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ธนานพ\Desktop\Project Stat\"/>
    </mc:Choice>
  </mc:AlternateContent>
  <xr:revisionPtr revIDLastSave="0" documentId="13_ncr:1_{114EE7DE-211E-42B5-9EF2-DE784AAF9C8A}" xr6:coauthVersionLast="47" xr6:coauthVersionMax="47" xr10:uidLastSave="{00000000-0000-0000-0000-000000000000}"/>
  <bookViews>
    <workbookView xWindow="-98" yWindow="-98" windowWidth="21795" windowHeight="11625" activeTab="1" xr2:uid="{C47FDB07-9120-4E24-89FA-547FF3A654B3}"/>
  </bookViews>
  <sheets>
    <sheet name="Exploratory Data Analysis - vid" sheetId="2" r:id="rId1"/>
    <sheet name="11. ANOVA" sheetId="9" r:id="rId2"/>
    <sheet name="Chi - Square Test" sheetId="8" r:id="rId3"/>
    <sheet name="Multiple LR" sheetId="4" r:id="rId4"/>
    <sheet name="10. Time Series Month vs View" sheetId="1" r:id="rId5"/>
  </sheets>
  <definedNames>
    <definedName name="solver_adj" localSheetId="4" hidden="1">'10. Time Series Month vs View'!$AD$3:$AD$5</definedName>
    <definedName name="solver_cvg" localSheetId="4" hidden="1">0.0001</definedName>
    <definedName name="solver_drv" localSheetId="4" hidden="1">1</definedName>
    <definedName name="solver_eng" localSheetId="4" hidden="1">1</definedName>
    <definedName name="solver_est" localSheetId="4" hidden="1">1</definedName>
    <definedName name="solver_itr" localSheetId="4" hidden="1">2147483647</definedName>
    <definedName name="solver_lhs1" localSheetId="4" hidden="1">'10. Time Series Month vs View'!$AD$3:$AD$5</definedName>
    <definedName name="solver_lhs2" localSheetId="4" hidden="1">'10. Time Series Month vs View'!$AD$6</definedName>
    <definedName name="solver_mip" localSheetId="4" hidden="1">2147483647</definedName>
    <definedName name="solver_mni" localSheetId="4" hidden="1">30</definedName>
    <definedName name="solver_mrt" localSheetId="4" hidden="1">0.075</definedName>
    <definedName name="solver_msl" localSheetId="4" hidden="1">2</definedName>
    <definedName name="solver_neg" localSheetId="4" hidden="1">1</definedName>
    <definedName name="solver_nod" localSheetId="4" hidden="1">2147483647</definedName>
    <definedName name="solver_num" localSheetId="4" hidden="1">2</definedName>
    <definedName name="solver_nwt" localSheetId="4" hidden="1">1</definedName>
    <definedName name="solver_opt" localSheetId="4" hidden="1">'10. Time Series Month vs View'!$AD$7</definedName>
    <definedName name="solver_pre" localSheetId="4" hidden="1">0.000001</definedName>
    <definedName name="solver_rbv" localSheetId="4" hidden="1">1</definedName>
    <definedName name="solver_rel1" localSheetId="4" hidden="1">1</definedName>
    <definedName name="solver_rel2" localSheetId="4" hidden="1">2</definedName>
    <definedName name="solver_rhs1" localSheetId="4" hidden="1">1</definedName>
    <definedName name="solver_rhs2" localSheetId="4" hidden="1">1</definedName>
    <definedName name="solver_rlx" localSheetId="4" hidden="1">2</definedName>
    <definedName name="solver_rsd" localSheetId="4" hidden="1">0</definedName>
    <definedName name="solver_scl" localSheetId="4" hidden="1">1</definedName>
    <definedName name="solver_sho" localSheetId="4" hidden="1">2</definedName>
    <definedName name="solver_ssz" localSheetId="4" hidden="1">100</definedName>
    <definedName name="solver_tim" localSheetId="4" hidden="1">2147483647</definedName>
    <definedName name="solver_tol" localSheetId="4" hidden="1">0.01</definedName>
    <definedName name="solver_typ" localSheetId="4" hidden="1">2</definedName>
    <definedName name="solver_val" localSheetId="4" hidden="1">0</definedName>
    <definedName name="solver_ver" localSheetId="4" hidden="1">3</definedName>
    <definedName name="ข้อมูลภายนอก_1" localSheetId="0" hidden="1">'Exploratory Data Analysis - vid'!$A$1:$AK$1040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42" i="9" l="1"/>
  <c r="G58" i="9"/>
  <c r="G59" i="9"/>
  <c r="G60" i="9"/>
  <c r="G61" i="9"/>
  <c r="G62" i="9"/>
  <c r="G63" i="9"/>
  <c r="G64" i="9"/>
  <c r="G65" i="9"/>
  <c r="G66" i="9"/>
  <c r="G67" i="9"/>
  <c r="G68" i="9"/>
  <c r="G69" i="9"/>
  <c r="G70" i="9"/>
  <c r="G71" i="9"/>
  <c r="G72" i="9"/>
  <c r="G73" i="9"/>
  <c r="G74" i="9"/>
  <c r="G75" i="9"/>
  <c r="G76" i="9"/>
  <c r="G77" i="9"/>
  <c r="G78" i="9"/>
  <c r="G79" i="9"/>
  <c r="G80" i="9"/>
  <c r="G81" i="9"/>
  <c r="G82" i="9"/>
  <c r="G83" i="9"/>
  <c r="G84" i="9"/>
  <c r="G85" i="9"/>
  <c r="G86" i="9"/>
  <c r="G87" i="9"/>
  <c r="G88" i="9"/>
  <c r="G89" i="9"/>
  <c r="G90" i="9"/>
  <c r="G91" i="9"/>
  <c r="G92" i="9"/>
  <c r="G93" i="9"/>
  <c r="G94" i="9"/>
  <c r="G95" i="9"/>
  <c r="G96" i="9"/>
  <c r="G97" i="9"/>
  <c r="G98" i="9"/>
  <c r="G99" i="9"/>
  <c r="G100" i="9"/>
  <c r="G101" i="9"/>
  <c r="G102" i="9"/>
  <c r="G103" i="9"/>
  <c r="G104" i="9"/>
  <c r="G105" i="9"/>
  <c r="G106" i="9"/>
  <c r="G107" i="9"/>
  <c r="G108" i="9"/>
  <c r="G109" i="9"/>
  <c r="G110" i="9"/>
  <c r="G111" i="9"/>
  <c r="G112" i="9"/>
  <c r="G113" i="9"/>
  <c r="G114" i="9"/>
  <c r="G115" i="9"/>
  <c r="G116" i="9"/>
  <c r="G117" i="9"/>
  <c r="G118" i="9"/>
  <c r="G119" i="9"/>
  <c r="G120" i="9"/>
  <c r="G121" i="9"/>
  <c r="G122" i="9"/>
  <c r="G123" i="9"/>
  <c r="G124" i="9"/>
  <c r="G125" i="9"/>
  <c r="G126" i="9"/>
  <c r="G127" i="9"/>
  <c r="G128" i="9"/>
  <c r="G129" i="9"/>
  <c r="G130" i="9"/>
  <c r="G131" i="9"/>
  <c r="G132" i="9"/>
  <c r="G133" i="9"/>
  <c r="G134" i="9"/>
  <c r="G135" i="9"/>
  <c r="G136" i="9"/>
  <c r="G137" i="9"/>
  <c r="G138" i="9"/>
  <c r="G139" i="9"/>
  <c r="G140" i="9"/>
  <c r="G141" i="9"/>
  <c r="G142" i="9"/>
  <c r="G143" i="9"/>
  <c r="G144" i="9"/>
  <c r="G145" i="9"/>
  <c r="G146" i="9"/>
  <c r="G147" i="9"/>
  <c r="G148" i="9"/>
  <c r="G149" i="9"/>
  <c r="G150" i="9"/>
  <c r="G151" i="9"/>
  <c r="G152" i="9"/>
  <c r="G153" i="9"/>
  <c r="G154" i="9"/>
  <c r="G155" i="9"/>
  <c r="G156" i="9"/>
  <c r="G157" i="9"/>
  <c r="G158" i="9"/>
  <c r="G159" i="9"/>
  <c r="G160" i="9"/>
  <c r="G161" i="9"/>
  <c r="G162" i="9"/>
  <c r="G163" i="9"/>
  <c r="G164" i="9"/>
  <c r="G165" i="9"/>
  <c r="G166" i="9"/>
  <c r="G167" i="9"/>
  <c r="G168" i="9"/>
  <c r="G169" i="9"/>
  <c r="G170" i="9"/>
  <c r="G171" i="9"/>
  <c r="G172" i="9"/>
  <c r="G173" i="9"/>
  <c r="G174" i="9"/>
  <c r="G175" i="9"/>
  <c r="G176" i="9"/>
  <c r="G177" i="9"/>
  <c r="G178" i="9"/>
  <c r="G179" i="9"/>
  <c r="G180" i="9"/>
  <c r="G181" i="9"/>
  <c r="G182" i="9"/>
  <c r="G183" i="9"/>
  <c r="G184" i="9"/>
  <c r="G185" i="9"/>
  <c r="G186" i="9"/>
  <c r="G187" i="9"/>
  <c r="G188" i="9"/>
  <c r="G189" i="9"/>
  <c r="G190" i="9"/>
  <c r="G191" i="9"/>
  <c r="G192" i="9"/>
  <c r="G193" i="9"/>
  <c r="G194" i="9"/>
  <c r="G195" i="9"/>
  <c r="G196" i="9"/>
  <c r="G197" i="9"/>
  <c r="G198" i="9"/>
  <c r="G199" i="9"/>
  <c r="G200" i="9"/>
  <c r="G201" i="9"/>
  <c r="G202" i="9"/>
  <c r="G203" i="9"/>
  <c r="G204" i="9"/>
  <c r="G205" i="9"/>
  <c r="G206" i="9"/>
  <c r="G207" i="9"/>
  <c r="G208" i="9"/>
  <c r="G209" i="9"/>
  <c r="G210" i="9"/>
  <c r="G211" i="9"/>
  <c r="G212" i="9"/>
  <c r="G213" i="9"/>
  <c r="G214" i="9"/>
  <c r="G215" i="9"/>
  <c r="G216" i="9"/>
  <c r="G217" i="9"/>
  <c r="G218" i="9"/>
  <c r="G219" i="9"/>
  <c r="G220" i="9"/>
  <c r="G221" i="9"/>
  <c r="G222" i="9"/>
  <c r="G223" i="9"/>
  <c r="G224" i="9"/>
  <c r="G225" i="9"/>
  <c r="G226" i="9"/>
  <c r="G227" i="9"/>
  <c r="G228" i="9"/>
  <c r="G229" i="9"/>
  <c r="G230" i="9"/>
  <c r="G231" i="9"/>
  <c r="G232" i="9"/>
  <c r="G233" i="9"/>
  <c r="G234" i="9"/>
  <c r="G235" i="9"/>
  <c r="G236" i="9"/>
  <c r="G237" i="9"/>
  <c r="G238" i="9"/>
  <c r="G239" i="9"/>
  <c r="G240" i="9"/>
  <c r="G241" i="9"/>
  <c r="G242" i="9"/>
  <c r="G243" i="9"/>
  <c r="G244" i="9"/>
  <c r="G245" i="9"/>
  <c r="G246" i="9"/>
  <c r="G247" i="9"/>
  <c r="G248" i="9"/>
  <c r="G249" i="9"/>
  <c r="G250" i="9"/>
  <c r="G251" i="9"/>
  <c r="G252" i="9"/>
  <c r="G253" i="9"/>
  <c r="G254" i="9"/>
  <c r="G255" i="9"/>
  <c r="G256" i="9"/>
  <c r="G257" i="9"/>
  <c r="G258" i="9"/>
  <c r="G259" i="9"/>
  <c r="G260" i="9"/>
  <c r="G261" i="9"/>
  <c r="G262" i="9"/>
  <c r="G263" i="9"/>
  <c r="G264" i="9"/>
  <c r="G265" i="9"/>
  <c r="G266" i="9"/>
  <c r="G267" i="9"/>
  <c r="G268" i="9"/>
  <c r="G269" i="9"/>
  <c r="G270" i="9"/>
  <c r="G271" i="9"/>
  <c r="G272" i="9"/>
  <c r="G273" i="9"/>
  <c r="G274" i="9"/>
  <c r="G275" i="9"/>
  <c r="G276" i="9"/>
  <c r="G277" i="9"/>
  <c r="G278" i="9"/>
  <c r="G279" i="9"/>
  <c r="G280" i="9"/>
  <c r="G281" i="9"/>
  <c r="G282" i="9"/>
  <c r="G283" i="9"/>
  <c r="G284" i="9"/>
  <c r="G285" i="9"/>
  <c r="G286" i="9"/>
  <c r="G287" i="9"/>
  <c r="G288" i="9"/>
  <c r="G289" i="9"/>
  <c r="G290" i="9"/>
  <c r="G291" i="9"/>
  <c r="G292" i="9"/>
  <c r="G293" i="9"/>
  <c r="G294" i="9"/>
  <c r="G295" i="9"/>
  <c r="G296" i="9"/>
  <c r="G297" i="9"/>
  <c r="G298" i="9"/>
  <c r="G299" i="9"/>
  <c r="G300" i="9"/>
  <c r="G301" i="9"/>
  <c r="G302" i="9"/>
  <c r="G303" i="9"/>
  <c r="G304" i="9"/>
  <c r="G305" i="9"/>
  <c r="G306" i="9"/>
  <c r="G307" i="9"/>
  <c r="G308" i="9"/>
  <c r="G309" i="9"/>
  <c r="G310" i="9"/>
  <c r="G311" i="9"/>
  <c r="G312" i="9"/>
  <c r="G313" i="9"/>
  <c r="G314" i="9"/>
  <c r="G315" i="9"/>
  <c r="G316" i="9"/>
  <c r="G317" i="9"/>
  <c r="G318" i="9"/>
  <c r="G319" i="9"/>
  <c r="G320" i="9"/>
  <c r="G321" i="9"/>
  <c r="G322" i="9"/>
  <c r="G323" i="9"/>
  <c r="G324" i="9"/>
  <c r="G325" i="9"/>
  <c r="G326" i="9"/>
  <c r="G327" i="9"/>
  <c r="G328" i="9"/>
  <c r="G329" i="9"/>
  <c r="G330" i="9"/>
  <c r="G331" i="9"/>
  <c r="G332" i="9"/>
  <c r="G333" i="9"/>
  <c r="G334" i="9"/>
  <c r="G335" i="9"/>
  <c r="G336" i="9"/>
  <c r="G337" i="9"/>
  <c r="G338" i="9"/>
  <c r="G339" i="9"/>
  <c r="G340" i="9"/>
  <c r="G341" i="9"/>
  <c r="G342" i="9"/>
  <c r="G343" i="9"/>
  <c r="G344" i="9"/>
  <c r="G345" i="9"/>
  <c r="G346" i="9"/>
  <c r="G347" i="9"/>
  <c r="G348" i="9"/>
  <c r="G349" i="9"/>
  <c r="G350" i="9"/>
  <c r="G351" i="9"/>
  <c r="G352" i="9"/>
  <c r="G353" i="9"/>
  <c r="G354" i="9"/>
  <c r="G355" i="9"/>
  <c r="G356" i="9"/>
  <c r="G357" i="9"/>
  <c r="G358" i="9"/>
  <c r="G359" i="9"/>
  <c r="G360" i="9"/>
  <c r="G361" i="9"/>
  <c r="G362" i="9"/>
  <c r="G363" i="9"/>
  <c r="G364" i="9"/>
  <c r="G365" i="9"/>
  <c r="G366" i="9"/>
  <c r="G367" i="9"/>
  <c r="G368" i="9"/>
  <c r="G369" i="9"/>
  <c r="G370" i="9"/>
  <c r="G371" i="9"/>
  <c r="G372" i="9"/>
  <c r="G373" i="9"/>
  <c r="G374" i="9"/>
  <c r="G375" i="9"/>
  <c r="G376" i="9"/>
  <c r="G377" i="9"/>
  <c r="G378" i="9"/>
  <c r="G379" i="9"/>
  <c r="G380" i="9"/>
  <c r="G381" i="9"/>
  <c r="G382" i="9"/>
  <c r="G383" i="9"/>
  <c r="G384" i="9"/>
  <c r="G385" i="9"/>
  <c r="G386" i="9"/>
  <c r="G387" i="9"/>
  <c r="G388" i="9"/>
  <c r="G389" i="9"/>
  <c r="G390" i="9"/>
  <c r="G391" i="9"/>
  <c r="G392" i="9"/>
  <c r="G393" i="9"/>
  <c r="G394" i="9"/>
  <c r="G395" i="9"/>
  <c r="G396" i="9"/>
  <c r="G397" i="9"/>
  <c r="G398" i="9"/>
  <c r="G399" i="9"/>
  <c r="G400" i="9"/>
  <c r="G401" i="9"/>
  <c r="G402" i="9"/>
  <c r="G403" i="9"/>
  <c r="G404" i="9"/>
  <c r="G405" i="9"/>
  <c r="G406" i="9"/>
  <c r="G407" i="9"/>
  <c r="G408" i="9"/>
  <c r="G409" i="9"/>
  <c r="G410" i="9"/>
  <c r="G411" i="9"/>
  <c r="G412" i="9"/>
  <c r="G413" i="9"/>
  <c r="G414" i="9"/>
  <c r="G415" i="9"/>
  <c r="G416" i="9"/>
  <c r="G417" i="9"/>
  <c r="G418" i="9"/>
  <c r="G419" i="9"/>
  <c r="G420" i="9"/>
  <c r="G421" i="9"/>
  <c r="G422" i="9"/>
  <c r="G423" i="9"/>
  <c r="G424" i="9"/>
  <c r="G425" i="9"/>
  <c r="G426" i="9"/>
  <c r="G427" i="9"/>
  <c r="G428" i="9"/>
  <c r="G429" i="9"/>
  <c r="G430" i="9"/>
  <c r="G431" i="9"/>
  <c r="G432" i="9"/>
  <c r="G433" i="9"/>
  <c r="G434" i="9"/>
  <c r="G435" i="9"/>
  <c r="G436" i="9"/>
  <c r="G437" i="9"/>
  <c r="G438" i="9"/>
  <c r="G439" i="9"/>
  <c r="G440" i="9"/>
  <c r="G441" i="9"/>
  <c r="G442" i="9"/>
  <c r="G443" i="9"/>
  <c r="G444" i="9"/>
  <c r="G445" i="9"/>
  <c r="G446" i="9"/>
  <c r="G447" i="9"/>
  <c r="G448" i="9"/>
  <c r="G449" i="9"/>
  <c r="G450" i="9"/>
  <c r="G451" i="9"/>
  <c r="G452" i="9"/>
  <c r="G453" i="9"/>
  <c r="G454" i="9"/>
  <c r="G455" i="9"/>
  <c r="G456" i="9"/>
  <c r="G457" i="9"/>
  <c r="G458" i="9"/>
  <c r="G459" i="9"/>
  <c r="G460" i="9"/>
  <c r="G461" i="9"/>
  <c r="G462" i="9"/>
  <c r="G463" i="9"/>
  <c r="G464" i="9"/>
  <c r="G465" i="9"/>
  <c r="G466" i="9"/>
  <c r="G467" i="9"/>
  <c r="G468" i="9"/>
  <c r="G469" i="9"/>
  <c r="G470" i="9"/>
  <c r="G471" i="9"/>
  <c r="G472" i="9"/>
  <c r="G473" i="9"/>
  <c r="G474" i="9"/>
  <c r="G475" i="9"/>
  <c r="G476" i="9"/>
  <c r="G477" i="9"/>
  <c r="G478" i="9"/>
  <c r="G479" i="9"/>
  <c r="G480" i="9"/>
  <c r="G481" i="9"/>
  <c r="G482" i="9"/>
  <c r="G483" i="9"/>
  <c r="G484" i="9"/>
  <c r="G485" i="9"/>
  <c r="G486" i="9"/>
  <c r="G487" i="9"/>
  <c r="G488" i="9"/>
  <c r="G489" i="9"/>
  <c r="G490" i="9"/>
  <c r="G491" i="9"/>
  <c r="G492" i="9"/>
  <c r="G493" i="9"/>
  <c r="G494" i="9"/>
  <c r="G495" i="9"/>
  <c r="G496" i="9"/>
  <c r="G497" i="9"/>
  <c r="G498" i="9"/>
  <c r="G499" i="9"/>
  <c r="G500" i="9"/>
  <c r="G501" i="9"/>
  <c r="G502" i="9"/>
  <c r="G503" i="9"/>
  <c r="G504" i="9"/>
  <c r="G505" i="9"/>
  <c r="G506" i="9"/>
  <c r="G507" i="9"/>
  <c r="G508" i="9"/>
  <c r="G509" i="9"/>
  <c r="G510" i="9"/>
  <c r="G511" i="9"/>
  <c r="G512" i="9"/>
  <c r="G513" i="9"/>
  <c r="G514" i="9"/>
  <c r="G515" i="9"/>
  <c r="G516" i="9"/>
  <c r="G517" i="9"/>
  <c r="G518" i="9"/>
  <c r="G519" i="9"/>
  <c r="G520" i="9"/>
  <c r="G521" i="9"/>
  <c r="G522" i="9"/>
  <c r="G523" i="9"/>
  <c r="G524" i="9"/>
  <c r="G525" i="9"/>
  <c r="G526" i="9"/>
  <c r="G527" i="9"/>
  <c r="G528" i="9"/>
  <c r="G529" i="9"/>
  <c r="G530" i="9"/>
  <c r="G531" i="9"/>
  <c r="G532" i="9"/>
  <c r="G533" i="9"/>
  <c r="G534" i="9"/>
  <c r="G535" i="9"/>
  <c r="G536" i="9"/>
  <c r="G57" i="9"/>
  <c r="F57" i="9"/>
  <c r="F58" i="9"/>
  <c r="F59" i="9"/>
  <c r="F60" i="9"/>
  <c r="F61" i="9"/>
  <c r="F62" i="9"/>
  <c r="F63" i="9"/>
  <c r="F64" i="9"/>
  <c r="F65" i="9"/>
  <c r="F66" i="9"/>
  <c r="F67" i="9"/>
  <c r="F68" i="9"/>
  <c r="F69" i="9"/>
  <c r="F70" i="9"/>
  <c r="F71" i="9"/>
  <c r="F72" i="9"/>
  <c r="F73" i="9"/>
  <c r="F74" i="9"/>
  <c r="F75" i="9"/>
  <c r="F76" i="9"/>
  <c r="F77" i="9"/>
  <c r="F78" i="9"/>
  <c r="F79" i="9"/>
  <c r="F80" i="9"/>
  <c r="F81" i="9"/>
  <c r="F82" i="9"/>
  <c r="F83" i="9"/>
  <c r="F84" i="9"/>
  <c r="F85" i="9"/>
  <c r="F86" i="9"/>
  <c r="F87" i="9"/>
  <c r="F88" i="9"/>
  <c r="F89" i="9"/>
  <c r="F90" i="9"/>
  <c r="F91" i="9"/>
  <c r="F92" i="9"/>
  <c r="F93" i="9"/>
  <c r="F94" i="9"/>
  <c r="F95" i="9"/>
  <c r="F96" i="9"/>
  <c r="F97" i="9"/>
  <c r="F98" i="9"/>
  <c r="F99" i="9"/>
  <c r="F100" i="9"/>
  <c r="F101" i="9"/>
  <c r="F102" i="9"/>
  <c r="F103" i="9"/>
  <c r="F104" i="9"/>
  <c r="F105" i="9"/>
  <c r="F106" i="9"/>
  <c r="F107" i="9"/>
  <c r="F108" i="9"/>
  <c r="F109" i="9"/>
  <c r="F110" i="9"/>
  <c r="F111" i="9"/>
  <c r="F112" i="9"/>
  <c r="F113" i="9"/>
  <c r="F114" i="9"/>
  <c r="F115" i="9"/>
  <c r="F116" i="9"/>
  <c r="F117" i="9"/>
  <c r="F118" i="9"/>
  <c r="F119" i="9"/>
  <c r="F120" i="9"/>
  <c r="F121" i="9"/>
  <c r="F122" i="9"/>
  <c r="F123" i="9"/>
  <c r="F124" i="9"/>
  <c r="F125" i="9"/>
  <c r="F126" i="9"/>
  <c r="F127" i="9"/>
  <c r="F128" i="9"/>
  <c r="F129" i="9"/>
  <c r="F130" i="9"/>
  <c r="F131" i="9"/>
  <c r="F132" i="9"/>
  <c r="F133" i="9"/>
  <c r="F134" i="9"/>
  <c r="F135" i="9"/>
  <c r="F136" i="9"/>
  <c r="F137" i="9"/>
  <c r="F138" i="9"/>
  <c r="F139" i="9"/>
  <c r="F140" i="9"/>
  <c r="F141" i="9"/>
  <c r="F142" i="9"/>
  <c r="F143" i="9"/>
  <c r="F144" i="9"/>
  <c r="F145" i="9"/>
  <c r="F146" i="9"/>
  <c r="F147" i="9"/>
  <c r="F148" i="9"/>
  <c r="F149" i="9"/>
  <c r="F150" i="9"/>
  <c r="F151" i="9"/>
  <c r="F152" i="9"/>
  <c r="F153" i="9"/>
  <c r="F154" i="9"/>
  <c r="F155" i="9"/>
  <c r="F156" i="9"/>
  <c r="F157" i="9"/>
  <c r="F158" i="9"/>
  <c r="F159" i="9"/>
  <c r="F160" i="9"/>
  <c r="F161" i="9"/>
  <c r="F162" i="9"/>
  <c r="F163" i="9"/>
  <c r="F164" i="9"/>
  <c r="F165" i="9"/>
  <c r="F166" i="9"/>
  <c r="F167" i="9"/>
  <c r="F168" i="9"/>
  <c r="F169" i="9"/>
  <c r="F170" i="9"/>
  <c r="F171" i="9"/>
  <c r="F172" i="9"/>
  <c r="F173" i="9"/>
  <c r="F174" i="9"/>
  <c r="F175" i="9"/>
  <c r="F176" i="9"/>
  <c r="F177" i="9"/>
  <c r="F178" i="9"/>
  <c r="F179" i="9"/>
  <c r="F180" i="9"/>
  <c r="F181" i="9"/>
  <c r="F182" i="9"/>
  <c r="F183" i="9"/>
  <c r="F184" i="9"/>
  <c r="F185" i="9"/>
  <c r="F186" i="9"/>
  <c r="F187" i="9"/>
  <c r="F188" i="9"/>
  <c r="F189" i="9"/>
  <c r="F190" i="9"/>
  <c r="F191" i="9"/>
  <c r="F192" i="9"/>
  <c r="F193" i="9"/>
  <c r="F194" i="9"/>
  <c r="F195" i="9"/>
  <c r="F196" i="9"/>
  <c r="F197" i="9"/>
  <c r="F198" i="9"/>
  <c r="F199" i="9"/>
  <c r="F200" i="9"/>
  <c r="F201" i="9"/>
  <c r="F202" i="9"/>
  <c r="F203" i="9"/>
  <c r="F204" i="9"/>
  <c r="F205" i="9"/>
  <c r="F206" i="9"/>
  <c r="F207" i="9"/>
  <c r="F208" i="9"/>
  <c r="F209" i="9"/>
  <c r="F210" i="9"/>
  <c r="F211" i="9"/>
  <c r="F212" i="9"/>
  <c r="F213" i="9"/>
  <c r="F214" i="9"/>
  <c r="F215" i="9"/>
  <c r="F216" i="9"/>
  <c r="F217" i="9"/>
  <c r="F218" i="9"/>
  <c r="F219" i="9"/>
  <c r="F220" i="9"/>
  <c r="F221" i="9"/>
  <c r="F222" i="9"/>
  <c r="F223" i="9"/>
  <c r="F224" i="9"/>
  <c r="F225" i="9"/>
  <c r="F226" i="9"/>
  <c r="F227" i="9"/>
  <c r="F228" i="9"/>
  <c r="F229" i="9"/>
  <c r="F230" i="9"/>
  <c r="F231" i="9"/>
  <c r="F232" i="9"/>
  <c r="F233" i="9"/>
  <c r="F234" i="9"/>
  <c r="F235" i="9"/>
  <c r="F236" i="9"/>
  <c r="F237" i="9"/>
  <c r="F238" i="9"/>
  <c r="F239" i="9"/>
  <c r="F240" i="9"/>
  <c r="F241" i="9"/>
  <c r="F242" i="9"/>
  <c r="F243" i="9"/>
  <c r="F244" i="9"/>
  <c r="F245" i="9"/>
  <c r="F246" i="9"/>
  <c r="F247" i="9"/>
  <c r="F248" i="9"/>
  <c r="F249" i="9"/>
  <c r="F250" i="9"/>
  <c r="F251" i="9"/>
  <c r="F252" i="9"/>
  <c r="F253" i="9"/>
  <c r="F254" i="9"/>
  <c r="F255" i="9"/>
  <c r="F256" i="9"/>
  <c r="F257" i="9"/>
  <c r="F258" i="9"/>
  <c r="F259" i="9"/>
  <c r="F260" i="9"/>
  <c r="F261" i="9"/>
  <c r="F262" i="9"/>
  <c r="F263" i="9"/>
  <c r="F264" i="9"/>
  <c r="F265" i="9"/>
  <c r="F266" i="9"/>
  <c r="F267" i="9"/>
  <c r="F268" i="9"/>
  <c r="F269" i="9"/>
  <c r="F270" i="9"/>
  <c r="F271" i="9"/>
  <c r="F272" i="9"/>
  <c r="F273" i="9"/>
  <c r="F274" i="9"/>
  <c r="F275" i="9"/>
  <c r="F276" i="9"/>
  <c r="F277" i="9"/>
  <c r="F278" i="9"/>
  <c r="F279" i="9"/>
  <c r="F280" i="9"/>
  <c r="F281" i="9"/>
  <c r="F282" i="9"/>
  <c r="F283" i="9"/>
  <c r="F284" i="9"/>
  <c r="F285" i="9"/>
  <c r="F286" i="9"/>
  <c r="F287" i="9"/>
  <c r="F288" i="9"/>
  <c r="F289" i="9"/>
  <c r="F290" i="9"/>
  <c r="F291" i="9"/>
  <c r="F292" i="9"/>
  <c r="F293" i="9"/>
  <c r="F294" i="9"/>
  <c r="F295" i="9"/>
  <c r="F296" i="9"/>
  <c r="F297" i="9"/>
  <c r="F298" i="9"/>
  <c r="F299" i="9"/>
  <c r="F300" i="9"/>
  <c r="F301" i="9"/>
  <c r="F302" i="9"/>
  <c r="F303" i="9"/>
  <c r="F304" i="9"/>
  <c r="F305" i="9"/>
  <c r="F306" i="9"/>
  <c r="F307" i="9"/>
  <c r="F308" i="9"/>
  <c r="F309" i="9"/>
  <c r="F310" i="9"/>
  <c r="F311" i="9"/>
  <c r="F312" i="9"/>
  <c r="F313" i="9"/>
  <c r="F314" i="9"/>
  <c r="F315" i="9"/>
  <c r="F316" i="9"/>
  <c r="F317" i="9"/>
  <c r="F318" i="9"/>
  <c r="F319" i="9"/>
  <c r="F320" i="9"/>
  <c r="F321" i="9"/>
  <c r="F322" i="9"/>
  <c r="F323" i="9"/>
  <c r="F324" i="9"/>
  <c r="F325" i="9"/>
  <c r="F326" i="9"/>
  <c r="F327" i="9"/>
  <c r="F328" i="9"/>
  <c r="F329" i="9"/>
  <c r="F330" i="9"/>
  <c r="F331" i="9"/>
  <c r="F332" i="9"/>
  <c r="F333" i="9"/>
  <c r="F334" i="9"/>
  <c r="F335" i="9"/>
  <c r="F336" i="9"/>
  <c r="F337" i="9"/>
  <c r="F338" i="9"/>
  <c r="F339" i="9"/>
  <c r="F340" i="9"/>
  <c r="F341" i="9"/>
  <c r="F342" i="9"/>
  <c r="F343" i="9"/>
  <c r="F344" i="9"/>
  <c r="F345" i="9"/>
  <c r="F346" i="9"/>
  <c r="F347" i="9"/>
  <c r="F348" i="9"/>
  <c r="F349" i="9"/>
  <c r="F350" i="9"/>
  <c r="F351" i="9"/>
  <c r="F352" i="9"/>
  <c r="F353" i="9"/>
  <c r="F354" i="9"/>
  <c r="F355" i="9"/>
  <c r="F356" i="9"/>
  <c r="F357" i="9"/>
  <c r="F358" i="9"/>
  <c r="F359" i="9"/>
  <c r="F360" i="9"/>
  <c r="F361" i="9"/>
  <c r="F362" i="9"/>
  <c r="F363" i="9"/>
  <c r="F364" i="9"/>
  <c r="F365" i="9"/>
  <c r="F366" i="9"/>
  <c r="F367" i="9"/>
  <c r="F368" i="9"/>
  <c r="F369" i="9"/>
  <c r="F370" i="9"/>
  <c r="F371" i="9"/>
  <c r="F372" i="9"/>
  <c r="F373" i="9"/>
  <c r="F374" i="9"/>
  <c r="F375" i="9"/>
  <c r="F376" i="9"/>
  <c r="F377" i="9"/>
  <c r="F378" i="9"/>
  <c r="F379" i="9"/>
  <c r="F380" i="9"/>
  <c r="F381" i="9"/>
  <c r="F382" i="9"/>
  <c r="F383" i="9"/>
  <c r="F384" i="9"/>
  <c r="F385" i="9"/>
  <c r="F386" i="9"/>
  <c r="F387" i="9"/>
  <c r="F388" i="9"/>
  <c r="F389" i="9"/>
  <c r="F390" i="9"/>
  <c r="F391" i="9"/>
  <c r="F392" i="9"/>
  <c r="F393" i="9"/>
  <c r="F394" i="9"/>
  <c r="F395" i="9"/>
  <c r="F396" i="9"/>
  <c r="F397" i="9"/>
  <c r="F398" i="9"/>
  <c r="F399" i="9"/>
  <c r="F400" i="9"/>
  <c r="F401" i="9"/>
  <c r="F402" i="9"/>
  <c r="F403" i="9"/>
  <c r="F404" i="9"/>
  <c r="F405" i="9"/>
  <c r="F406" i="9"/>
  <c r="F407" i="9"/>
  <c r="F408" i="9"/>
  <c r="F409" i="9"/>
  <c r="F410" i="9"/>
  <c r="F411" i="9"/>
  <c r="F412" i="9"/>
  <c r="F413" i="9"/>
  <c r="F414" i="9"/>
  <c r="F415" i="9"/>
  <c r="F416" i="9"/>
  <c r="F417" i="9"/>
  <c r="F418" i="9"/>
  <c r="F419" i="9"/>
  <c r="F420" i="9"/>
  <c r="F421" i="9"/>
  <c r="F422" i="9"/>
  <c r="F423" i="9"/>
  <c r="F424" i="9"/>
  <c r="F425" i="9"/>
  <c r="F426" i="9"/>
  <c r="F427" i="9"/>
  <c r="F428" i="9"/>
  <c r="F429" i="9"/>
  <c r="F430" i="9"/>
  <c r="F431" i="9"/>
  <c r="F432" i="9"/>
  <c r="F433" i="9"/>
  <c r="F434" i="9"/>
  <c r="F435" i="9"/>
  <c r="F436" i="9"/>
  <c r="F437" i="9"/>
  <c r="F438" i="9"/>
  <c r="F439" i="9"/>
  <c r="F440" i="9"/>
  <c r="F441" i="9"/>
  <c r="F442" i="9"/>
  <c r="F443" i="9"/>
  <c r="F444" i="9"/>
  <c r="F445" i="9"/>
  <c r="F446" i="9"/>
  <c r="F447" i="9"/>
  <c r="F448" i="9"/>
  <c r="F449" i="9"/>
  <c r="F450" i="9"/>
  <c r="F451" i="9"/>
  <c r="F452" i="9"/>
  <c r="F453" i="9"/>
  <c r="F454" i="9"/>
  <c r="F455" i="9"/>
  <c r="F456" i="9"/>
  <c r="F457" i="9"/>
  <c r="F458" i="9"/>
  <c r="F459" i="9"/>
  <c r="F460" i="9"/>
  <c r="F461" i="9"/>
  <c r="F462" i="9"/>
  <c r="F463" i="9"/>
  <c r="F464" i="9"/>
  <c r="F465" i="9"/>
  <c r="F466" i="9"/>
  <c r="F467" i="9"/>
  <c r="F468" i="9"/>
  <c r="F469" i="9"/>
  <c r="F470" i="9"/>
  <c r="F471" i="9"/>
  <c r="F472" i="9"/>
  <c r="F473" i="9"/>
  <c r="F474" i="9"/>
  <c r="F475" i="9"/>
  <c r="F476" i="9"/>
  <c r="F477" i="9"/>
  <c r="F478" i="9"/>
  <c r="F479" i="9"/>
  <c r="F480" i="9"/>
  <c r="F481" i="9"/>
  <c r="F482" i="9"/>
  <c r="F483" i="9"/>
  <c r="F484" i="9"/>
  <c r="F485" i="9"/>
  <c r="F486" i="9"/>
  <c r="F487" i="9"/>
  <c r="F488" i="9"/>
  <c r="F489" i="9"/>
  <c r="F490" i="9"/>
  <c r="F491" i="9"/>
  <c r="F492" i="9"/>
  <c r="F493" i="9"/>
  <c r="F494" i="9"/>
  <c r="F495" i="9"/>
  <c r="F496" i="9"/>
  <c r="F497" i="9"/>
  <c r="F498" i="9"/>
  <c r="F499" i="9"/>
  <c r="F500" i="9"/>
  <c r="F501" i="9"/>
  <c r="F502" i="9"/>
  <c r="F503" i="9"/>
  <c r="F504" i="9"/>
  <c r="F505" i="9"/>
  <c r="F506" i="9"/>
  <c r="F507" i="9"/>
  <c r="F508" i="9"/>
  <c r="F509" i="9"/>
  <c r="F510" i="9"/>
  <c r="F511" i="9"/>
  <c r="F512" i="9"/>
  <c r="F513" i="9"/>
  <c r="F514" i="9"/>
  <c r="F515" i="9"/>
  <c r="F516" i="9"/>
  <c r="F517" i="9"/>
  <c r="F518" i="9"/>
  <c r="F519" i="9"/>
  <c r="F520" i="9"/>
  <c r="F521" i="9"/>
  <c r="F522" i="9"/>
  <c r="F523" i="9"/>
  <c r="F524" i="9"/>
  <c r="F525" i="9"/>
  <c r="F526" i="9"/>
  <c r="F527" i="9"/>
  <c r="F528" i="9"/>
  <c r="F529" i="9"/>
  <c r="F530" i="9"/>
  <c r="F531" i="9"/>
  <c r="F532" i="9"/>
  <c r="F533" i="9"/>
  <c r="F534" i="9"/>
  <c r="F535" i="9"/>
  <c r="F536" i="9"/>
  <c r="E32" i="9" a="1"/>
  <c r="E32" i="9" s="1"/>
  <c r="F34" i="9"/>
  <c r="G34" i="9"/>
  <c r="H34" i="9"/>
  <c r="I35" i="9"/>
  <c r="J35" i="9"/>
  <c r="F36" i="9"/>
  <c r="G36" i="9"/>
  <c r="H36" i="9"/>
  <c r="I36" i="9"/>
  <c r="J36" i="9"/>
  <c r="F37" i="9"/>
  <c r="G38" i="9"/>
  <c r="H38" i="9"/>
  <c r="I38" i="9"/>
  <c r="J38" i="9"/>
  <c r="F39" i="9"/>
  <c r="G39" i="9"/>
  <c r="H39" i="9"/>
  <c r="I39" i="9"/>
  <c r="J39" i="9"/>
  <c r="F41" i="9"/>
  <c r="G41" i="9"/>
  <c r="H41" i="9"/>
  <c r="I41" i="9"/>
  <c r="J41" i="9"/>
  <c r="F42" i="9"/>
  <c r="G42" i="9"/>
  <c r="H42" i="9"/>
  <c r="I43" i="9"/>
  <c r="J43" i="9"/>
  <c r="F44" i="9"/>
  <c r="G44" i="9"/>
  <c r="H44" i="9"/>
  <c r="I44" i="9"/>
  <c r="J44" i="9"/>
  <c r="F45" i="9"/>
  <c r="G46" i="9"/>
  <c r="H46" i="9"/>
  <c r="I46" i="9"/>
  <c r="J46" i="9"/>
  <c r="F47" i="9"/>
  <c r="G47" i="9"/>
  <c r="H47" i="9"/>
  <c r="I47" i="9"/>
  <c r="J47" i="9"/>
  <c r="F49" i="9"/>
  <c r="G49" i="9"/>
  <c r="H49" i="9"/>
  <c r="I49" i="9"/>
  <c r="J49" i="9"/>
  <c r="F50" i="9"/>
  <c r="G50" i="9"/>
  <c r="H50" i="9"/>
  <c r="I51" i="9"/>
  <c r="J51" i="9"/>
  <c r="F52" i="9"/>
  <c r="G52" i="9"/>
  <c r="H52" i="9"/>
  <c r="I52" i="9"/>
  <c r="J52" i="9"/>
  <c r="F33" i="9"/>
  <c r="G33" i="9"/>
  <c r="E3" i="9" a="1"/>
  <c r="E3" i="9" s="1"/>
  <c r="AA7" i="1"/>
  <c r="W23" i="1"/>
  <c r="U23" i="1"/>
  <c r="S23" i="1"/>
  <c r="W3" i="1"/>
  <c r="AH7" i="1" s="1"/>
  <c r="W4" i="1"/>
  <c r="W5" i="1"/>
  <c r="W6" i="1"/>
  <c r="W7" i="1"/>
  <c r="W8" i="1"/>
  <c r="W9" i="1"/>
  <c r="W10" i="1"/>
  <c r="W11" i="1"/>
  <c r="W12" i="1"/>
  <c r="W13" i="1"/>
  <c r="W14" i="1"/>
  <c r="W15" i="1"/>
  <c r="W16" i="1"/>
  <c r="W17" i="1"/>
  <c r="W18" i="1"/>
  <c r="W19" i="1"/>
  <c r="W20" i="1"/>
  <c r="W21" i="1"/>
  <c r="W22" i="1"/>
  <c r="W2" i="1"/>
  <c r="S44" i="1"/>
  <c r="P47" i="1"/>
  <c r="P48" i="1"/>
  <c r="P49" i="1"/>
  <c r="P50" i="1"/>
  <c r="P46" i="1"/>
  <c r="M51" i="1"/>
  <c r="E40" i="9" l="1"/>
  <c r="E50" i="9"/>
  <c r="E34" i="9"/>
  <c r="E47" i="9"/>
  <c r="E52" i="9"/>
  <c r="E39" i="9"/>
  <c r="E37" i="9"/>
  <c r="E44" i="9"/>
  <c r="E36" i="9"/>
  <c r="E49" i="9"/>
  <c r="E45" i="9"/>
  <c r="E42" i="9"/>
  <c r="E41" i="9"/>
  <c r="G51" i="9"/>
  <c r="I48" i="9"/>
  <c r="E46" i="9"/>
  <c r="G43" i="9"/>
  <c r="I40" i="9"/>
  <c r="E38" i="9"/>
  <c r="G35" i="9"/>
  <c r="E33" i="9"/>
  <c r="F51" i="9"/>
  <c r="H48" i="9"/>
  <c r="J45" i="9"/>
  <c r="F43" i="9"/>
  <c r="H40" i="9"/>
  <c r="J37" i="9"/>
  <c r="F35" i="9"/>
  <c r="H51" i="9"/>
  <c r="J48" i="9"/>
  <c r="F46" i="9"/>
  <c r="H43" i="9"/>
  <c r="J40" i="9"/>
  <c r="F38" i="9"/>
  <c r="H35" i="9"/>
  <c r="J33" i="9"/>
  <c r="E51" i="9"/>
  <c r="G48" i="9"/>
  <c r="I45" i="9"/>
  <c r="E43" i="9"/>
  <c r="G40" i="9"/>
  <c r="I37" i="9"/>
  <c r="E35" i="9"/>
  <c r="I33" i="9"/>
  <c r="J50" i="9"/>
  <c r="F48" i="9"/>
  <c r="H45" i="9"/>
  <c r="J42" i="9"/>
  <c r="F40" i="9"/>
  <c r="H37" i="9"/>
  <c r="J34" i="9"/>
  <c r="H33" i="9"/>
  <c r="I50" i="9"/>
  <c r="E48" i="9"/>
  <c r="G45" i="9"/>
  <c r="I42" i="9"/>
  <c r="G37" i="9"/>
  <c r="I34" i="9"/>
  <c r="P51" i="1"/>
  <c r="E5" i="9"/>
  <c r="F5" i="9"/>
  <c r="G5" i="9"/>
  <c r="H5" i="9"/>
  <c r="I5" i="9"/>
  <c r="J5" i="9"/>
  <c r="E6" i="9"/>
  <c r="F6" i="9"/>
  <c r="G6" i="9"/>
  <c r="H6" i="9"/>
  <c r="I6" i="9"/>
  <c r="J6" i="9"/>
  <c r="E7" i="9"/>
  <c r="F7" i="9"/>
  <c r="G7" i="9"/>
  <c r="H7" i="9"/>
  <c r="I7" i="9"/>
  <c r="J7" i="9"/>
  <c r="E8" i="9"/>
  <c r="F8" i="9"/>
  <c r="G8" i="9"/>
  <c r="H8" i="9"/>
  <c r="I8" i="9"/>
  <c r="J8" i="9"/>
  <c r="E9" i="9"/>
  <c r="F9" i="9"/>
  <c r="G9" i="9"/>
  <c r="H9" i="9"/>
  <c r="I9" i="9"/>
  <c r="J9" i="9"/>
  <c r="F4" i="9"/>
  <c r="G4" i="9"/>
  <c r="H4" i="9"/>
  <c r="J4" i="9"/>
  <c r="E4" i="9"/>
  <c r="AD6" i="1"/>
  <c r="T11" i="1"/>
  <c r="U11" i="1" s="1"/>
  <c r="T12" i="1"/>
  <c r="U12" i="1" s="1"/>
  <c r="T13" i="1"/>
  <c r="U13" i="1" s="1"/>
  <c r="T14" i="1"/>
  <c r="T15" i="1"/>
  <c r="O22" i="1"/>
  <c r="Q2" i="1"/>
  <c r="O3" i="1"/>
  <c r="T6" i="1" s="1"/>
  <c r="O4" i="1"/>
  <c r="T7" i="1" s="1"/>
  <c r="O5" i="1"/>
  <c r="T8" i="1" s="1"/>
  <c r="O2" i="1"/>
  <c r="O6" i="1"/>
  <c r="T9" i="1" s="1"/>
  <c r="O7" i="1"/>
  <c r="T10" i="1" s="1"/>
  <c r="O8" i="1"/>
  <c r="O9" i="1"/>
  <c r="O10" i="1"/>
  <c r="O11" i="1"/>
  <c r="O12" i="1"/>
  <c r="O13" i="1"/>
  <c r="O14" i="1"/>
  <c r="O15" i="1"/>
  <c r="T18" i="1" s="1"/>
  <c r="O16" i="1"/>
  <c r="O17" i="1"/>
  <c r="O18" i="1"/>
  <c r="O19" i="1"/>
  <c r="O20" i="1"/>
  <c r="O21" i="1"/>
  <c r="G4" i="8"/>
  <c r="E12" i="9" l="1"/>
  <c r="E14" i="9" s="1"/>
  <c r="E15" i="9" s="1"/>
  <c r="N36" i="1" a="1"/>
  <c r="T5" i="1"/>
  <c r="U5" i="1" s="1"/>
  <c r="N39" i="1" a="1"/>
  <c r="N39" i="1" s="1"/>
  <c r="R39" i="1" s="1"/>
  <c r="N49" i="1" s="1"/>
  <c r="O49" i="1" s="1"/>
  <c r="T23" i="1"/>
  <c r="T22" i="1"/>
  <c r="U22" i="1" s="1"/>
  <c r="N40" i="1" a="1"/>
  <c r="N40" i="1" s="1"/>
  <c r="R40" i="1" s="1"/>
  <c r="N50" i="1" s="1"/>
  <c r="O50" i="1" s="1"/>
  <c r="T21" i="1"/>
  <c r="U21" i="1" s="1"/>
  <c r="T20" i="1"/>
  <c r="U20" i="1" s="1"/>
  <c r="N38" i="1" a="1"/>
  <c r="N38" i="1" s="1"/>
  <c r="R38" i="1" s="1"/>
  <c r="N48" i="1" s="1"/>
  <c r="O48" i="1" s="1"/>
  <c r="T19" i="1"/>
  <c r="T17" i="1"/>
  <c r="U17" i="1" s="1"/>
  <c r="N37" i="1" a="1"/>
  <c r="N37" i="1" s="1"/>
  <c r="R37" i="1" s="1"/>
  <c r="N47" i="1" s="1"/>
  <c r="O47" i="1" s="1"/>
  <c r="T16" i="1"/>
  <c r="U18" i="1"/>
  <c r="U10" i="1"/>
  <c r="U14" i="1"/>
  <c r="U16" i="1"/>
  <c r="U19" i="1"/>
  <c r="U7" i="1"/>
  <c r="U9" i="1"/>
  <c r="U6" i="1"/>
  <c r="U15" i="1"/>
  <c r="U8" i="1"/>
  <c r="P2" i="1"/>
  <c r="R2" i="1" s="1"/>
  <c r="AA10" i="1"/>
  <c r="P3" i="1"/>
  <c r="Q3" i="1" s="1"/>
  <c r="R3" i="1" s="1"/>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3" i="4"/>
  <c r="P4" i="4"/>
  <c r="R4" i="4"/>
  <c r="P5" i="4"/>
  <c r="R5" i="4"/>
  <c r="P6" i="4"/>
  <c r="R6" i="4"/>
  <c r="P7" i="4"/>
  <c r="R7" i="4"/>
  <c r="P8" i="4"/>
  <c r="R8" i="4"/>
  <c r="P9" i="4"/>
  <c r="R9" i="4"/>
  <c r="P10" i="4"/>
  <c r="R10" i="4"/>
  <c r="P11" i="4"/>
  <c r="R11" i="4"/>
  <c r="P12" i="4"/>
  <c r="R12" i="4"/>
  <c r="P13" i="4"/>
  <c r="R13" i="4"/>
  <c r="P14" i="4"/>
  <c r="R14" i="4"/>
  <c r="P15" i="4"/>
  <c r="R15" i="4"/>
  <c r="P16" i="4"/>
  <c r="R16" i="4"/>
  <c r="P17" i="4"/>
  <c r="R17" i="4"/>
  <c r="P18" i="4"/>
  <c r="R18" i="4"/>
  <c r="P19" i="4"/>
  <c r="R19" i="4"/>
  <c r="P20" i="4"/>
  <c r="R20" i="4"/>
  <c r="P21" i="4"/>
  <c r="R21" i="4"/>
  <c r="P22" i="4"/>
  <c r="R22" i="4"/>
  <c r="P23" i="4"/>
  <c r="R23" i="4"/>
  <c r="P24" i="4"/>
  <c r="R24" i="4"/>
  <c r="P25" i="4"/>
  <c r="R25" i="4"/>
  <c r="P26" i="4"/>
  <c r="R26" i="4"/>
  <c r="P27" i="4"/>
  <c r="R27" i="4"/>
  <c r="P28" i="4"/>
  <c r="R28" i="4"/>
  <c r="P29" i="4"/>
  <c r="R29" i="4"/>
  <c r="P30" i="4"/>
  <c r="R30" i="4"/>
  <c r="P31" i="4"/>
  <c r="R31" i="4"/>
  <c r="P32" i="4"/>
  <c r="R32" i="4"/>
  <c r="P33" i="4"/>
  <c r="R33" i="4"/>
  <c r="P34" i="4"/>
  <c r="R34" i="4"/>
  <c r="P35" i="4"/>
  <c r="R35" i="4"/>
  <c r="P36" i="4"/>
  <c r="R36" i="4"/>
  <c r="P37" i="4"/>
  <c r="R37" i="4"/>
  <c r="P38" i="4"/>
  <c r="R38" i="4"/>
  <c r="P39" i="4"/>
  <c r="R39" i="4"/>
  <c r="P40" i="4"/>
  <c r="R40" i="4"/>
  <c r="P41" i="4"/>
  <c r="R41" i="4"/>
  <c r="P42" i="4"/>
  <c r="R42" i="4"/>
  <c r="P43" i="4"/>
  <c r="R43" i="4"/>
  <c r="P44" i="4"/>
  <c r="R44" i="4"/>
  <c r="P45" i="4"/>
  <c r="R45" i="4"/>
  <c r="P46" i="4"/>
  <c r="R46" i="4"/>
  <c r="P47" i="4"/>
  <c r="R47" i="4"/>
  <c r="P48" i="4"/>
  <c r="R48" i="4"/>
  <c r="P49" i="4"/>
  <c r="R49" i="4"/>
  <c r="P50" i="4"/>
  <c r="R50" i="4"/>
  <c r="P51" i="4"/>
  <c r="R51" i="4"/>
  <c r="P52" i="4"/>
  <c r="R52" i="4"/>
  <c r="P53" i="4"/>
  <c r="R53" i="4"/>
  <c r="P54" i="4"/>
  <c r="R54" i="4"/>
  <c r="P55" i="4"/>
  <c r="R55" i="4"/>
  <c r="P56" i="4"/>
  <c r="R56" i="4"/>
  <c r="P57" i="4"/>
  <c r="R57" i="4"/>
  <c r="P58" i="4"/>
  <c r="R58" i="4"/>
  <c r="P59" i="4"/>
  <c r="R59" i="4"/>
  <c r="P60" i="4"/>
  <c r="R60" i="4"/>
  <c r="P61" i="4"/>
  <c r="R61" i="4"/>
  <c r="P62" i="4"/>
  <c r="R62" i="4"/>
  <c r="P63" i="4"/>
  <c r="R63" i="4"/>
  <c r="P64" i="4"/>
  <c r="R64" i="4"/>
  <c r="P65" i="4"/>
  <c r="R65" i="4"/>
  <c r="P66" i="4"/>
  <c r="R66" i="4"/>
  <c r="P67" i="4"/>
  <c r="R67" i="4"/>
  <c r="P68" i="4"/>
  <c r="R68" i="4"/>
  <c r="P69" i="4"/>
  <c r="R69" i="4"/>
  <c r="P70" i="4"/>
  <c r="R70" i="4"/>
  <c r="P71" i="4"/>
  <c r="R71" i="4"/>
  <c r="P72" i="4"/>
  <c r="R72" i="4"/>
  <c r="P73" i="4"/>
  <c r="R73" i="4"/>
  <c r="P74" i="4"/>
  <c r="R74" i="4"/>
  <c r="P75" i="4"/>
  <c r="R75" i="4"/>
  <c r="P76" i="4"/>
  <c r="R76" i="4"/>
  <c r="P77" i="4"/>
  <c r="R77" i="4"/>
  <c r="P78" i="4"/>
  <c r="R78" i="4"/>
  <c r="P79" i="4"/>
  <c r="R79" i="4"/>
  <c r="P80" i="4"/>
  <c r="R80" i="4"/>
  <c r="P81" i="4"/>
  <c r="R81" i="4"/>
  <c r="P82" i="4"/>
  <c r="R82" i="4"/>
  <c r="P83" i="4"/>
  <c r="R83" i="4"/>
  <c r="P84" i="4"/>
  <c r="R84" i="4"/>
  <c r="P85" i="4"/>
  <c r="R85" i="4"/>
  <c r="P86" i="4"/>
  <c r="R86" i="4"/>
  <c r="P87" i="4"/>
  <c r="R87" i="4"/>
  <c r="P88" i="4"/>
  <c r="R88" i="4"/>
  <c r="P89" i="4"/>
  <c r="R89" i="4"/>
  <c r="P90" i="4"/>
  <c r="R90" i="4"/>
  <c r="P91" i="4"/>
  <c r="R91" i="4"/>
  <c r="P92" i="4"/>
  <c r="R92" i="4"/>
  <c r="P93" i="4"/>
  <c r="R93" i="4"/>
  <c r="P94" i="4"/>
  <c r="R94" i="4"/>
  <c r="P95" i="4"/>
  <c r="R95" i="4"/>
  <c r="P96" i="4"/>
  <c r="R96" i="4"/>
  <c r="P97" i="4"/>
  <c r="R97" i="4"/>
  <c r="P98" i="4"/>
  <c r="R98" i="4"/>
  <c r="P99" i="4"/>
  <c r="R99" i="4"/>
  <c r="P100" i="4"/>
  <c r="R100" i="4"/>
  <c r="P101" i="4"/>
  <c r="R101" i="4"/>
  <c r="P102" i="4"/>
  <c r="R102" i="4"/>
  <c r="P103" i="4"/>
  <c r="R103" i="4"/>
  <c r="P104" i="4"/>
  <c r="R104" i="4"/>
  <c r="P105" i="4"/>
  <c r="R105" i="4"/>
  <c r="P106" i="4"/>
  <c r="R106" i="4"/>
  <c r="P107" i="4"/>
  <c r="R107" i="4"/>
  <c r="P108" i="4"/>
  <c r="R108" i="4"/>
  <c r="P109" i="4"/>
  <c r="R109" i="4"/>
  <c r="P110" i="4"/>
  <c r="R110" i="4"/>
  <c r="P111" i="4"/>
  <c r="R111" i="4"/>
  <c r="P112" i="4"/>
  <c r="R112" i="4"/>
  <c r="P113" i="4"/>
  <c r="R113" i="4"/>
  <c r="P114" i="4"/>
  <c r="R114" i="4"/>
  <c r="P115" i="4"/>
  <c r="R115" i="4"/>
  <c r="P116" i="4"/>
  <c r="R116" i="4"/>
  <c r="P117" i="4"/>
  <c r="R117" i="4"/>
  <c r="P118" i="4"/>
  <c r="R118" i="4"/>
  <c r="P119" i="4"/>
  <c r="R119" i="4"/>
  <c r="P120" i="4"/>
  <c r="R120" i="4"/>
  <c r="P121" i="4"/>
  <c r="R121" i="4"/>
  <c r="P122" i="4"/>
  <c r="R122" i="4"/>
  <c r="P123" i="4"/>
  <c r="R123" i="4"/>
  <c r="P124" i="4"/>
  <c r="R124" i="4"/>
  <c r="P125" i="4"/>
  <c r="R125" i="4"/>
  <c r="P126" i="4"/>
  <c r="R126" i="4"/>
  <c r="P127" i="4"/>
  <c r="R127" i="4"/>
  <c r="P128" i="4"/>
  <c r="R128" i="4"/>
  <c r="P129" i="4"/>
  <c r="R129" i="4"/>
  <c r="P130" i="4"/>
  <c r="R130" i="4"/>
  <c r="P131" i="4"/>
  <c r="R131" i="4"/>
  <c r="P132" i="4"/>
  <c r="R132" i="4"/>
  <c r="P133" i="4"/>
  <c r="R133" i="4"/>
  <c r="P134" i="4"/>
  <c r="R134" i="4"/>
  <c r="P135" i="4"/>
  <c r="R135" i="4"/>
  <c r="P136" i="4"/>
  <c r="R136" i="4"/>
  <c r="P137" i="4"/>
  <c r="R137" i="4"/>
  <c r="P138" i="4"/>
  <c r="R138" i="4"/>
  <c r="P139" i="4"/>
  <c r="R139" i="4"/>
  <c r="P140" i="4"/>
  <c r="R140" i="4"/>
  <c r="P141" i="4"/>
  <c r="R141" i="4"/>
  <c r="P142" i="4"/>
  <c r="R142" i="4"/>
  <c r="P143" i="4"/>
  <c r="R143" i="4"/>
  <c r="P144" i="4"/>
  <c r="R144" i="4"/>
  <c r="P145" i="4"/>
  <c r="R145" i="4"/>
  <c r="P146" i="4"/>
  <c r="R146" i="4"/>
  <c r="P147" i="4"/>
  <c r="R147" i="4"/>
  <c r="P148" i="4"/>
  <c r="R148" i="4"/>
  <c r="P149" i="4"/>
  <c r="R149" i="4"/>
  <c r="P150" i="4"/>
  <c r="R150" i="4"/>
  <c r="P151" i="4"/>
  <c r="R151" i="4"/>
  <c r="P152" i="4"/>
  <c r="R152" i="4"/>
  <c r="P153" i="4"/>
  <c r="R153" i="4"/>
  <c r="P154" i="4"/>
  <c r="R154" i="4"/>
  <c r="P155" i="4"/>
  <c r="R155" i="4"/>
  <c r="P156" i="4"/>
  <c r="R156" i="4"/>
  <c r="P157" i="4"/>
  <c r="R157" i="4"/>
  <c r="P158" i="4"/>
  <c r="R158" i="4"/>
  <c r="P159" i="4"/>
  <c r="R159" i="4"/>
  <c r="P160" i="4"/>
  <c r="R160" i="4"/>
  <c r="P161" i="4"/>
  <c r="R161" i="4"/>
  <c r="P162" i="4"/>
  <c r="R162" i="4"/>
  <c r="P163" i="4"/>
  <c r="R163" i="4"/>
  <c r="P164" i="4"/>
  <c r="R164" i="4"/>
  <c r="P165" i="4"/>
  <c r="R165" i="4"/>
  <c r="P166" i="4"/>
  <c r="R166" i="4"/>
  <c r="P167" i="4"/>
  <c r="R167" i="4"/>
  <c r="P168" i="4"/>
  <c r="R168" i="4"/>
  <c r="P169" i="4"/>
  <c r="R169" i="4"/>
  <c r="P170" i="4"/>
  <c r="R170" i="4"/>
  <c r="P171" i="4"/>
  <c r="R171" i="4"/>
  <c r="P172" i="4"/>
  <c r="R172" i="4"/>
  <c r="P173" i="4"/>
  <c r="R173" i="4"/>
  <c r="P174" i="4"/>
  <c r="R174" i="4"/>
  <c r="P175" i="4"/>
  <c r="R175" i="4"/>
  <c r="P176" i="4"/>
  <c r="R176" i="4"/>
  <c r="P177" i="4"/>
  <c r="R177" i="4"/>
  <c r="P178" i="4"/>
  <c r="R178" i="4"/>
  <c r="P179" i="4"/>
  <c r="R179" i="4"/>
  <c r="P180" i="4"/>
  <c r="R180" i="4"/>
  <c r="P181" i="4"/>
  <c r="R181" i="4"/>
  <c r="P182" i="4"/>
  <c r="R182" i="4"/>
  <c r="P183" i="4"/>
  <c r="R183" i="4"/>
  <c r="P184" i="4"/>
  <c r="R184" i="4"/>
  <c r="P185" i="4"/>
  <c r="R185" i="4"/>
  <c r="P186" i="4"/>
  <c r="R186" i="4"/>
  <c r="P187" i="4"/>
  <c r="R187" i="4"/>
  <c r="P188" i="4"/>
  <c r="R188" i="4"/>
  <c r="P189" i="4"/>
  <c r="R189" i="4"/>
  <c r="P190" i="4"/>
  <c r="R190" i="4"/>
  <c r="P191" i="4"/>
  <c r="R191" i="4"/>
  <c r="P192" i="4"/>
  <c r="R192" i="4"/>
  <c r="P193" i="4"/>
  <c r="R193" i="4"/>
  <c r="P194" i="4"/>
  <c r="R194" i="4"/>
  <c r="P195" i="4"/>
  <c r="R195" i="4"/>
  <c r="P196" i="4"/>
  <c r="R196" i="4"/>
  <c r="P197" i="4"/>
  <c r="R197" i="4"/>
  <c r="P198" i="4"/>
  <c r="R198" i="4"/>
  <c r="P199" i="4"/>
  <c r="R199" i="4"/>
  <c r="P200" i="4"/>
  <c r="R200" i="4"/>
  <c r="P201" i="4"/>
  <c r="R201" i="4"/>
  <c r="P202" i="4"/>
  <c r="R202" i="4"/>
  <c r="P203" i="4"/>
  <c r="R203" i="4"/>
  <c r="P204" i="4"/>
  <c r="R204" i="4"/>
  <c r="P205" i="4"/>
  <c r="R205" i="4"/>
  <c r="P206" i="4"/>
  <c r="R206" i="4"/>
  <c r="P207" i="4"/>
  <c r="R207" i="4"/>
  <c r="P208" i="4"/>
  <c r="R208" i="4"/>
  <c r="P209" i="4"/>
  <c r="R209" i="4"/>
  <c r="P210" i="4"/>
  <c r="R210" i="4"/>
  <c r="P211" i="4"/>
  <c r="R211" i="4"/>
  <c r="P212" i="4"/>
  <c r="R212" i="4"/>
  <c r="P213" i="4"/>
  <c r="R213" i="4"/>
  <c r="P214" i="4"/>
  <c r="R214" i="4"/>
  <c r="P215" i="4"/>
  <c r="R215" i="4"/>
  <c r="P216" i="4"/>
  <c r="R216" i="4"/>
  <c r="P217" i="4"/>
  <c r="R217" i="4"/>
  <c r="P218" i="4"/>
  <c r="R218" i="4"/>
  <c r="P219" i="4"/>
  <c r="R219" i="4"/>
  <c r="P220" i="4"/>
  <c r="R220" i="4"/>
  <c r="P221" i="4"/>
  <c r="R221" i="4"/>
  <c r="P222" i="4"/>
  <c r="R222" i="4"/>
  <c r="P223" i="4"/>
  <c r="R223" i="4"/>
  <c r="P224" i="4"/>
  <c r="R224" i="4"/>
  <c r="P225" i="4"/>
  <c r="R225" i="4"/>
  <c r="P226" i="4"/>
  <c r="R226" i="4"/>
  <c r="P227" i="4"/>
  <c r="R227" i="4"/>
  <c r="P228" i="4"/>
  <c r="R228" i="4"/>
  <c r="P229" i="4"/>
  <c r="R229" i="4"/>
  <c r="P230" i="4"/>
  <c r="R230" i="4"/>
  <c r="P231" i="4"/>
  <c r="R231" i="4"/>
  <c r="P232" i="4"/>
  <c r="R232" i="4"/>
  <c r="P233" i="4"/>
  <c r="R233" i="4"/>
  <c r="P234" i="4"/>
  <c r="R234" i="4"/>
  <c r="P235" i="4"/>
  <c r="R235" i="4"/>
  <c r="P236" i="4"/>
  <c r="R236" i="4"/>
  <c r="P237" i="4"/>
  <c r="R237" i="4"/>
  <c r="P238" i="4"/>
  <c r="R238" i="4"/>
  <c r="P239" i="4"/>
  <c r="R239" i="4"/>
  <c r="P240" i="4"/>
  <c r="R240" i="4"/>
  <c r="P241" i="4"/>
  <c r="R241" i="4"/>
  <c r="P242" i="4"/>
  <c r="R242" i="4"/>
  <c r="P243" i="4"/>
  <c r="R243" i="4"/>
  <c r="P244" i="4"/>
  <c r="R244" i="4"/>
  <c r="P245" i="4"/>
  <c r="R245" i="4"/>
  <c r="P246" i="4"/>
  <c r="R246" i="4"/>
  <c r="P247" i="4"/>
  <c r="R247" i="4"/>
  <c r="P248" i="4"/>
  <c r="R248" i="4"/>
  <c r="P249" i="4"/>
  <c r="R249" i="4"/>
  <c r="P250" i="4"/>
  <c r="R250" i="4"/>
  <c r="P251" i="4"/>
  <c r="R251" i="4"/>
  <c r="P252" i="4"/>
  <c r="R252" i="4"/>
  <c r="P253" i="4"/>
  <c r="R253" i="4"/>
  <c r="P254" i="4"/>
  <c r="R254" i="4"/>
  <c r="P255" i="4"/>
  <c r="R255" i="4"/>
  <c r="P256" i="4"/>
  <c r="R256" i="4"/>
  <c r="P257" i="4"/>
  <c r="R257" i="4"/>
  <c r="P258" i="4"/>
  <c r="R258" i="4"/>
  <c r="P259" i="4"/>
  <c r="R259" i="4"/>
  <c r="P260" i="4"/>
  <c r="R260" i="4"/>
  <c r="P261" i="4"/>
  <c r="R261" i="4"/>
  <c r="P262" i="4"/>
  <c r="R262" i="4"/>
  <c r="P263" i="4"/>
  <c r="R263" i="4"/>
  <c r="P264" i="4"/>
  <c r="R264" i="4"/>
  <c r="P265" i="4"/>
  <c r="R265" i="4"/>
  <c r="P266" i="4"/>
  <c r="R266" i="4"/>
  <c r="P267" i="4"/>
  <c r="R267" i="4"/>
  <c r="P268" i="4"/>
  <c r="R268" i="4"/>
  <c r="P269" i="4"/>
  <c r="R269" i="4"/>
  <c r="P270" i="4"/>
  <c r="R270" i="4"/>
  <c r="P271" i="4"/>
  <c r="R271" i="4"/>
  <c r="P272" i="4"/>
  <c r="R272" i="4"/>
  <c r="P273" i="4"/>
  <c r="R273" i="4"/>
  <c r="P274" i="4"/>
  <c r="R274" i="4"/>
  <c r="P275" i="4"/>
  <c r="R275" i="4"/>
  <c r="P276" i="4"/>
  <c r="R276" i="4"/>
  <c r="P277" i="4"/>
  <c r="R277" i="4"/>
  <c r="P278" i="4"/>
  <c r="R278" i="4"/>
  <c r="P279" i="4"/>
  <c r="R279" i="4"/>
  <c r="P280" i="4"/>
  <c r="R280" i="4"/>
  <c r="P281" i="4"/>
  <c r="R281" i="4"/>
  <c r="P282" i="4"/>
  <c r="R282" i="4"/>
  <c r="P283" i="4"/>
  <c r="R283" i="4"/>
  <c r="P284" i="4"/>
  <c r="R284" i="4"/>
  <c r="P285" i="4"/>
  <c r="R285" i="4"/>
  <c r="P286" i="4"/>
  <c r="R286" i="4"/>
  <c r="P287" i="4"/>
  <c r="R287" i="4"/>
  <c r="P288" i="4"/>
  <c r="R288" i="4"/>
  <c r="P289" i="4"/>
  <c r="R289" i="4"/>
  <c r="P290" i="4"/>
  <c r="R290" i="4"/>
  <c r="P291" i="4"/>
  <c r="R291" i="4"/>
  <c r="P292" i="4"/>
  <c r="R292" i="4"/>
  <c r="P293" i="4"/>
  <c r="R293" i="4"/>
  <c r="P294" i="4"/>
  <c r="R294" i="4"/>
  <c r="P295" i="4"/>
  <c r="R295" i="4"/>
  <c r="P296" i="4"/>
  <c r="R296" i="4"/>
  <c r="P297" i="4"/>
  <c r="R297" i="4"/>
  <c r="P298" i="4"/>
  <c r="R298" i="4"/>
  <c r="P299" i="4"/>
  <c r="R299" i="4"/>
  <c r="P300" i="4"/>
  <c r="R300" i="4"/>
  <c r="P301" i="4"/>
  <c r="R301" i="4"/>
  <c r="P302" i="4"/>
  <c r="R302" i="4"/>
  <c r="P303" i="4"/>
  <c r="R303" i="4"/>
  <c r="P304" i="4"/>
  <c r="R304" i="4"/>
  <c r="P305" i="4"/>
  <c r="R305" i="4"/>
  <c r="P306" i="4"/>
  <c r="R306" i="4"/>
  <c r="P307" i="4"/>
  <c r="R307" i="4"/>
  <c r="P308" i="4"/>
  <c r="R308" i="4"/>
  <c r="P309" i="4"/>
  <c r="R309" i="4"/>
  <c r="P310" i="4"/>
  <c r="R310" i="4"/>
  <c r="P311" i="4"/>
  <c r="R311" i="4"/>
  <c r="P312" i="4"/>
  <c r="R312" i="4"/>
  <c r="P313" i="4"/>
  <c r="R313" i="4"/>
  <c r="P314" i="4"/>
  <c r="R314" i="4"/>
  <c r="P315" i="4"/>
  <c r="R315" i="4"/>
  <c r="P316" i="4"/>
  <c r="R316" i="4"/>
  <c r="P317" i="4"/>
  <c r="R317" i="4"/>
  <c r="P318" i="4"/>
  <c r="R318" i="4"/>
  <c r="P319" i="4"/>
  <c r="R319" i="4"/>
  <c r="P320" i="4"/>
  <c r="R320" i="4"/>
  <c r="P321" i="4"/>
  <c r="R321" i="4"/>
  <c r="P322" i="4"/>
  <c r="R322" i="4"/>
  <c r="P323" i="4"/>
  <c r="R323" i="4"/>
  <c r="P324" i="4"/>
  <c r="R324" i="4"/>
  <c r="P325" i="4"/>
  <c r="R325" i="4"/>
  <c r="P326" i="4"/>
  <c r="R326" i="4"/>
  <c r="P327" i="4"/>
  <c r="R327" i="4"/>
  <c r="P328" i="4"/>
  <c r="R328" i="4"/>
  <c r="P329" i="4"/>
  <c r="R329" i="4"/>
  <c r="P330" i="4"/>
  <c r="R330" i="4"/>
  <c r="P331" i="4"/>
  <c r="R331" i="4"/>
  <c r="P332" i="4"/>
  <c r="R332" i="4"/>
  <c r="P333" i="4"/>
  <c r="R333" i="4"/>
  <c r="P334" i="4"/>
  <c r="R334" i="4"/>
  <c r="P335" i="4"/>
  <c r="R335" i="4"/>
  <c r="P336" i="4"/>
  <c r="R336" i="4"/>
  <c r="P337" i="4"/>
  <c r="R337" i="4"/>
  <c r="P338" i="4"/>
  <c r="R338" i="4"/>
  <c r="P339" i="4"/>
  <c r="R339" i="4"/>
  <c r="P340" i="4"/>
  <c r="R340" i="4"/>
  <c r="P341" i="4"/>
  <c r="R341" i="4"/>
  <c r="P342" i="4"/>
  <c r="R342" i="4"/>
  <c r="P343" i="4"/>
  <c r="R343" i="4"/>
  <c r="P344" i="4"/>
  <c r="R344" i="4"/>
  <c r="P345" i="4"/>
  <c r="R345" i="4"/>
  <c r="P346" i="4"/>
  <c r="R346" i="4"/>
  <c r="P347" i="4"/>
  <c r="R347" i="4"/>
  <c r="P348" i="4"/>
  <c r="R348" i="4"/>
  <c r="P349" i="4"/>
  <c r="R349" i="4"/>
  <c r="P350" i="4"/>
  <c r="R350" i="4"/>
  <c r="P351" i="4"/>
  <c r="R351" i="4"/>
  <c r="P352" i="4"/>
  <c r="R352" i="4"/>
  <c r="P353" i="4"/>
  <c r="R353" i="4"/>
  <c r="P354" i="4"/>
  <c r="R354" i="4"/>
  <c r="P355" i="4"/>
  <c r="R355" i="4"/>
  <c r="P356" i="4"/>
  <c r="R356" i="4"/>
  <c r="P357" i="4"/>
  <c r="R357" i="4"/>
  <c r="P358" i="4"/>
  <c r="R358" i="4"/>
  <c r="P359" i="4"/>
  <c r="R359" i="4"/>
  <c r="P360" i="4"/>
  <c r="R360" i="4"/>
  <c r="P361" i="4"/>
  <c r="R361" i="4"/>
  <c r="P362" i="4"/>
  <c r="R362" i="4"/>
  <c r="P363" i="4"/>
  <c r="R363" i="4"/>
  <c r="P364" i="4"/>
  <c r="R364" i="4"/>
  <c r="P365" i="4"/>
  <c r="R365" i="4"/>
  <c r="P366" i="4"/>
  <c r="R366" i="4"/>
  <c r="P367" i="4"/>
  <c r="R367" i="4"/>
  <c r="P368" i="4"/>
  <c r="R368" i="4"/>
  <c r="P369" i="4"/>
  <c r="R369" i="4"/>
  <c r="P370" i="4"/>
  <c r="R370" i="4"/>
  <c r="P371" i="4"/>
  <c r="R371" i="4"/>
  <c r="P372" i="4"/>
  <c r="R372" i="4"/>
  <c r="P373" i="4"/>
  <c r="R373" i="4"/>
  <c r="P374" i="4"/>
  <c r="R374" i="4"/>
  <c r="P375" i="4"/>
  <c r="R375" i="4"/>
  <c r="P376" i="4"/>
  <c r="R376" i="4"/>
  <c r="P377" i="4"/>
  <c r="R377" i="4"/>
  <c r="P378" i="4"/>
  <c r="R378" i="4"/>
  <c r="P379" i="4"/>
  <c r="R379" i="4"/>
  <c r="P380" i="4"/>
  <c r="R380" i="4"/>
  <c r="P381" i="4"/>
  <c r="R381" i="4"/>
  <c r="P382" i="4"/>
  <c r="R382" i="4"/>
  <c r="P383" i="4"/>
  <c r="R383" i="4"/>
  <c r="P384" i="4"/>
  <c r="R384" i="4"/>
  <c r="P385" i="4"/>
  <c r="R385" i="4"/>
  <c r="P386" i="4"/>
  <c r="R386" i="4"/>
  <c r="P387" i="4"/>
  <c r="R387" i="4"/>
  <c r="P388" i="4"/>
  <c r="R388" i="4"/>
  <c r="P389" i="4"/>
  <c r="R389" i="4"/>
  <c r="P390" i="4"/>
  <c r="R390" i="4"/>
  <c r="P391" i="4"/>
  <c r="R391" i="4"/>
  <c r="P392" i="4"/>
  <c r="R392" i="4"/>
  <c r="P393" i="4"/>
  <c r="R393" i="4"/>
  <c r="P394" i="4"/>
  <c r="R394" i="4"/>
  <c r="P395" i="4"/>
  <c r="R395" i="4"/>
  <c r="P396" i="4"/>
  <c r="R396" i="4"/>
  <c r="P397" i="4"/>
  <c r="R397" i="4"/>
  <c r="P398" i="4"/>
  <c r="R398" i="4"/>
  <c r="P399" i="4"/>
  <c r="R399" i="4"/>
  <c r="P400" i="4"/>
  <c r="R400" i="4"/>
  <c r="P401" i="4"/>
  <c r="R401" i="4"/>
  <c r="P402" i="4"/>
  <c r="R402" i="4"/>
  <c r="P403" i="4"/>
  <c r="R403" i="4"/>
  <c r="P404" i="4"/>
  <c r="R404" i="4"/>
  <c r="P405" i="4"/>
  <c r="R405" i="4"/>
  <c r="P406" i="4"/>
  <c r="R406" i="4"/>
  <c r="P407" i="4"/>
  <c r="R407" i="4"/>
  <c r="P408" i="4"/>
  <c r="R408" i="4"/>
  <c r="P409" i="4"/>
  <c r="R409" i="4"/>
  <c r="P410" i="4"/>
  <c r="R410" i="4"/>
  <c r="P411" i="4"/>
  <c r="R411" i="4"/>
  <c r="P412" i="4"/>
  <c r="R412" i="4"/>
  <c r="P413" i="4"/>
  <c r="R413" i="4"/>
  <c r="P414" i="4"/>
  <c r="R414" i="4"/>
  <c r="P415" i="4"/>
  <c r="R415" i="4"/>
  <c r="P416" i="4"/>
  <c r="R416" i="4"/>
  <c r="P417" i="4"/>
  <c r="R417" i="4"/>
  <c r="P418" i="4"/>
  <c r="R418" i="4"/>
  <c r="P419" i="4"/>
  <c r="R419" i="4"/>
  <c r="P420" i="4"/>
  <c r="R420" i="4"/>
  <c r="P421" i="4"/>
  <c r="R421" i="4"/>
  <c r="P422" i="4"/>
  <c r="R422" i="4"/>
  <c r="P423" i="4"/>
  <c r="R423" i="4"/>
  <c r="P424" i="4"/>
  <c r="R424" i="4"/>
  <c r="P425" i="4"/>
  <c r="R425" i="4"/>
  <c r="P426" i="4"/>
  <c r="R426" i="4"/>
  <c r="P427" i="4"/>
  <c r="R427" i="4"/>
  <c r="P428" i="4"/>
  <c r="R428" i="4"/>
  <c r="P429" i="4"/>
  <c r="R429" i="4"/>
  <c r="P430" i="4"/>
  <c r="R430" i="4"/>
  <c r="P431" i="4"/>
  <c r="R431" i="4"/>
  <c r="P432" i="4"/>
  <c r="R432" i="4"/>
  <c r="P433" i="4"/>
  <c r="R433" i="4"/>
  <c r="P434" i="4"/>
  <c r="R434" i="4"/>
  <c r="P435" i="4"/>
  <c r="R435" i="4"/>
  <c r="P436" i="4"/>
  <c r="R436" i="4"/>
  <c r="P437" i="4"/>
  <c r="R437" i="4"/>
  <c r="P438" i="4"/>
  <c r="R438" i="4"/>
  <c r="P439" i="4"/>
  <c r="R439" i="4"/>
  <c r="P440" i="4"/>
  <c r="R440" i="4"/>
  <c r="P441" i="4"/>
  <c r="R441" i="4"/>
  <c r="P442" i="4"/>
  <c r="R442" i="4"/>
  <c r="P443" i="4"/>
  <c r="R443" i="4"/>
  <c r="P444" i="4"/>
  <c r="R444" i="4"/>
  <c r="P445" i="4"/>
  <c r="R445" i="4"/>
  <c r="P446" i="4"/>
  <c r="R446" i="4"/>
  <c r="P447" i="4"/>
  <c r="R447" i="4"/>
  <c r="P448" i="4"/>
  <c r="R448" i="4"/>
  <c r="P449" i="4"/>
  <c r="R449" i="4"/>
  <c r="P450" i="4"/>
  <c r="R450" i="4"/>
  <c r="P451" i="4"/>
  <c r="R451" i="4"/>
  <c r="P452" i="4"/>
  <c r="R452" i="4"/>
  <c r="P453" i="4"/>
  <c r="R453" i="4"/>
  <c r="P454" i="4"/>
  <c r="R454" i="4"/>
  <c r="P455" i="4"/>
  <c r="R455" i="4"/>
  <c r="P456" i="4"/>
  <c r="R456" i="4"/>
  <c r="P457" i="4"/>
  <c r="R457" i="4"/>
  <c r="P458" i="4"/>
  <c r="R458" i="4"/>
  <c r="P459" i="4"/>
  <c r="R459" i="4"/>
  <c r="P460" i="4"/>
  <c r="R460" i="4"/>
  <c r="P461" i="4"/>
  <c r="R461" i="4"/>
  <c r="P462" i="4"/>
  <c r="R462" i="4"/>
  <c r="P463" i="4"/>
  <c r="R463" i="4"/>
  <c r="P464" i="4"/>
  <c r="R464" i="4"/>
  <c r="P465" i="4"/>
  <c r="R465" i="4"/>
  <c r="P466" i="4"/>
  <c r="R466" i="4"/>
  <c r="P467" i="4"/>
  <c r="R467" i="4"/>
  <c r="P468" i="4"/>
  <c r="R468" i="4"/>
  <c r="P469" i="4"/>
  <c r="R469" i="4"/>
  <c r="P470" i="4"/>
  <c r="R470" i="4"/>
  <c r="P471" i="4"/>
  <c r="R471" i="4"/>
  <c r="P472" i="4"/>
  <c r="R472" i="4"/>
  <c r="P473" i="4"/>
  <c r="R473" i="4"/>
  <c r="P474" i="4"/>
  <c r="R474" i="4"/>
  <c r="P475" i="4"/>
  <c r="R475" i="4"/>
  <c r="P476" i="4"/>
  <c r="R476" i="4"/>
  <c r="P477" i="4"/>
  <c r="R477" i="4"/>
  <c r="P478" i="4"/>
  <c r="R478" i="4"/>
  <c r="P479" i="4"/>
  <c r="R479" i="4"/>
  <c r="P480" i="4"/>
  <c r="R480" i="4"/>
  <c r="P481" i="4"/>
  <c r="R481" i="4"/>
  <c r="P482" i="4"/>
  <c r="R482" i="4"/>
  <c r="P483" i="4"/>
  <c r="R483" i="4"/>
  <c r="P484" i="4"/>
  <c r="R484" i="4"/>
  <c r="P485" i="4"/>
  <c r="R485" i="4"/>
  <c r="P486" i="4"/>
  <c r="R486" i="4"/>
  <c r="P487" i="4"/>
  <c r="R487" i="4"/>
  <c r="P488" i="4"/>
  <c r="R488" i="4"/>
  <c r="P489" i="4"/>
  <c r="R489" i="4"/>
  <c r="P490" i="4"/>
  <c r="R490" i="4"/>
  <c r="P491" i="4"/>
  <c r="R491" i="4"/>
  <c r="P492" i="4"/>
  <c r="R492" i="4"/>
  <c r="P493" i="4"/>
  <c r="R493" i="4"/>
  <c r="P494" i="4"/>
  <c r="R494" i="4"/>
  <c r="P495" i="4"/>
  <c r="R495" i="4"/>
  <c r="P496" i="4"/>
  <c r="R496" i="4"/>
  <c r="P497" i="4"/>
  <c r="R497" i="4"/>
  <c r="P498" i="4"/>
  <c r="R498" i="4"/>
  <c r="P499" i="4"/>
  <c r="R499" i="4"/>
  <c r="P500" i="4"/>
  <c r="R500" i="4"/>
  <c r="P501" i="4"/>
  <c r="R501" i="4"/>
  <c r="P502" i="4"/>
  <c r="R502" i="4"/>
  <c r="P503" i="4"/>
  <c r="R503" i="4"/>
  <c r="P504" i="4"/>
  <c r="R504" i="4"/>
  <c r="P505" i="4"/>
  <c r="R505" i="4"/>
  <c r="P506" i="4"/>
  <c r="R506" i="4"/>
  <c r="P507" i="4"/>
  <c r="R507" i="4"/>
  <c r="P508" i="4"/>
  <c r="R508" i="4"/>
  <c r="P509" i="4"/>
  <c r="R509" i="4"/>
  <c r="P510" i="4"/>
  <c r="R510" i="4"/>
  <c r="P511" i="4"/>
  <c r="R511" i="4"/>
  <c r="P512" i="4"/>
  <c r="R512" i="4"/>
  <c r="P513" i="4"/>
  <c r="R513" i="4"/>
  <c r="P514" i="4"/>
  <c r="R514" i="4"/>
  <c r="P515" i="4"/>
  <c r="R515" i="4"/>
  <c r="P516" i="4"/>
  <c r="R516" i="4"/>
  <c r="P517" i="4"/>
  <c r="R517" i="4"/>
  <c r="P518" i="4"/>
  <c r="R518" i="4"/>
  <c r="P519" i="4"/>
  <c r="R519" i="4"/>
  <c r="P520" i="4"/>
  <c r="R520" i="4"/>
  <c r="P521" i="4"/>
  <c r="R521" i="4"/>
  <c r="P522" i="4"/>
  <c r="R522" i="4"/>
  <c r="P523" i="4"/>
  <c r="R523" i="4"/>
  <c r="P524" i="4"/>
  <c r="R524" i="4"/>
  <c r="P525" i="4"/>
  <c r="R525" i="4"/>
  <c r="P526" i="4"/>
  <c r="R526" i="4"/>
  <c r="P527" i="4"/>
  <c r="R527" i="4"/>
  <c r="P528" i="4"/>
  <c r="R528" i="4"/>
  <c r="P529" i="4"/>
  <c r="R529" i="4"/>
  <c r="P530" i="4"/>
  <c r="R530" i="4"/>
  <c r="P531" i="4"/>
  <c r="R531" i="4"/>
  <c r="P532" i="4"/>
  <c r="R532" i="4"/>
  <c r="P533" i="4"/>
  <c r="R533" i="4"/>
  <c r="P534" i="4"/>
  <c r="R534" i="4"/>
  <c r="P535" i="4"/>
  <c r="R535" i="4"/>
  <c r="P536" i="4"/>
  <c r="R536" i="4"/>
  <c r="P537" i="4"/>
  <c r="R537" i="4"/>
  <c r="P538" i="4"/>
  <c r="R538" i="4"/>
  <c r="P539" i="4"/>
  <c r="R539" i="4"/>
  <c r="P540" i="4"/>
  <c r="R540" i="4"/>
  <c r="P541" i="4"/>
  <c r="R541" i="4"/>
  <c r="P542" i="4"/>
  <c r="R542" i="4"/>
  <c r="P543" i="4"/>
  <c r="R543" i="4"/>
  <c r="P544" i="4"/>
  <c r="R544" i="4"/>
  <c r="P545" i="4"/>
  <c r="R545" i="4"/>
  <c r="P546" i="4"/>
  <c r="R546" i="4"/>
  <c r="P547" i="4"/>
  <c r="R547" i="4"/>
  <c r="P548" i="4"/>
  <c r="R548" i="4"/>
  <c r="P549" i="4"/>
  <c r="R549" i="4"/>
  <c r="P550" i="4"/>
  <c r="R550" i="4"/>
  <c r="P551" i="4"/>
  <c r="R551" i="4"/>
  <c r="P552" i="4"/>
  <c r="R552" i="4"/>
  <c r="P553" i="4"/>
  <c r="R553" i="4"/>
  <c r="P554" i="4"/>
  <c r="R554" i="4"/>
  <c r="P555" i="4"/>
  <c r="R555" i="4"/>
  <c r="P556" i="4"/>
  <c r="R556" i="4"/>
  <c r="P557" i="4"/>
  <c r="R557" i="4"/>
  <c r="P558" i="4"/>
  <c r="R558" i="4"/>
  <c r="P559" i="4"/>
  <c r="R559" i="4"/>
  <c r="P560" i="4"/>
  <c r="R560" i="4"/>
  <c r="P561" i="4"/>
  <c r="R561" i="4"/>
  <c r="P562" i="4"/>
  <c r="R562" i="4"/>
  <c r="P563" i="4"/>
  <c r="R563" i="4"/>
  <c r="P564" i="4"/>
  <c r="R564" i="4"/>
  <c r="P565" i="4"/>
  <c r="R565" i="4"/>
  <c r="P566" i="4"/>
  <c r="R566" i="4"/>
  <c r="P567" i="4"/>
  <c r="R567" i="4"/>
  <c r="P568" i="4"/>
  <c r="R568" i="4"/>
  <c r="P569" i="4"/>
  <c r="R569" i="4"/>
  <c r="P570" i="4"/>
  <c r="R570" i="4"/>
  <c r="P571" i="4"/>
  <c r="R571" i="4"/>
  <c r="P572" i="4"/>
  <c r="R572" i="4"/>
  <c r="P573" i="4"/>
  <c r="R573" i="4"/>
  <c r="P574" i="4"/>
  <c r="R574" i="4"/>
  <c r="P575" i="4"/>
  <c r="R575" i="4"/>
  <c r="P576" i="4"/>
  <c r="R576" i="4"/>
  <c r="P577" i="4"/>
  <c r="R577" i="4"/>
  <c r="P578" i="4"/>
  <c r="R578" i="4"/>
  <c r="P579" i="4"/>
  <c r="R579" i="4"/>
  <c r="P580" i="4"/>
  <c r="R580" i="4"/>
  <c r="P581" i="4"/>
  <c r="R581" i="4"/>
  <c r="P582" i="4"/>
  <c r="R582" i="4"/>
  <c r="P583" i="4"/>
  <c r="R583" i="4"/>
  <c r="P584" i="4"/>
  <c r="R584" i="4"/>
  <c r="P585" i="4"/>
  <c r="R585" i="4"/>
  <c r="P586" i="4"/>
  <c r="R586" i="4"/>
  <c r="P587" i="4"/>
  <c r="R587" i="4"/>
  <c r="P588" i="4"/>
  <c r="R588" i="4"/>
  <c r="P589" i="4"/>
  <c r="R589" i="4"/>
  <c r="P590" i="4"/>
  <c r="R590" i="4"/>
  <c r="P591" i="4"/>
  <c r="R591" i="4"/>
  <c r="P592" i="4"/>
  <c r="R592" i="4"/>
  <c r="P593" i="4"/>
  <c r="R593" i="4"/>
  <c r="P594" i="4"/>
  <c r="R594" i="4"/>
  <c r="P595" i="4"/>
  <c r="R595" i="4"/>
  <c r="P596" i="4"/>
  <c r="R596" i="4"/>
  <c r="P597" i="4"/>
  <c r="R597" i="4"/>
  <c r="P598" i="4"/>
  <c r="R598" i="4"/>
  <c r="P599" i="4"/>
  <c r="R599" i="4"/>
  <c r="P600" i="4"/>
  <c r="R600" i="4"/>
  <c r="P601" i="4"/>
  <c r="R601" i="4"/>
  <c r="P602" i="4"/>
  <c r="R602" i="4"/>
  <c r="P603" i="4"/>
  <c r="R603" i="4"/>
  <c r="P604" i="4"/>
  <c r="R604" i="4"/>
  <c r="P605" i="4"/>
  <c r="R605" i="4"/>
  <c r="P606" i="4"/>
  <c r="R606" i="4"/>
  <c r="P607" i="4"/>
  <c r="R607" i="4"/>
  <c r="P608" i="4"/>
  <c r="R608" i="4"/>
  <c r="P609" i="4"/>
  <c r="R609" i="4"/>
  <c r="P610" i="4"/>
  <c r="R610" i="4"/>
  <c r="P611" i="4"/>
  <c r="R611" i="4"/>
  <c r="P612" i="4"/>
  <c r="R612" i="4"/>
  <c r="P613" i="4"/>
  <c r="R613" i="4"/>
  <c r="P614" i="4"/>
  <c r="R614" i="4"/>
  <c r="P615" i="4"/>
  <c r="R615" i="4"/>
  <c r="P616" i="4"/>
  <c r="R616" i="4"/>
  <c r="P617" i="4"/>
  <c r="R617" i="4"/>
  <c r="P618" i="4"/>
  <c r="R618" i="4"/>
  <c r="P619" i="4"/>
  <c r="R619" i="4"/>
  <c r="P620" i="4"/>
  <c r="R620" i="4"/>
  <c r="P621" i="4"/>
  <c r="R621" i="4"/>
  <c r="P622" i="4"/>
  <c r="R622" i="4"/>
  <c r="P623" i="4"/>
  <c r="R623" i="4"/>
  <c r="P624" i="4"/>
  <c r="R624" i="4"/>
  <c r="P625" i="4"/>
  <c r="R625" i="4"/>
  <c r="P626" i="4"/>
  <c r="R626" i="4"/>
  <c r="P627" i="4"/>
  <c r="R627" i="4"/>
  <c r="P628" i="4"/>
  <c r="R628" i="4"/>
  <c r="P629" i="4"/>
  <c r="R629" i="4"/>
  <c r="P630" i="4"/>
  <c r="R630" i="4"/>
  <c r="P631" i="4"/>
  <c r="R631" i="4"/>
  <c r="P632" i="4"/>
  <c r="R632" i="4"/>
  <c r="P633" i="4"/>
  <c r="R633" i="4"/>
  <c r="P634" i="4"/>
  <c r="R634" i="4"/>
  <c r="P635" i="4"/>
  <c r="R635" i="4"/>
  <c r="P636" i="4"/>
  <c r="R636" i="4"/>
  <c r="P637" i="4"/>
  <c r="R637" i="4"/>
  <c r="P638" i="4"/>
  <c r="R638" i="4"/>
  <c r="P639" i="4"/>
  <c r="R639" i="4"/>
  <c r="P640" i="4"/>
  <c r="R640" i="4"/>
  <c r="P641" i="4"/>
  <c r="R641" i="4"/>
  <c r="P642" i="4"/>
  <c r="R642" i="4"/>
  <c r="P643" i="4"/>
  <c r="R643" i="4"/>
  <c r="P644" i="4"/>
  <c r="R644" i="4"/>
  <c r="P645" i="4"/>
  <c r="R645" i="4"/>
  <c r="P646" i="4"/>
  <c r="R646" i="4"/>
  <c r="P647" i="4"/>
  <c r="R647" i="4"/>
  <c r="P648" i="4"/>
  <c r="R648" i="4"/>
  <c r="P649" i="4"/>
  <c r="R649" i="4"/>
  <c r="P650" i="4"/>
  <c r="R650" i="4"/>
  <c r="P651" i="4"/>
  <c r="R651" i="4"/>
  <c r="P652" i="4"/>
  <c r="R652" i="4"/>
  <c r="P653" i="4"/>
  <c r="R653" i="4"/>
  <c r="P654" i="4"/>
  <c r="R654" i="4"/>
  <c r="P655" i="4"/>
  <c r="R655" i="4"/>
  <c r="P656" i="4"/>
  <c r="R656" i="4"/>
  <c r="P657" i="4"/>
  <c r="R657" i="4"/>
  <c r="P658" i="4"/>
  <c r="R658" i="4"/>
  <c r="P659" i="4"/>
  <c r="R659" i="4"/>
  <c r="P660" i="4"/>
  <c r="R660" i="4"/>
  <c r="P661" i="4"/>
  <c r="R661" i="4"/>
  <c r="P662" i="4"/>
  <c r="R662" i="4"/>
  <c r="P663" i="4"/>
  <c r="R663" i="4"/>
  <c r="P664" i="4"/>
  <c r="R664" i="4"/>
  <c r="P665" i="4"/>
  <c r="R665" i="4"/>
  <c r="P666" i="4"/>
  <c r="R666" i="4"/>
  <c r="P667" i="4"/>
  <c r="R667" i="4"/>
  <c r="P668" i="4"/>
  <c r="R668" i="4"/>
  <c r="P669" i="4"/>
  <c r="R669" i="4"/>
  <c r="P670" i="4"/>
  <c r="R670" i="4"/>
  <c r="P671" i="4"/>
  <c r="R671" i="4"/>
  <c r="P672" i="4"/>
  <c r="R672" i="4"/>
  <c r="P673" i="4"/>
  <c r="R673" i="4"/>
  <c r="P674" i="4"/>
  <c r="R674" i="4"/>
  <c r="P675" i="4"/>
  <c r="R675" i="4"/>
  <c r="P676" i="4"/>
  <c r="R676" i="4"/>
  <c r="P677" i="4"/>
  <c r="R677" i="4"/>
  <c r="P678" i="4"/>
  <c r="R678" i="4"/>
  <c r="P679" i="4"/>
  <c r="R679" i="4"/>
  <c r="P680" i="4"/>
  <c r="R680" i="4"/>
  <c r="P681" i="4"/>
  <c r="R681" i="4"/>
  <c r="P682" i="4"/>
  <c r="R682" i="4"/>
  <c r="P683" i="4"/>
  <c r="R683" i="4"/>
  <c r="P684" i="4"/>
  <c r="R684" i="4"/>
  <c r="P685" i="4"/>
  <c r="R685" i="4"/>
  <c r="P686" i="4"/>
  <c r="R686" i="4"/>
  <c r="P687" i="4"/>
  <c r="R687" i="4"/>
  <c r="P688" i="4"/>
  <c r="R688" i="4"/>
  <c r="P689" i="4"/>
  <c r="R689" i="4"/>
  <c r="P690" i="4"/>
  <c r="R690" i="4"/>
  <c r="P691" i="4"/>
  <c r="R691" i="4"/>
  <c r="P692" i="4"/>
  <c r="R692" i="4"/>
  <c r="P693" i="4"/>
  <c r="R693" i="4"/>
  <c r="P694" i="4"/>
  <c r="R694" i="4"/>
  <c r="P695" i="4"/>
  <c r="R695" i="4"/>
  <c r="P696" i="4"/>
  <c r="R696" i="4"/>
  <c r="P697" i="4"/>
  <c r="R697" i="4"/>
  <c r="P698" i="4"/>
  <c r="R698" i="4"/>
  <c r="P699" i="4"/>
  <c r="R699" i="4"/>
  <c r="P700" i="4"/>
  <c r="R700" i="4"/>
  <c r="P701" i="4"/>
  <c r="R701" i="4"/>
  <c r="P702" i="4"/>
  <c r="R702" i="4"/>
  <c r="P703" i="4"/>
  <c r="R703" i="4"/>
  <c r="P704" i="4"/>
  <c r="R704" i="4"/>
  <c r="P705" i="4"/>
  <c r="R705" i="4"/>
  <c r="P706" i="4"/>
  <c r="R706" i="4"/>
  <c r="P707" i="4"/>
  <c r="R707" i="4"/>
  <c r="P708" i="4"/>
  <c r="R708" i="4"/>
  <c r="P709" i="4"/>
  <c r="R709" i="4"/>
  <c r="P710" i="4"/>
  <c r="R710" i="4"/>
  <c r="P711" i="4"/>
  <c r="R711" i="4"/>
  <c r="P712" i="4"/>
  <c r="R712" i="4"/>
  <c r="P713" i="4"/>
  <c r="R713" i="4"/>
  <c r="P714" i="4"/>
  <c r="R714" i="4"/>
  <c r="P715" i="4"/>
  <c r="R715" i="4"/>
  <c r="P716" i="4"/>
  <c r="R716" i="4"/>
  <c r="P717" i="4"/>
  <c r="R717" i="4"/>
  <c r="P718" i="4"/>
  <c r="R718" i="4"/>
  <c r="P719" i="4"/>
  <c r="R719" i="4"/>
  <c r="P720" i="4"/>
  <c r="R720" i="4"/>
  <c r="P721" i="4"/>
  <c r="R721" i="4"/>
  <c r="P722" i="4"/>
  <c r="R722" i="4"/>
  <c r="P723" i="4"/>
  <c r="R723" i="4"/>
  <c r="P724" i="4"/>
  <c r="R724" i="4"/>
  <c r="P725" i="4"/>
  <c r="R725" i="4"/>
  <c r="P726" i="4"/>
  <c r="R726" i="4"/>
  <c r="P727" i="4"/>
  <c r="R727" i="4"/>
  <c r="P728" i="4"/>
  <c r="R728" i="4"/>
  <c r="P729" i="4"/>
  <c r="R729" i="4"/>
  <c r="P730" i="4"/>
  <c r="R730" i="4"/>
  <c r="P731" i="4"/>
  <c r="R731" i="4"/>
  <c r="P732" i="4"/>
  <c r="R732" i="4"/>
  <c r="P733" i="4"/>
  <c r="R733" i="4"/>
  <c r="P734" i="4"/>
  <c r="R734" i="4"/>
  <c r="P735" i="4"/>
  <c r="R735" i="4"/>
  <c r="P736" i="4"/>
  <c r="R736" i="4"/>
  <c r="P737" i="4"/>
  <c r="R737" i="4"/>
  <c r="P738" i="4"/>
  <c r="R738" i="4"/>
  <c r="P739" i="4"/>
  <c r="R739" i="4"/>
  <c r="P740" i="4"/>
  <c r="R740" i="4"/>
  <c r="P741" i="4"/>
  <c r="R741" i="4"/>
  <c r="P742" i="4"/>
  <c r="R742" i="4"/>
  <c r="P743" i="4"/>
  <c r="R743" i="4"/>
  <c r="P744" i="4"/>
  <c r="R744" i="4"/>
  <c r="P745" i="4"/>
  <c r="R745" i="4"/>
  <c r="P746" i="4"/>
  <c r="R746" i="4"/>
  <c r="P747" i="4"/>
  <c r="R747" i="4"/>
  <c r="P748" i="4"/>
  <c r="R748" i="4"/>
  <c r="P749" i="4"/>
  <c r="R749" i="4"/>
  <c r="P750" i="4"/>
  <c r="R750" i="4"/>
  <c r="P751" i="4"/>
  <c r="R751" i="4"/>
  <c r="P752" i="4"/>
  <c r="R752" i="4"/>
  <c r="P753" i="4"/>
  <c r="R753" i="4"/>
  <c r="P754" i="4"/>
  <c r="R754" i="4"/>
  <c r="P755" i="4"/>
  <c r="R755" i="4"/>
  <c r="P756" i="4"/>
  <c r="R756" i="4"/>
  <c r="P757" i="4"/>
  <c r="R757" i="4"/>
  <c r="P758" i="4"/>
  <c r="R758" i="4"/>
  <c r="P759" i="4"/>
  <c r="R759" i="4"/>
  <c r="P760" i="4"/>
  <c r="R760" i="4"/>
  <c r="P761" i="4"/>
  <c r="R761" i="4"/>
  <c r="P762" i="4"/>
  <c r="R762" i="4"/>
  <c r="P763" i="4"/>
  <c r="R763" i="4"/>
  <c r="P764" i="4"/>
  <c r="R764" i="4"/>
  <c r="P765" i="4"/>
  <c r="R765" i="4"/>
  <c r="P766" i="4"/>
  <c r="R766" i="4"/>
  <c r="P767" i="4"/>
  <c r="R767" i="4"/>
  <c r="P768" i="4"/>
  <c r="R768" i="4"/>
  <c r="P769" i="4"/>
  <c r="R769" i="4"/>
  <c r="P770" i="4"/>
  <c r="R770" i="4"/>
  <c r="P771" i="4"/>
  <c r="R771" i="4"/>
  <c r="P772" i="4"/>
  <c r="R772" i="4"/>
  <c r="P773" i="4"/>
  <c r="R773" i="4"/>
  <c r="P774" i="4"/>
  <c r="R774" i="4"/>
  <c r="P775" i="4"/>
  <c r="R775" i="4"/>
  <c r="P776" i="4"/>
  <c r="R776" i="4"/>
  <c r="P777" i="4"/>
  <c r="R777" i="4"/>
  <c r="P778" i="4"/>
  <c r="R778" i="4"/>
  <c r="P779" i="4"/>
  <c r="R779" i="4"/>
  <c r="P780" i="4"/>
  <c r="R780" i="4"/>
  <c r="P781" i="4"/>
  <c r="R781" i="4"/>
  <c r="P782" i="4"/>
  <c r="R782" i="4"/>
  <c r="P783" i="4"/>
  <c r="R783" i="4"/>
  <c r="P784" i="4"/>
  <c r="R784" i="4"/>
  <c r="P785" i="4"/>
  <c r="R785" i="4"/>
  <c r="P786" i="4"/>
  <c r="R786" i="4"/>
  <c r="P787" i="4"/>
  <c r="R787" i="4"/>
  <c r="P788" i="4"/>
  <c r="R788" i="4"/>
  <c r="P789" i="4"/>
  <c r="R789" i="4"/>
  <c r="P790" i="4"/>
  <c r="R790" i="4"/>
  <c r="P791" i="4"/>
  <c r="R791" i="4"/>
  <c r="P792" i="4"/>
  <c r="R792" i="4"/>
  <c r="P793" i="4"/>
  <c r="R793" i="4"/>
  <c r="P794" i="4"/>
  <c r="R794" i="4"/>
  <c r="P795" i="4"/>
  <c r="R795" i="4"/>
  <c r="P796" i="4"/>
  <c r="R796" i="4"/>
  <c r="P797" i="4"/>
  <c r="R797" i="4"/>
  <c r="P798" i="4"/>
  <c r="R798" i="4"/>
  <c r="P799" i="4"/>
  <c r="R799" i="4"/>
  <c r="P800" i="4"/>
  <c r="R800" i="4"/>
  <c r="P801" i="4"/>
  <c r="R801" i="4"/>
  <c r="P802" i="4"/>
  <c r="R802" i="4"/>
  <c r="P803" i="4"/>
  <c r="R803" i="4"/>
  <c r="P804" i="4"/>
  <c r="R804" i="4"/>
  <c r="P805" i="4"/>
  <c r="R805" i="4"/>
  <c r="P806" i="4"/>
  <c r="R806" i="4"/>
  <c r="P807" i="4"/>
  <c r="R807" i="4"/>
  <c r="P808" i="4"/>
  <c r="R808" i="4"/>
  <c r="P809" i="4"/>
  <c r="R809" i="4"/>
  <c r="P810" i="4"/>
  <c r="R810" i="4"/>
  <c r="P811" i="4"/>
  <c r="R811" i="4"/>
  <c r="P812" i="4"/>
  <c r="R812" i="4"/>
  <c r="P813" i="4"/>
  <c r="R813" i="4"/>
  <c r="P814" i="4"/>
  <c r="R814" i="4"/>
  <c r="P815" i="4"/>
  <c r="R815" i="4"/>
  <c r="P816" i="4"/>
  <c r="R816" i="4"/>
  <c r="P817" i="4"/>
  <c r="R817" i="4"/>
  <c r="P818" i="4"/>
  <c r="R818" i="4"/>
  <c r="P819" i="4"/>
  <c r="R819" i="4"/>
  <c r="P820" i="4"/>
  <c r="R820" i="4"/>
  <c r="P821" i="4"/>
  <c r="R821" i="4"/>
  <c r="P822" i="4"/>
  <c r="R822" i="4"/>
  <c r="P823" i="4"/>
  <c r="R823" i="4"/>
  <c r="P824" i="4"/>
  <c r="R824" i="4"/>
  <c r="P825" i="4"/>
  <c r="R825" i="4"/>
  <c r="P826" i="4"/>
  <c r="R826" i="4"/>
  <c r="P827" i="4"/>
  <c r="R827" i="4"/>
  <c r="P828" i="4"/>
  <c r="R828" i="4"/>
  <c r="P829" i="4"/>
  <c r="R829" i="4"/>
  <c r="P830" i="4"/>
  <c r="R830" i="4"/>
  <c r="P831" i="4"/>
  <c r="R831" i="4"/>
  <c r="P832" i="4"/>
  <c r="R832" i="4"/>
  <c r="P833" i="4"/>
  <c r="R833" i="4"/>
  <c r="P834" i="4"/>
  <c r="R834" i="4"/>
  <c r="P835" i="4"/>
  <c r="R835" i="4"/>
  <c r="P836" i="4"/>
  <c r="R836" i="4"/>
  <c r="P837" i="4"/>
  <c r="R837" i="4"/>
  <c r="P838" i="4"/>
  <c r="R838" i="4"/>
  <c r="P839" i="4"/>
  <c r="R839" i="4"/>
  <c r="P840" i="4"/>
  <c r="R840" i="4"/>
  <c r="P841" i="4"/>
  <c r="R841" i="4"/>
  <c r="P842" i="4"/>
  <c r="R842" i="4"/>
  <c r="P843" i="4"/>
  <c r="R843" i="4"/>
  <c r="P844" i="4"/>
  <c r="R844" i="4"/>
  <c r="P845" i="4"/>
  <c r="R845" i="4"/>
  <c r="P846" i="4"/>
  <c r="R846" i="4"/>
  <c r="P847" i="4"/>
  <c r="R847" i="4"/>
  <c r="P848" i="4"/>
  <c r="R848" i="4"/>
  <c r="P849" i="4"/>
  <c r="R849" i="4"/>
  <c r="P850" i="4"/>
  <c r="R850" i="4"/>
  <c r="P851" i="4"/>
  <c r="R851" i="4"/>
  <c r="P852" i="4"/>
  <c r="R852" i="4"/>
  <c r="P853" i="4"/>
  <c r="R853" i="4"/>
  <c r="P854" i="4"/>
  <c r="R854" i="4"/>
  <c r="P855" i="4"/>
  <c r="R855" i="4"/>
  <c r="P856" i="4"/>
  <c r="R856" i="4"/>
  <c r="P857" i="4"/>
  <c r="R857" i="4"/>
  <c r="P858" i="4"/>
  <c r="R858" i="4"/>
  <c r="P859" i="4"/>
  <c r="R859" i="4"/>
  <c r="P860" i="4"/>
  <c r="R860" i="4"/>
  <c r="P861" i="4"/>
  <c r="R861" i="4"/>
  <c r="P862" i="4"/>
  <c r="R862" i="4"/>
  <c r="P863" i="4"/>
  <c r="R863" i="4"/>
  <c r="P864" i="4"/>
  <c r="R864" i="4"/>
  <c r="P865" i="4"/>
  <c r="R865" i="4"/>
  <c r="P866" i="4"/>
  <c r="R866" i="4"/>
  <c r="P867" i="4"/>
  <c r="R867" i="4"/>
  <c r="P868" i="4"/>
  <c r="R868" i="4"/>
  <c r="P869" i="4"/>
  <c r="R869" i="4"/>
  <c r="P870" i="4"/>
  <c r="R870" i="4"/>
  <c r="P871" i="4"/>
  <c r="R871" i="4"/>
  <c r="P872" i="4"/>
  <c r="R872" i="4"/>
  <c r="P873" i="4"/>
  <c r="R873" i="4"/>
  <c r="P874" i="4"/>
  <c r="R874" i="4"/>
  <c r="P875" i="4"/>
  <c r="R875" i="4"/>
  <c r="P876" i="4"/>
  <c r="R876" i="4"/>
  <c r="P877" i="4"/>
  <c r="R877" i="4"/>
  <c r="P878" i="4"/>
  <c r="R878" i="4"/>
  <c r="P879" i="4"/>
  <c r="R879" i="4"/>
  <c r="P880" i="4"/>
  <c r="R880" i="4"/>
  <c r="P881" i="4"/>
  <c r="R881" i="4"/>
  <c r="P882" i="4"/>
  <c r="R882" i="4"/>
  <c r="P883" i="4"/>
  <c r="R883" i="4"/>
  <c r="P884" i="4"/>
  <c r="R884" i="4"/>
  <c r="P885" i="4"/>
  <c r="R885" i="4"/>
  <c r="P886" i="4"/>
  <c r="R886" i="4"/>
  <c r="P887" i="4"/>
  <c r="R887" i="4"/>
  <c r="P888" i="4"/>
  <c r="R888" i="4"/>
  <c r="P889" i="4"/>
  <c r="R889" i="4"/>
  <c r="P890" i="4"/>
  <c r="R890" i="4"/>
  <c r="P891" i="4"/>
  <c r="R891" i="4"/>
  <c r="P892" i="4"/>
  <c r="R892" i="4"/>
  <c r="P893" i="4"/>
  <c r="R893" i="4"/>
  <c r="P894" i="4"/>
  <c r="R894" i="4"/>
  <c r="P895" i="4"/>
  <c r="R895" i="4"/>
  <c r="P896" i="4"/>
  <c r="R896" i="4"/>
  <c r="P897" i="4"/>
  <c r="R897" i="4"/>
  <c r="P898" i="4"/>
  <c r="R898" i="4"/>
  <c r="P899" i="4"/>
  <c r="R899" i="4"/>
  <c r="P900" i="4"/>
  <c r="R900" i="4"/>
  <c r="P901" i="4"/>
  <c r="R901" i="4"/>
  <c r="P902" i="4"/>
  <c r="R902" i="4"/>
  <c r="P903" i="4"/>
  <c r="R903" i="4"/>
  <c r="P904" i="4"/>
  <c r="R904" i="4"/>
  <c r="P905" i="4"/>
  <c r="R905" i="4"/>
  <c r="P906" i="4"/>
  <c r="R906" i="4"/>
  <c r="P907" i="4"/>
  <c r="R907" i="4"/>
  <c r="P908" i="4"/>
  <c r="R908" i="4"/>
  <c r="P909" i="4"/>
  <c r="R909" i="4"/>
  <c r="P910" i="4"/>
  <c r="R910" i="4"/>
  <c r="P911" i="4"/>
  <c r="R911" i="4"/>
  <c r="P912" i="4"/>
  <c r="R912" i="4"/>
  <c r="P913" i="4"/>
  <c r="R913" i="4"/>
  <c r="P914" i="4"/>
  <c r="R914" i="4"/>
  <c r="P915" i="4"/>
  <c r="R915" i="4"/>
  <c r="P916" i="4"/>
  <c r="R916" i="4"/>
  <c r="P917" i="4"/>
  <c r="R917" i="4"/>
  <c r="P918" i="4"/>
  <c r="R918" i="4"/>
  <c r="P919" i="4"/>
  <c r="R919" i="4"/>
  <c r="P920" i="4"/>
  <c r="R920" i="4"/>
  <c r="P921" i="4"/>
  <c r="R921" i="4"/>
  <c r="P922" i="4"/>
  <c r="R922" i="4"/>
  <c r="P923" i="4"/>
  <c r="R923" i="4"/>
  <c r="P924" i="4"/>
  <c r="R924" i="4"/>
  <c r="P925" i="4"/>
  <c r="R925" i="4"/>
  <c r="P926" i="4"/>
  <c r="R926" i="4"/>
  <c r="P927" i="4"/>
  <c r="R927" i="4"/>
  <c r="P928" i="4"/>
  <c r="R928" i="4"/>
  <c r="P929" i="4"/>
  <c r="R929" i="4"/>
  <c r="P930" i="4"/>
  <c r="R930" i="4"/>
  <c r="P931" i="4"/>
  <c r="R931" i="4"/>
  <c r="P932" i="4"/>
  <c r="R932" i="4"/>
  <c r="P933" i="4"/>
  <c r="R933" i="4"/>
  <c r="P934" i="4"/>
  <c r="R934" i="4"/>
  <c r="P935" i="4"/>
  <c r="R935" i="4"/>
  <c r="P936" i="4"/>
  <c r="R936" i="4"/>
  <c r="P937" i="4"/>
  <c r="R937" i="4"/>
  <c r="P938" i="4"/>
  <c r="R938" i="4"/>
  <c r="P939" i="4"/>
  <c r="R939" i="4"/>
  <c r="P940" i="4"/>
  <c r="R940" i="4"/>
  <c r="P941" i="4"/>
  <c r="R941" i="4"/>
  <c r="P942" i="4"/>
  <c r="R942" i="4"/>
  <c r="P943" i="4"/>
  <c r="R943" i="4"/>
  <c r="P944" i="4"/>
  <c r="R944" i="4"/>
  <c r="P945" i="4"/>
  <c r="R945" i="4"/>
  <c r="P946" i="4"/>
  <c r="R946" i="4"/>
  <c r="P947" i="4"/>
  <c r="R947" i="4"/>
  <c r="P948" i="4"/>
  <c r="R948" i="4"/>
  <c r="P949" i="4"/>
  <c r="R949" i="4"/>
  <c r="P950" i="4"/>
  <c r="R950" i="4"/>
  <c r="P951" i="4"/>
  <c r="R951" i="4"/>
  <c r="P952" i="4"/>
  <c r="R952" i="4"/>
  <c r="P953" i="4"/>
  <c r="R953" i="4"/>
  <c r="P954" i="4"/>
  <c r="R954" i="4"/>
  <c r="P955" i="4"/>
  <c r="R955" i="4"/>
  <c r="P956" i="4"/>
  <c r="R956" i="4"/>
  <c r="P957" i="4"/>
  <c r="R957" i="4"/>
  <c r="P958" i="4"/>
  <c r="R958" i="4"/>
  <c r="P959" i="4"/>
  <c r="R959" i="4"/>
  <c r="P960" i="4"/>
  <c r="R960" i="4"/>
  <c r="P961" i="4"/>
  <c r="R961" i="4"/>
  <c r="P962" i="4"/>
  <c r="R962" i="4"/>
  <c r="P963" i="4"/>
  <c r="R963" i="4"/>
  <c r="P964" i="4"/>
  <c r="R964" i="4"/>
  <c r="P965" i="4"/>
  <c r="R965" i="4"/>
  <c r="P966" i="4"/>
  <c r="R966" i="4"/>
  <c r="P967" i="4"/>
  <c r="R967" i="4"/>
  <c r="P968" i="4"/>
  <c r="R968" i="4"/>
  <c r="P969" i="4"/>
  <c r="R969" i="4"/>
  <c r="P970" i="4"/>
  <c r="R970" i="4"/>
  <c r="P971" i="4"/>
  <c r="R971" i="4"/>
  <c r="P972" i="4"/>
  <c r="R972" i="4"/>
  <c r="P973" i="4"/>
  <c r="R973" i="4"/>
  <c r="P974" i="4"/>
  <c r="R974" i="4"/>
  <c r="P975" i="4"/>
  <c r="R975" i="4"/>
  <c r="P976" i="4"/>
  <c r="R976" i="4"/>
  <c r="P977" i="4"/>
  <c r="R977" i="4"/>
  <c r="P978" i="4"/>
  <c r="R978" i="4"/>
  <c r="P979" i="4"/>
  <c r="R979" i="4"/>
  <c r="P980" i="4"/>
  <c r="R980" i="4"/>
  <c r="P981" i="4"/>
  <c r="R981" i="4"/>
  <c r="P982" i="4"/>
  <c r="R982" i="4"/>
  <c r="P983" i="4"/>
  <c r="R983" i="4"/>
  <c r="P984" i="4"/>
  <c r="R984" i="4"/>
  <c r="P985" i="4"/>
  <c r="R985" i="4"/>
  <c r="P986" i="4"/>
  <c r="R986" i="4"/>
  <c r="P987" i="4"/>
  <c r="R987" i="4"/>
  <c r="P988" i="4"/>
  <c r="R988" i="4"/>
  <c r="P989" i="4"/>
  <c r="R989" i="4"/>
  <c r="P990" i="4"/>
  <c r="R990" i="4"/>
  <c r="P991" i="4"/>
  <c r="R991" i="4"/>
  <c r="P992" i="4"/>
  <c r="R992" i="4"/>
  <c r="P993" i="4"/>
  <c r="R993" i="4"/>
  <c r="P994" i="4"/>
  <c r="R994" i="4"/>
  <c r="P995" i="4"/>
  <c r="R995" i="4"/>
  <c r="P996" i="4"/>
  <c r="R996" i="4"/>
  <c r="P997" i="4"/>
  <c r="R997" i="4"/>
  <c r="P998" i="4"/>
  <c r="R998" i="4"/>
  <c r="P999" i="4"/>
  <c r="R999" i="4"/>
  <c r="P1000" i="4"/>
  <c r="R1000" i="4"/>
  <c r="P1001" i="4"/>
  <c r="R1001" i="4"/>
  <c r="P1002" i="4"/>
  <c r="R1002" i="4"/>
  <c r="P1003" i="4"/>
  <c r="R1003" i="4"/>
  <c r="P1004" i="4"/>
  <c r="R1004" i="4"/>
  <c r="P1005" i="4"/>
  <c r="R1005" i="4"/>
  <c r="P1006" i="4"/>
  <c r="R1006" i="4"/>
  <c r="P1007" i="4"/>
  <c r="R1007" i="4"/>
  <c r="P1008" i="4"/>
  <c r="R1008" i="4"/>
  <c r="P1009" i="4"/>
  <c r="R1009" i="4"/>
  <c r="P1010" i="4"/>
  <c r="R1010" i="4"/>
  <c r="P1011" i="4"/>
  <c r="R1011" i="4"/>
  <c r="P1012" i="4"/>
  <c r="R1012" i="4"/>
  <c r="P1013" i="4"/>
  <c r="R1013" i="4"/>
  <c r="P1014" i="4"/>
  <c r="R1014" i="4"/>
  <c r="P1015" i="4"/>
  <c r="R1015" i="4"/>
  <c r="P1016" i="4"/>
  <c r="R1016" i="4"/>
  <c r="P1017" i="4"/>
  <c r="R1017" i="4"/>
  <c r="P1018" i="4"/>
  <c r="R1018" i="4"/>
  <c r="P1019" i="4"/>
  <c r="R1019" i="4"/>
  <c r="P1020" i="4"/>
  <c r="R1020" i="4"/>
  <c r="P1021" i="4"/>
  <c r="R1021" i="4"/>
  <c r="P1022" i="4"/>
  <c r="R1022" i="4"/>
  <c r="P1023" i="4"/>
  <c r="R1023" i="4"/>
  <c r="P1024" i="4"/>
  <c r="R1024" i="4"/>
  <c r="P1025" i="4"/>
  <c r="R1025" i="4"/>
  <c r="P1026" i="4"/>
  <c r="R1026" i="4"/>
  <c r="P1027" i="4"/>
  <c r="R1027" i="4"/>
  <c r="P1028" i="4"/>
  <c r="R1028" i="4"/>
  <c r="P1029" i="4"/>
  <c r="R1029" i="4"/>
  <c r="P1030" i="4"/>
  <c r="R1030" i="4"/>
  <c r="P1031" i="4"/>
  <c r="R1031" i="4"/>
  <c r="P1032" i="4"/>
  <c r="R1032" i="4"/>
  <c r="P1033" i="4"/>
  <c r="R1033" i="4"/>
  <c r="P1034" i="4"/>
  <c r="R1034" i="4"/>
  <c r="P1035" i="4"/>
  <c r="R1035" i="4"/>
  <c r="P1036" i="4"/>
  <c r="R1036" i="4"/>
  <c r="P1037" i="4"/>
  <c r="R1037" i="4"/>
  <c r="P1038" i="4"/>
  <c r="R1038" i="4"/>
  <c r="P1039" i="4"/>
  <c r="R1039" i="4"/>
  <c r="P1040" i="4"/>
  <c r="R1040" i="4"/>
  <c r="P1041" i="4"/>
  <c r="R1041" i="4"/>
  <c r="R3" i="4"/>
  <c r="P3" i="4"/>
  <c r="N36" i="1" l="1"/>
  <c r="O41" i="1"/>
  <c r="P41" i="1"/>
  <c r="Q41" i="1"/>
  <c r="AD7" i="1"/>
  <c r="P4" i="1"/>
  <c r="C4" i="4"/>
  <c r="D4" i="4"/>
  <c r="C5" i="4"/>
  <c r="D5" i="4"/>
  <c r="C6" i="4"/>
  <c r="D6" i="4"/>
  <c r="C7" i="4"/>
  <c r="D7" i="4"/>
  <c r="C8" i="4"/>
  <c r="D8" i="4"/>
  <c r="C9" i="4"/>
  <c r="D9" i="4"/>
  <c r="C10" i="4"/>
  <c r="D10" i="4"/>
  <c r="C11" i="4"/>
  <c r="D11" i="4"/>
  <c r="C12" i="4"/>
  <c r="D12" i="4"/>
  <c r="C13" i="4"/>
  <c r="D13" i="4"/>
  <c r="C14" i="4"/>
  <c r="D14" i="4"/>
  <c r="C15" i="4"/>
  <c r="D15" i="4"/>
  <c r="C16" i="4"/>
  <c r="D16" i="4"/>
  <c r="C17" i="4"/>
  <c r="D17" i="4"/>
  <c r="C18" i="4"/>
  <c r="D18" i="4"/>
  <c r="C19" i="4"/>
  <c r="D19" i="4"/>
  <c r="C20" i="4"/>
  <c r="D20" i="4"/>
  <c r="C21" i="4"/>
  <c r="D21" i="4"/>
  <c r="C22" i="4"/>
  <c r="D22" i="4"/>
  <c r="C23" i="4"/>
  <c r="D23" i="4"/>
  <c r="C24" i="4"/>
  <c r="D24" i="4"/>
  <c r="C25" i="4"/>
  <c r="D25" i="4"/>
  <c r="C26" i="4"/>
  <c r="D26" i="4"/>
  <c r="C27" i="4"/>
  <c r="D27" i="4"/>
  <c r="C28" i="4"/>
  <c r="D28" i="4"/>
  <c r="C29" i="4"/>
  <c r="D29" i="4"/>
  <c r="C30" i="4"/>
  <c r="D30" i="4"/>
  <c r="C31" i="4"/>
  <c r="D31" i="4"/>
  <c r="C32" i="4"/>
  <c r="D32" i="4"/>
  <c r="C33" i="4"/>
  <c r="D33" i="4"/>
  <c r="C34" i="4"/>
  <c r="D34" i="4"/>
  <c r="C35" i="4"/>
  <c r="D35" i="4"/>
  <c r="C36" i="4"/>
  <c r="D36" i="4"/>
  <c r="C37" i="4"/>
  <c r="D37" i="4"/>
  <c r="C38" i="4"/>
  <c r="D38" i="4"/>
  <c r="C39" i="4"/>
  <c r="D39" i="4"/>
  <c r="C40" i="4"/>
  <c r="D40" i="4"/>
  <c r="C41" i="4"/>
  <c r="D41" i="4"/>
  <c r="C42" i="4"/>
  <c r="D42" i="4"/>
  <c r="C43" i="4"/>
  <c r="D43" i="4"/>
  <c r="C44" i="4"/>
  <c r="D44" i="4"/>
  <c r="C45" i="4"/>
  <c r="D45" i="4"/>
  <c r="C46" i="4"/>
  <c r="D46" i="4"/>
  <c r="C47" i="4"/>
  <c r="D47" i="4"/>
  <c r="C48" i="4"/>
  <c r="D48" i="4"/>
  <c r="C49" i="4"/>
  <c r="D49" i="4"/>
  <c r="C50" i="4"/>
  <c r="D50" i="4"/>
  <c r="C51" i="4"/>
  <c r="D51" i="4"/>
  <c r="C52" i="4"/>
  <c r="D52" i="4"/>
  <c r="C53" i="4"/>
  <c r="D53" i="4"/>
  <c r="C54" i="4"/>
  <c r="D54" i="4"/>
  <c r="C55" i="4"/>
  <c r="D55" i="4"/>
  <c r="C56" i="4"/>
  <c r="D56" i="4"/>
  <c r="C57" i="4"/>
  <c r="D57" i="4"/>
  <c r="C58" i="4"/>
  <c r="D58" i="4"/>
  <c r="C59" i="4"/>
  <c r="D59" i="4"/>
  <c r="C60" i="4"/>
  <c r="D60" i="4"/>
  <c r="C61" i="4"/>
  <c r="D61" i="4"/>
  <c r="C62" i="4"/>
  <c r="D62" i="4"/>
  <c r="C63" i="4"/>
  <c r="D63" i="4"/>
  <c r="C64" i="4"/>
  <c r="D64" i="4"/>
  <c r="C65" i="4"/>
  <c r="D65" i="4"/>
  <c r="C66" i="4"/>
  <c r="D66" i="4"/>
  <c r="C67" i="4"/>
  <c r="D67" i="4"/>
  <c r="C68" i="4"/>
  <c r="D68" i="4"/>
  <c r="C69" i="4"/>
  <c r="D69" i="4"/>
  <c r="C70" i="4"/>
  <c r="D70" i="4"/>
  <c r="C71" i="4"/>
  <c r="D71" i="4"/>
  <c r="C72" i="4"/>
  <c r="D72" i="4"/>
  <c r="C73" i="4"/>
  <c r="D73" i="4"/>
  <c r="C74" i="4"/>
  <c r="D74" i="4"/>
  <c r="C75" i="4"/>
  <c r="D75" i="4"/>
  <c r="C76" i="4"/>
  <c r="D76" i="4"/>
  <c r="C77" i="4"/>
  <c r="D77" i="4"/>
  <c r="C78" i="4"/>
  <c r="D78" i="4"/>
  <c r="C79" i="4"/>
  <c r="D79" i="4"/>
  <c r="C80" i="4"/>
  <c r="D80" i="4"/>
  <c r="C81" i="4"/>
  <c r="D81" i="4"/>
  <c r="C82" i="4"/>
  <c r="D82" i="4"/>
  <c r="C83" i="4"/>
  <c r="D83" i="4"/>
  <c r="C84" i="4"/>
  <c r="D84" i="4"/>
  <c r="C85" i="4"/>
  <c r="D85" i="4"/>
  <c r="C86" i="4"/>
  <c r="D86" i="4"/>
  <c r="C87" i="4"/>
  <c r="D87" i="4"/>
  <c r="C88" i="4"/>
  <c r="D88" i="4"/>
  <c r="C89" i="4"/>
  <c r="D89" i="4"/>
  <c r="C90" i="4"/>
  <c r="D90" i="4"/>
  <c r="C91" i="4"/>
  <c r="D91" i="4"/>
  <c r="C92" i="4"/>
  <c r="D92" i="4"/>
  <c r="C93" i="4"/>
  <c r="D93" i="4"/>
  <c r="C94" i="4"/>
  <c r="D94" i="4"/>
  <c r="C95" i="4"/>
  <c r="D95" i="4"/>
  <c r="C96" i="4"/>
  <c r="D96" i="4"/>
  <c r="C97" i="4"/>
  <c r="D97" i="4"/>
  <c r="C98" i="4"/>
  <c r="D98" i="4"/>
  <c r="C99" i="4"/>
  <c r="D99" i="4"/>
  <c r="C100" i="4"/>
  <c r="D100" i="4"/>
  <c r="C101" i="4"/>
  <c r="D101" i="4"/>
  <c r="C102" i="4"/>
  <c r="D102" i="4"/>
  <c r="C103" i="4"/>
  <c r="D103" i="4"/>
  <c r="C104" i="4"/>
  <c r="D104" i="4"/>
  <c r="C105" i="4"/>
  <c r="D105" i="4"/>
  <c r="C106" i="4"/>
  <c r="D106" i="4"/>
  <c r="C107" i="4"/>
  <c r="D107" i="4"/>
  <c r="C108" i="4"/>
  <c r="D108" i="4"/>
  <c r="C109" i="4"/>
  <c r="D109" i="4"/>
  <c r="C110" i="4"/>
  <c r="D110" i="4"/>
  <c r="C111" i="4"/>
  <c r="D111" i="4"/>
  <c r="C112" i="4"/>
  <c r="D112" i="4"/>
  <c r="C113" i="4"/>
  <c r="D113" i="4"/>
  <c r="C114" i="4"/>
  <c r="D114" i="4"/>
  <c r="C115" i="4"/>
  <c r="D115" i="4"/>
  <c r="C116" i="4"/>
  <c r="D116" i="4"/>
  <c r="C117" i="4"/>
  <c r="D117" i="4"/>
  <c r="C118" i="4"/>
  <c r="D118" i="4"/>
  <c r="C119" i="4"/>
  <c r="D119" i="4"/>
  <c r="C120" i="4"/>
  <c r="D120" i="4"/>
  <c r="C121" i="4"/>
  <c r="D121" i="4"/>
  <c r="C122" i="4"/>
  <c r="D122" i="4"/>
  <c r="C123" i="4"/>
  <c r="D123" i="4"/>
  <c r="C124" i="4"/>
  <c r="D124" i="4"/>
  <c r="C125" i="4"/>
  <c r="D125" i="4"/>
  <c r="C126" i="4"/>
  <c r="D126" i="4"/>
  <c r="C127" i="4"/>
  <c r="D127" i="4"/>
  <c r="C128" i="4"/>
  <c r="D128" i="4"/>
  <c r="C129" i="4"/>
  <c r="D129" i="4"/>
  <c r="C130" i="4"/>
  <c r="D130" i="4"/>
  <c r="C131" i="4"/>
  <c r="D131" i="4"/>
  <c r="C132" i="4"/>
  <c r="D132" i="4"/>
  <c r="C133" i="4"/>
  <c r="D133" i="4"/>
  <c r="C134" i="4"/>
  <c r="D134" i="4"/>
  <c r="C135" i="4"/>
  <c r="D135" i="4"/>
  <c r="C136" i="4"/>
  <c r="D136" i="4"/>
  <c r="C137" i="4"/>
  <c r="D137" i="4"/>
  <c r="C138" i="4"/>
  <c r="D138" i="4"/>
  <c r="C139" i="4"/>
  <c r="D139" i="4"/>
  <c r="C140" i="4"/>
  <c r="D140" i="4"/>
  <c r="C141" i="4"/>
  <c r="D141" i="4"/>
  <c r="C142" i="4"/>
  <c r="D142" i="4"/>
  <c r="C143" i="4"/>
  <c r="D143" i="4"/>
  <c r="C144" i="4"/>
  <c r="D144" i="4"/>
  <c r="C145" i="4"/>
  <c r="D145" i="4"/>
  <c r="C146" i="4"/>
  <c r="D146" i="4"/>
  <c r="C147" i="4"/>
  <c r="D147" i="4"/>
  <c r="C148" i="4"/>
  <c r="D148" i="4"/>
  <c r="C149" i="4"/>
  <c r="D149" i="4"/>
  <c r="C150" i="4"/>
  <c r="D150" i="4"/>
  <c r="C151" i="4"/>
  <c r="D151" i="4"/>
  <c r="C152" i="4"/>
  <c r="D152" i="4"/>
  <c r="C153" i="4"/>
  <c r="D153" i="4"/>
  <c r="C154" i="4"/>
  <c r="D154" i="4"/>
  <c r="C155" i="4"/>
  <c r="D155" i="4"/>
  <c r="C156" i="4"/>
  <c r="D156" i="4"/>
  <c r="C157" i="4"/>
  <c r="D157" i="4"/>
  <c r="C158" i="4"/>
  <c r="D158" i="4"/>
  <c r="C159" i="4"/>
  <c r="D159" i="4"/>
  <c r="C160" i="4"/>
  <c r="D160" i="4"/>
  <c r="C161" i="4"/>
  <c r="D161" i="4"/>
  <c r="C162" i="4"/>
  <c r="D162" i="4"/>
  <c r="C163" i="4"/>
  <c r="D163" i="4"/>
  <c r="C164" i="4"/>
  <c r="D164" i="4"/>
  <c r="C165" i="4"/>
  <c r="D165" i="4"/>
  <c r="C166" i="4"/>
  <c r="D166" i="4"/>
  <c r="C167" i="4"/>
  <c r="D167" i="4"/>
  <c r="C168" i="4"/>
  <c r="D168" i="4"/>
  <c r="C169" i="4"/>
  <c r="D169" i="4"/>
  <c r="C170" i="4"/>
  <c r="D170" i="4"/>
  <c r="C171" i="4"/>
  <c r="D171" i="4"/>
  <c r="C172" i="4"/>
  <c r="D172" i="4"/>
  <c r="C173" i="4"/>
  <c r="D173" i="4"/>
  <c r="C174" i="4"/>
  <c r="D174" i="4"/>
  <c r="C175" i="4"/>
  <c r="D175" i="4"/>
  <c r="C176" i="4"/>
  <c r="D176" i="4"/>
  <c r="C177" i="4"/>
  <c r="D177" i="4"/>
  <c r="C178" i="4"/>
  <c r="D178" i="4"/>
  <c r="C179" i="4"/>
  <c r="D179" i="4"/>
  <c r="C180" i="4"/>
  <c r="D180" i="4"/>
  <c r="C181" i="4"/>
  <c r="D181" i="4"/>
  <c r="C182" i="4"/>
  <c r="D182" i="4"/>
  <c r="C183" i="4"/>
  <c r="D183" i="4"/>
  <c r="C184" i="4"/>
  <c r="D184" i="4"/>
  <c r="C185" i="4"/>
  <c r="D185" i="4"/>
  <c r="C186" i="4"/>
  <c r="D186" i="4"/>
  <c r="C187" i="4"/>
  <c r="D187" i="4"/>
  <c r="C188" i="4"/>
  <c r="D188" i="4"/>
  <c r="C189" i="4"/>
  <c r="D189" i="4"/>
  <c r="C190" i="4"/>
  <c r="D190" i="4"/>
  <c r="C191" i="4"/>
  <c r="D191" i="4"/>
  <c r="C192" i="4"/>
  <c r="D192" i="4"/>
  <c r="C193" i="4"/>
  <c r="D193" i="4"/>
  <c r="C194" i="4"/>
  <c r="D194" i="4"/>
  <c r="C195" i="4"/>
  <c r="D195" i="4"/>
  <c r="C196" i="4"/>
  <c r="D196" i="4"/>
  <c r="C197" i="4"/>
  <c r="D197" i="4"/>
  <c r="C198" i="4"/>
  <c r="D198" i="4"/>
  <c r="C199" i="4"/>
  <c r="D199" i="4"/>
  <c r="C200" i="4"/>
  <c r="D200" i="4"/>
  <c r="C201" i="4"/>
  <c r="D201" i="4"/>
  <c r="C202" i="4"/>
  <c r="D202" i="4"/>
  <c r="C203" i="4"/>
  <c r="D203" i="4"/>
  <c r="C204" i="4"/>
  <c r="D204" i="4"/>
  <c r="C205" i="4"/>
  <c r="D205" i="4"/>
  <c r="C206" i="4"/>
  <c r="D206" i="4"/>
  <c r="C207" i="4"/>
  <c r="D207" i="4"/>
  <c r="C208" i="4"/>
  <c r="D208" i="4"/>
  <c r="C209" i="4"/>
  <c r="D209" i="4"/>
  <c r="C210" i="4"/>
  <c r="D210" i="4"/>
  <c r="C211" i="4"/>
  <c r="D211" i="4"/>
  <c r="C212" i="4"/>
  <c r="D212" i="4"/>
  <c r="C213" i="4"/>
  <c r="D213" i="4"/>
  <c r="C214" i="4"/>
  <c r="D214" i="4"/>
  <c r="C215" i="4"/>
  <c r="D215" i="4"/>
  <c r="C216" i="4"/>
  <c r="D216" i="4"/>
  <c r="C217" i="4"/>
  <c r="D217" i="4"/>
  <c r="C218" i="4"/>
  <c r="D218" i="4"/>
  <c r="C219" i="4"/>
  <c r="D219" i="4"/>
  <c r="C220" i="4"/>
  <c r="D220" i="4"/>
  <c r="C221" i="4"/>
  <c r="D221" i="4"/>
  <c r="C222" i="4"/>
  <c r="D222" i="4"/>
  <c r="C223" i="4"/>
  <c r="D223" i="4"/>
  <c r="C224" i="4"/>
  <c r="D224" i="4"/>
  <c r="C225" i="4"/>
  <c r="D225" i="4"/>
  <c r="C226" i="4"/>
  <c r="D226" i="4"/>
  <c r="C227" i="4"/>
  <c r="D227" i="4"/>
  <c r="C228" i="4"/>
  <c r="D228" i="4"/>
  <c r="C229" i="4"/>
  <c r="D229" i="4"/>
  <c r="C230" i="4"/>
  <c r="D230" i="4"/>
  <c r="C231" i="4"/>
  <c r="D231" i="4"/>
  <c r="C232" i="4"/>
  <c r="D232" i="4"/>
  <c r="C233" i="4"/>
  <c r="D233" i="4"/>
  <c r="C234" i="4"/>
  <c r="D234" i="4"/>
  <c r="C235" i="4"/>
  <c r="D235" i="4"/>
  <c r="C236" i="4"/>
  <c r="D236" i="4"/>
  <c r="C237" i="4"/>
  <c r="D237" i="4"/>
  <c r="C238" i="4"/>
  <c r="D238" i="4"/>
  <c r="C239" i="4"/>
  <c r="D239" i="4"/>
  <c r="C240" i="4"/>
  <c r="D240" i="4"/>
  <c r="C241" i="4"/>
  <c r="D241" i="4"/>
  <c r="C242" i="4"/>
  <c r="D242" i="4"/>
  <c r="C243" i="4"/>
  <c r="D243" i="4"/>
  <c r="C244" i="4"/>
  <c r="D244" i="4"/>
  <c r="C245" i="4"/>
  <c r="D245" i="4"/>
  <c r="C246" i="4"/>
  <c r="D246" i="4"/>
  <c r="C247" i="4"/>
  <c r="D247" i="4"/>
  <c r="C248" i="4"/>
  <c r="D248" i="4"/>
  <c r="C249" i="4"/>
  <c r="D249" i="4"/>
  <c r="C250" i="4"/>
  <c r="D250" i="4"/>
  <c r="C251" i="4"/>
  <c r="D251" i="4"/>
  <c r="C252" i="4"/>
  <c r="D252" i="4"/>
  <c r="C253" i="4"/>
  <c r="D253" i="4"/>
  <c r="C254" i="4"/>
  <c r="D254" i="4"/>
  <c r="C255" i="4"/>
  <c r="D255" i="4"/>
  <c r="C256" i="4"/>
  <c r="D256" i="4"/>
  <c r="C257" i="4"/>
  <c r="D257" i="4"/>
  <c r="C258" i="4"/>
  <c r="D258" i="4"/>
  <c r="C259" i="4"/>
  <c r="D259" i="4"/>
  <c r="C260" i="4"/>
  <c r="D260" i="4"/>
  <c r="C261" i="4"/>
  <c r="D261" i="4"/>
  <c r="C262" i="4"/>
  <c r="D262" i="4"/>
  <c r="C263" i="4"/>
  <c r="D263" i="4"/>
  <c r="C264" i="4"/>
  <c r="D264" i="4"/>
  <c r="C265" i="4"/>
  <c r="D265" i="4"/>
  <c r="C266" i="4"/>
  <c r="D266" i="4"/>
  <c r="C267" i="4"/>
  <c r="D267" i="4"/>
  <c r="C268" i="4"/>
  <c r="D268" i="4"/>
  <c r="C269" i="4"/>
  <c r="D269" i="4"/>
  <c r="C270" i="4"/>
  <c r="D270" i="4"/>
  <c r="C271" i="4"/>
  <c r="D271" i="4"/>
  <c r="C272" i="4"/>
  <c r="D272" i="4"/>
  <c r="C273" i="4"/>
  <c r="D273" i="4"/>
  <c r="C274" i="4"/>
  <c r="D274" i="4"/>
  <c r="C275" i="4"/>
  <c r="D275" i="4"/>
  <c r="C276" i="4"/>
  <c r="D276" i="4"/>
  <c r="C277" i="4"/>
  <c r="D277" i="4"/>
  <c r="C278" i="4"/>
  <c r="D278" i="4"/>
  <c r="C279" i="4"/>
  <c r="D279" i="4"/>
  <c r="C280" i="4"/>
  <c r="D280" i="4"/>
  <c r="C281" i="4"/>
  <c r="D281" i="4"/>
  <c r="C282" i="4"/>
  <c r="D282" i="4"/>
  <c r="C283" i="4"/>
  <c r="D283" i="4"/>
  <c r="C284" i="4"/>
  <c r="D284" i="4"/>
  <c r="C285" i="4"/>
  <c r="D285" i="4"/>
  <c r="C286" i="4"/>
  <c r="D286" i="4"/>
  <c r="C287" i="4"/>
  <c r="D287" i="4"/>
  <c r="C288" i="4"/>
  <c r="D288" i="4"/>
  <c r="C289" i="4"/>
  <c r="D289" i="4"/>
  <c r="C290" i="4"/>
  <c r="D290" i="4"/>
  <c r="C291" i="4"/>
  <c r="D291" i="4"/>
  <c r="C292" i="4"/>
  <c r="D292" i="4"/>
  <c r="C293" i="4"/>
  <c r="D293" i="4"/>
  <c r="C294" i="4"/>
  <c r="D294" i="4"/>
  <c r="C295" i="4"/>
  <c r="D295" i="4"/>
  <c r="C296" i="4"/>
  <c r="D296" i="4"/>
  <c r="C297" i="4"/>
  <c r="D297" i="4"/>
  <c r="C298" i="4"/>
  <c r="D298" i="4"/>
  <c r="C299" i="4"/>
  <c r="D299" i="4"/>
  <c r="C300" i="4"/>
  <c r="D300" i="4"/>
  <c r="C301" i="4"/>
  <c r="D301" i="4"/>
  <c r="C302" i="4"/>
  <c r="D302" i="4"/>
  <c r="C303" i="4"/>
  <c r="D303" i="4"/>
  <c r="C304" i="4"/>
  <c r="D304" i="4"/>
  <c r="C305" i="4"/>
  <c r="D305" i="4"/>
  <c r="C306" i="4"/>
  <c r="D306" i="4"/>
  <c r="C307" i="4"/>
  <c r="D307" i="4"/>
  <c r="C308" i="4"/>
  <c r="D308" i="4"/>
  <c r="C309" i="4"/>
  <c r="D309" i="4"/>
  <c r="C310" i="4"/>
  <c r="D310" i="4"/>
  <c r="C311" i="4"/>
  <c r="D311" i="4"/>
  <c r="C312" i="4"/>
  <c r="D312" i="4"/>
  <c r="C313" i="4"/>
  <c r="D313" i="4"/>
  <c r="C314" i="4"/>
  <c r="D314" i="4"/>
  <c r="C315" i="4"/>
  <c r="D315" i="4"/>
  <c r="C316" i="4"/>
  <c r="D316" i="4"/>
  <c r="C317" i="4"/>
  <c r="D317" i="4"/>
  <c r="C318" i="4"/>
  <c r="D318" i="4"/>
  <c r="C319" i="4"/>
  <c r="D319" i="4"/>
  <c r="C320" i="4"/>
  <c r="D320" i="4"/>
  <c r="C321" i="4"/>
  <c r="D321" i="4"/>
  <c r="C322" i="4"/>
  <c r="D322" i="4"/>
  <c r="C323" i="4"/>
  <c r="D323" i="4"/>
  <c r="C324" i="4"/>
  <c r="D324" i="4"/>
  <c r="C325" i="4"/>
  <c r="D325" i="4"/>
  <c r="C326" i="4"/>
  <c r="D326" i="4"/>
  <c r="C327" i="4"/>
  <c r="D327" i="4"/>
  <c r="C328" i="4"/>
  <c r="D328" i="4"/>
  <c r="C329" i="4"/>
  <c r="D329" i="4"/>
  <c r="C330" i="4"/>
  <c r="D330" i="4"/>
  <c r="C331" i="4"/>
  <c r="D331" i="4"/>
  <c r="C332" i="4"/>
  <c r="D332" i="4"/>
  <c r="C333" i="4"/>
  <c r="D333" i="4"/>
  <c r="C334" i="4"/>
  <c r="D334" i="4"/>
  <c r="C335" i="4"/>
  <c r="D335" i="4"/>
  <c r="C336" i="4"/>
  <c r="D336" i="4"/>
  <c r="C337" i="4"/>
  <c r="D337" i="4"/>
  <c r="C338" i="4"/>
  <c r="D338" i="4"/>
  <c r="C339" i="4"/>
  <c r="D339" i="4"/>
  <c r="C340" i="4"/>
  <c r="D340" i="4"/>
  <c r="C341" i="4"/>
  <c r="D341" i="4"/>
  <c r="C342" i="4"/>
  <c r="D342" i="4"/>
  <c r="C343" i="4"/>
  <c r="D343" i="4"/>
  <c r="C344" i="4"/>
  <c r="D344" i="4"/>
  <c r="C345" i="4"/>
  <c r="D345" i="4"/>
  <c r="C346" i="4"/>
  <c r="D346" i="4"/>
  <c r="C347" i="4"/>
  <c r="D347" i="4"/>
  <c r="C348" i="4"/>
  <c r="D348" i="4"/>
  <c r="C349" i="4"/>
  <c r="D349" i="4"/>
  <c r="C350" i="4"/>
  <c r="D350" i="4"/>
  <c r="C351" i="4"/>
  <c r="D351" i="4"/>
  <c r="C352" i="4"/>
  <c r="D352" i="4"/>
  <c r="C353" i="4"/>
  <c r="D353" i="4"/>
  <c r="C354" i="4"/>
  <c r="D354" i="4"/>
  <c r="C355" i="4"/>
  <c r="D355" i="4"/>
  <c r="C356" i="4"/>
  <c r="D356" i="4"/>
  <c r="C357" i="4"/>
  <c r="D357" i="4"/>
  <c r="C358" i="4"/>
  <c r="D358" i="4"/>
  <c r="C359" i="4"/>
  <c r="D359" i="4"/>
  <c r="C360" i="4"/>
  <c r="D360" i="4"/>
  <c r="C361" i="4"/>
  <c r="D361" i="4"/>
  <c r="C362" i="4"/>
  <c r="D362" i="4"/>
  <c r="C363" i="4"/>
  <c r="D363" i="4"/>
  <c r="C364" i="4"/>
  <c r="D364" i="4"/>
  <c r="C365" i="4"/>
  <c r="D365" i="4"/>
  <c r="C366" i="4"/>
  <c r="D366" i="4"/>
  <c r="C367" i="4"/>
  <c r="D367" i="4"/>
  <c r="C368" i="4"/>
  <c r="D368" i="4"/>
  <c r="C369" i="4"/>
  <c r="D369" i="4"/>
  <c r="C370" i="4"/>
  <c r="D370" i="4"/>
  <c r="C371" i="4"/>
  <c r="D371" i="4"/>
  <c r="C372" i="4"/>
  <c r="D372" i="4"/>
  <c r="C373" i="4"/>
  <c r="D373" i="4"/>
  <c r="C374" i="4"/>
  <c r="D374" i="4"/>
  <c r="C375" i="4"/>
  <c r="D375" i="4"/>
  <c r="C376" i="4"/>
  <c r="D376" i="4"/>
  <c r="C377" i="4"/>
  <c r="D377" i="4"/>
  <c r="C378" i="4"/>
  <c r="D378" i="4"/>
  <c r="C379" i="4"/>
  <c r="D379" i="4"/>
  <c r="C380" i="4"/>
  <c r="D380" i="4"/>
  <c r="C381" i="4"/>
  <c r="D381" i="4"/>
  <c r="C382" i="4"/>
  <c r="D382" i="4"/>
  <c r="C383" i="4"/>
  <c r="D383" i="4"/>
  <c r="C384" i="4"/>
  <c r="D384" i="4"/>
  <c r="C385" i="4"/>
  <c r="D385" i="4"/>
  <c r="C386" i="4"/>
  <c r="D386" i="4"/>
  <c r="C387" i="4"/>
  <c r="D387" i="4"/>
  <c r="C388" i="4"/>
  <c r="D388" i="4"/>
  <c r="C389" i="4"/>
  <c r="D389" i="4"/>
  <c r="C390" i="4"/>
  <c r="D390" i="4"/>
  <c r="C391" i="4"/>
  <c r="D391" i="4"/>
  <c r="C392" i="4"/>
  <c r="D392" i="4"/>
  <c r="C393" i="4"/>
  <c r="D393" i="4"/>
  <c r="C394" i="4"/>
  <c r="D394" i="4"/>
  <c r="C395" i="4"/>
  <c r="D395" i="4"/>
  <c r="C396" i="4"/>
  <c r="D396" i="4"/>
  <c r="C397" i="4"/>
  <c r="D397" i="4"/>
  <c r="C398" i="4"/>
  <c r="D398" i="4"/>
  <c r="C399" i="4"/>
  <c r="D399" i="4"/>
  <c r="C400" i="4"/>
  <c r="D400" i="4"/>
  <c r="C401" i="4"/>
  <c r="D401" i="4"/>
  <c r="C402" i="4"/>
  <c r="D402" i="4"/>
  <c r="C403" i="4"/>
  <c r="D403" i="4"/>
  <c r="C404" i="4"/>
  <c r="D404" i="4"/>
  <c r="C405" i="4"/>
  <c r="D405" i="4"/>
  <c r="C406" i="4"/>
  <c r="D406" i="4"/>
  <c r="C407" i="4"/>
  <c r="D407" i="4"/>
  <c r="C408" i="4"/>
  <c r="D408" i="4"/>
  <c r="C409" i="4"/>
  <c r="D409" i="4"/>
  <c r="C410" i="4"/>
  <c r="D410" i="4"/>
  <c r="C411" i="4"/>
  <c r="D411" i="4"/>
  <c r="C412" i="4"/>
  <c r="D412" i="4"/>
  <c r="C413" i="4"/>
  <c r="D413" i="4"/>
  <c r="C414" i="4"/>
  <c r="D414" i="4"/>
  <c r="C415" i="4"/>
  <c r="D415" i="4"/>
  <c r="C416" i="4"/>
  <c r="D416" i="4"/>
  <c r="C417" i="4"/>
  <c r="D417" i="4"/>
  <c r="C418" i="4"/>
  <c r="D418" i="4"/>
  <c r="C419" i="4"/>
  <c r="D419" i="4"/>
  <c r="C420" i="4"/>
  <c r="D420" i="4"/>
  <c r="C421" i="4"/>
  <c r="D421" i="4"/>
  <c r="C422" i="4"/>
  <c r="D422" i="4"/>
  <c r="C423" i="4"/>
  <c r="D423" i="4"/>
  <c r="C424" i="4"/>
  <c r="D424" i="4"/>
  <c r="C425" i="4"/>
  <c r="D425" i="4"/>
  <c r="C426" i="4"/>
  <c r="D426" i="4"/>
  <c r="C427" i="4"/>
  <c r="D427" i="4"/>
  <c r="C428" i="4"/>
  <c r="D428" i="4"/>
  <c r="C429" i="4"/>
  <c r="D429" i="4"/>
  <c r="C430" i="4"/>
  <c r="D430" i="4"/>
  <c r="C431" i="4"/>
  <c r="D431" i="4"/>
  <c r="C432" i="4"/>
  <c r="D432" i="4"/>
  <c r="C433" i="4"/>
  <c r="D433" i="4"/>
  <c r="C434" i="4"/>
  <c r="D434" i="4"/>
  <c r="C435" i="4"/>
  <c r="D435" i="4"/>
  <c r="C436" i="4"/>
  <c r="D436" i="4"/>
  <c r="C437" i="4"/>
  <c r="D437" i="4"/>
  <c r="C438" i="4"/>
  <c r="D438" i="4"/>
  <c r="C439" i="4"/>
  <c r="D439" i="4"/>
  <c r="C440" i="4"/>
  <c r="D440" i="4"/>
  <c r="C441" i="4"/>
  <c r="D441" i="4"/>
  <c r="C442" i="4"/>
  <c r="D442" i="4"/>
  <c r="C443" i="4"/>
  <c r="D443" i="4"/>
  <c r="C444" i="4"/>
  <c r="D444" i="4"/>
  <c r="C445" i="4"/>
  <c r="D445" i="4"/>
  <c r="C446" i="4"/>
  <c r="D446" i="4"/>
  <c r="C447" i="4"/>
  <c r="D447" i="4"/>
  <c r="C448" i="4"/>
  <c r="D448" i="4"/>
  <c r="C449" i="4"/>
  <c r="D449" i="4"/>
  <c r="C450" i="4"/>
  <c r="D450" i="4"/>
  <c r="C451" i="4"/>
  <c r="D451" i="4"/>
  <c r="C452" i="4"/>
  <c r="D452" i="4"/>
  <c r="C453" i="4"/>
  <c r="D453" i="4"/>
  <c r="C454" i="4"/>
  <c r="D454" i="4"/>
  <c r="C455" i="4"/>
  <c r="D455" i="4"/>
  <c r="C456" i="4"/>
  <c r="D456" i="4"/>
  <c r="C457" i="4"/>
  <c r="D457" i="4"/>
  <c r="C458" i="4"/>
  <c r="D458" i="4"/>
  <c r="C459" i="4"/>
  <c r="D459" i="4"/>
  <c r="C460" i="4"/>
  <c r="D460" i="4"/>
  <c r="C461" i="4"/>
  <c r="D461" i="4"/>
  <c r="C462" i="4"/>
  <c r="D462" i="4"/>
  <c r="C463" i="4"/>
  <c r="D463" i="4"/>
  <c r="C464" i="4"/>
  <c r="D464" i="4"/>
  <c r="C465" i="4"/>
  <c r="D465" i="4"/>
  <c r="C466" i="4"/>
  <c r="D466" i="4"/>
  <c r="C467" i="4"/>
  <c r="D467" i="4"/>
  <c r="C468" i="4"/>
  <c r="D468" i="4"/>
  <c r="C469" i="4"/>
  <c r="D469" i="4"/>
  <c r="C470" i="4"/>
  <c r="D470" i="4"/>
  <c r="C471" i="4"/>
  <c r="D471" i="4"/>
  <c r="C472" i="4"/>
  <c r="D472" i="4"/>
  <c r="C473" i="4"/>
  <c r="D473" i="4"/>
  <c r="C474" i="4"/>
  <c r="D474" i="4"/>
  <c r="C475" i="4"/>
  <c r="D475" i="4"/>
  <c r="C476" i="4"/>
  <c r="D476" i="4"/>
  <c r="C477" i="4"/>
  <c r="D477" i="4"/>
  <c r="C478" i="4"/>
  <c r="D478" i="4"/>
  <c r="C479" i="4"/>
  <c r="D479" i="4"/>
  <c r="C480" i="4"/>
  <c r="D480" i="4"/>
  <c r="C481" i="4"/>
  <c r="D481" i="4"/>
  <c r="C482" i="4"/>
  <c r="D482" i="4"/>
  <c r="C483" i="4"/>
  <c r="D483" i="4"/>
  <c r="C484" i="4"/>
  <c r="D484" i="4"/>
  <c r="C485" i="4"/>
  <c r="D485" i="4"/>
  <c r="C486" i="4"/>
  <c r="D486" i="4"/>
  <c r="C487" i="4"/>
  <c r="D487" i="4"/>
  <c r="C488" i="4"/>
  <c r="D488" i="4"/>
  <c r="C489" i="4"/>
  <c r="D489" i="4"/>
  <c r="C490" i="4"/>
  <c r="D490" i="4"/>
  <c r="C491" i="4"/>
  <c r="D491" i="4"/>
  <c r="C492" i="4"/>
  <c r="D492" i="4"/>
  <c r="C493" i="4"/>
  <c r="D493" i="4"/>
  <c r="C494" i="4"/>
  <c r="D494" i="4"/>
  <c r="C495" i="4"/>
  <c r="D495" i="4"/>
  <c r="C496" i="4"/>
  <c r="D496" i="4"/>
  <c r="C497" i="4"/>
  <c r="D497" i="4"/>
  <c r="C498" i="4"/>
  <c r="D498" i="4"/>
  <c r="C499" i="4"/>
  <c r="D499" i="4"/>
  <c r="C500" i="4"/>
  <c r="D500" i="4"/>
  <c r="C501" i="4"/>
  <c r="D501" i="4"/>
  <c r="C502" i="4"/>
  <c r="D502" i="4"/>
  <c r="C503" i="4"/>
  <c r="D503" i="4"/>
  <c r="C504" i="4"/>
  <c r="D504" i="4"/>
  <c r="C505" i="4"/>
  <c r="D505" i="4"/>
  <c r="C506" i="4"/>
  <c r="D506" i="4"/>
  <c r="C507" i="4"/>
  <c r="D507" i="4"/>
  <c r="C508" i="4"/>
  <c r="D508" i="4"/>
  <c r="C509" i="4"/>
  <c r="D509" i="4"/>
  <c r="C510" i="4"/>
  <c r="D510" i="4"/>
  <c r="C511" i="4"/>
  <c r="D511" i="4"/>
  <c r="C512" i="4"/>
  <c r="D512" i="4"/>
  <c r="C513" i="4"/>
  <c r="D513" i="4"/>
  <c r="C514" i="4"/>
  <c r="D514" i="4"/>
  <c r="C515" i="4"/>
  <c r="D515" i="4"/>
  <c r="C516" i="4"/>
  <c r="D516" i="4"/>
  <c r="C517" i="4"/>
  <c r="D517" i="4"/>
  <c r="C518" i="4"/>
  <c r="D518" i="4"/>
  <c r="C519" i="4"/>
  <c r="D519" i="4"/>
  <c r="C520" i="4"/>
  <c r="D520" i="4"/>
  <c r="C521" i="4"/>
  <c r="D521" i="4"/>
  <c r="C522" i="4"/>
  <c r="D522" i="4"/>
  <c r="C523" i="4"/>
  <c r="D523" i="4"/>
  <c r="C524" i="4"/>
  <c r="D524" i="4"/>
  <c r="C525" i="4"/>
  <c r="D525" i="4"/>
  <c r="C526" i="4"/>
  <c r="D526" i="4"/>
  <c r="C527" i="4"/>
  <c r="D527" i="4"/>
  <c r="C528" i="4"/>
  <c r="D528" i="4"/>
  <c r="C529" i="4"/>
  <c r="D529" i="4"/>
  <c r="C530" i="4"/>
  <c r="D530" i="4"/>
  <c r="C531" i="4"/>
  <c r="D531" i="4"/>
  <c r="C532" i="4"/>
  <c r="D532" i="4"/>
  <c r="C533" i="4"/>
  <c r="D533" i="4"/>
  <c r="C534" i="4"/>
  <c r="D534" i="4"/>
  <c r="C535" i="4"/>
  <c r="D535" i="4"/>
  <c r="C536" i="4"/>
  <c r="D536" i="4"/>
  <c r="C537" i="4"/>
  <c r="D537" i="4"/>
  <c r="C538" i="4"/>
  <c r="D538" i="4"/>
  <c r="C539" i="4"/>
  <c r="D539" i="4"/>
  <c r="C540" i="4"/>
  <c r="D540" i="4"/>
  <c r="C541" i="4"/>
  <c r="D541" i="4"/>
  <c r="C542" i="4"/>
  <c r="D542" i="4"/>
  <c r="C543" i="4"/>
  <c r="D543" i="4"/>
  <c r="C544" i="4"/>
  <c r="D544" i="4"/>
  <c r="C545" i="4"/>
  <c r="D545" i="4"/>
  <c r="C546" i="4"/>
  <c r="D546" i="4"/>
  <c r="C547" i="4"/>
  <c r="D547" i="4"/>
  <c r="C548" i="4"/>
  <c r="D548" i="4"/>
  <c r="C549" i="4"/>
  <c r="D549" i="4"/>
  <c r="C550" i="4"/>
  <c r="D550" i="4"/>
  <c r="C551" i="4"/>
  <c r="D551" i="4"/>
  <c r="C552" i="4"/>
  <c r="D552" i="4"/>
  <c r="C553" i="4"/>
  <c r="D553" i="4"/>
  <c r="C554" i="4"/>
  <c r="D554" i="4"/>
  <c r="C555" i="4"/>
  <c r="D555" i="4"/>
  <c r="C556" i="4"/>
  <c r="D556" i="4"/>
  <c r="C557" i="4"/>
  <c r="D557" i="4"/>
  <c r="C558" i="4"/>
  <c r="D558" i="4"/>
  <c r="C559" i="4"/>
  <c r="D559" i="4"/>
  <c r="C560" i="4"/>
  <c r="D560" i="4"/>
  <c r="C561" i="4"/>
  <c r="D561" i="4"/>
  <c r="C562" i="4"/>
  <c r="D562" i="4"/>
  <c r="C563" i="4"/>
  <c r="D563" i="4"/>
  <c r="C564" i="4"/>
  <c r="D564" i="4"/>
  <c r="C565" i="4"/>
  <c r="D565" i="4"/>
  <c r="C566" i="4"/>
  <c r="D566" i="4"/>
  <c r="C567" i="4"/>
  <c r="D567" i="4"/>
  <c r="C568" i="4"/>
  <c r="D568" i="4"/>
  <c r="C569" i="4"/>
  <c r="D569" i="4"/>
  <c r="C570" i="4"/>
  <c r="D570" i="4"/>
  <c r="C571" i="4"/>
  <c r="D571" i="4"/>
  <c r="C572" i="4"/>
  <c r="D572" i="4"/>
  <c r="C573" i="4"/>
  <c r="D573" i="4"/>
  <c r="C574" i="4"/>
  <c r="D574" i="4"/>
  <c r="C575" i="4"/>
  <c r="D575" i="4"/>
  <c r="C576" i="4"/>
  <c r="D576" i="4"/>
  <c r="C577" i="4"/>
  <c r="D577" i="4"/>
  <c r="C578" i="4"/>
  <c r="D578" i="4"/>
  <c r="C579" i="4"/>
  <c r="D579" i="4"/>
  <c r="C580" i="4"/>
  <c r="D580" i="4"/>
  <c r="C581" i="4"/>
  <c r="D581" i="4"/>
  <c r="C582" i="4"/>
  <c r="D582" i="4"/>
  <c r="C583" i="4"/>
  <c r="D583" i="4"/>
  <c r="C584" i="4"/>
  <c r="D584" i="4"/>
  <c r="C585" i="4"/>
  <c r="D585" i="4"/>
  <c r="C586" i="4"/>
  <c r="D586" i="4"/>
  <c r="C587" i="4"/>
  <c r="D587" i="4"/>
  <c r="C588" i="4"/>
  <c r="D588" i="4"/>
  <c r="C589" i="4"/>
  <c r="D589" i="4"/>
  <c r="C590" i="4"/>
  <c r="D590" i="4"/>
  <c r="C591" i="4"/>
  <c r="D591" i="4"/>
  <c r="C592" i="4"/>
  <c r="D592" i="4"/>
  <c r="C593" i="4"/>
  <c r="D593" i="4"/>
  <c r="C594" i="4"/>
  <c r="D594" i="4"/>
  <c r="C595" i="4"/>
  <c r="D595" i="4"/>
  <c r="C596" i="4"/>
  <c r="D596" i="4"/>
  <c r="C597" i="4"/>
  <c r="D597" i="4"/>
  <c r="C598" i="4"/>
  <c r="D598" i="4"/>
  <c r="C599" i="4"/>
  <c r="D599" i="4"/>
  <c r="C600" i="4"/>
  <c r="D600" i="4"/>
  <c r="C601" i="4"/>
  <c r="D601" i="4"/>
  <c r="C602" i="4"/>
  <c r="D602" i="4"/>
  <c r="C603" i="4"/>
  <c r="D603" i="4"/>
  <c r="C604" i="4"/>
  <c r="D604" i="4"/>
  <c r="C605" i="4"/>
  <c r="D605" i="4"/>
  <c r="C606" i="4"/>
  <c r="D606" i="4"/>
  <c r="C607" i="4"/>
  <c r="D607" i="4"/>
  <c r="C608" i="4"/>
  <c r="D608" i="4"/>
  <c r="C609" i="4"/>
  <c r="D609" i="4"/>
  <c r="C610" i="4"/>
  <c r="D610" i="4"/>
  <c r="C611" i="4"/>
  <c r="D611" i="4"/>
  <c r="C612" i="4"/>
  <c r="D612" i="4"/>
  <c r="C613" i="4"/>
  <c r="D613" i="4"/>
  <c r="C614" i="4"/>
  <c r="D614" i="4"/>
  <c r="C615" i="4"/>
  <c r="D615" i="4"/>
  <c r="C616" i="4"/>
  <c r="D616" i="4"/>
  <c r="C617" i="4"/>
  <c r="D617" i="4"/>
  <c r="C618" i="4"/>
  <c r="D618" i="4"/>
  <c r="C619" i="4"/>
  <c r="D619" i="4"/>
  <c r="C620" i="4"/>
  <c r="D620" i="4"/>
  <c r="C621" i="4"/>
  <c r="D621" i="4"/>
  <c r="C622" i="4"/>
  <c r="D622" i="4"/>
  <c r="C623" i="4"/>
  <c r="D623" i="4"/>
  <c r="C624" i="4"/>
  <c r="D624" i="4"/>
  <c r="C625" i="4"/>
  <c r="D625" i="4"/>
  <c r="C626" i="4"/>
  <c r="D626" i="4"/>
  <c r="C627" i="4"/>
  <c r="D627" i="4"/>
  <c r="C628" i="4"/>
  <c r="D628" i="4"/>
  <c r="C629" i="4"/>
  <c r="D629" i="4"/>
  <c r="C630" i="4"/>
  <c r="D630" i="4"/>
  <c r="C631" i="4"/>
  <c r="D631" i="4"/>
  <c r="C632" i="4"/>
  <c r="D632" i="4"/>
  <c r="C633" i="4"/>
  <c r="D633" i="4"/>
  <c r="C634" i="4"/>
  <c r="D634" i="4"/>
  <c r="C635" i="4"/>
  <c r="D635" i="4"/>
  <c r="C636" i="4"/>
  <c r="D636" i="4"/>
  <c r="C637" i="4"/>
  <c r="D637" i="4"/>
  <c r="C638" i="4"/>
  <c r="D638" i="4"/>
  <c r="C639" i="4"/>
  <c r="D639" i="4"/>
  <c r="C640" i="4"/>
  <c r="D640" i="4"/>
  <c r="C641" i="4"/>
  <c r="D641" i="4"/>
  <c r="C642" i="4"/>
  <c r="D642" i="4"/>
  <c r="C643" i="4"/>
  <c r="D643" i="4"/>
  <c r="C644" i="4"/>
  <c r="D644" i="4"/>
  <c r="C645" i="4"/>
  <c r="D645" i="4"/>
  <c r="C646" i="4"/>
  <c r="D646" i="4"/>
  <c r="C647" i="4"/>
  <c r="D647" i="4"/>
  <c r="C648" i="4"/>
  <c r="D648" i="4"/>
  <c r="C649" i="4"/>
  <c r="D649" i="4"/>
  <c r="C650" i="4"/>
  <c r="D650" i="4"/>
  <c r="C651" i="4"/>
  <c r="D651" i="4"/>
  <c r="C652" i="4"/>
  <c r="D652" i="4"/>
  <c r="C653" i="4"/>
  <c r="D653" i="4"/>
  <c r="C654" i="4"/>
  <c r="D654" i="4"/>
  <c r="C655" i="4"/>
  <c r="D655" i="4"/>
  <c r="C656" i="4"/>
  <c r="D656" i="4"/>
  <c r="C657" i="4"/>
  <c r="D657" i="4"/>
  <c r="C658" i="4"/>
  <c r="D658" i="4"/>
  <c r="C659" i="4"/>
  <c r="D659" i="4"/>
  <c r="C660" i="4"/>
  <c r="D660" i="4"/>
  <c r="C661" i="4"/>
  <c r="D661" i="4"/>
  <c r="C662" i="4"/>
  <c r="D662" i="4"/>
  <c r="C663" i="4"/>
  <c r="D663" i="4"/>
  <c r="C664" i="4"/>
  <c r="D664" i="4"/>
  <c r="C665" i="4"/>
  <c r="D665" i="4"/>
  <c r="C666" i="4"/>
  <c r="D666" i="4"/>
  <c r="C667" i="4"/>
  <c r="D667" i="4"/>
  <c r="C668" i="4"/>
  <c r="D668" i="4"/>
  <c r="C669" i="4"/>
  <c r="D669" i="4"/>
  <c r="C670" i="4"/>
  <c r="D670" i="4"/>
  <c r="C671" i="4"/>
  <c r="D671" i="4"/>
  <c r="C672" i="4"/>
  <c r="D672" i="4"/>
  <c r="C673" i="4"/>
  <c r="D673" i="4"/>
  <c r="C674" i="4"/>
  <c r="D674" i="4"/>
  <c r="C675" i="4"/>
  <c r="D675" i="4"/>
  <c r="C676" i="4"/>
  <c r="D676" i="4"/>
  <c r="C677" i="4"/>
  <c r="D677" i="4"/>
  <c r="C678" i="4"/>
  <c r="D678" i="4"/>
  <c r="C679" i="4"/>
  <c r="D679" i="4"/>
  <c r="C680" i="4"/>
  <c r="D680" i="4"/>
  <c r="C681" i="4"/>
  <c r="D681" i="4"/>
  <c r="C682" i="4"/>
  <c r="D682" i="4"/>
  <c r="C683" i="4"/>
  <c r="D683" i="4"/>
  <c r="C684" i="4"/>
  <c r="D684" i="4"/>
  <c r="C685" i="4"/>
  <c r="D685" i="4"/>
  <c r="C686" i="4"/>
  <c r="D686" i="4"/>
  <c r="C687" i="4"/>
  <c r="D687" i="4"/>
  <c r="C688" i="4"/>
  <c r="D688" i="4"/>
  <c r="C689" i="4"/>
  <c r="D689" i="4"/>
  <c r="C690" i="4"/>
  <c r="D690" i="4"/>
  <c r="C691" i="4"/>
  <c r="D691" i="4"/>
  <c r="C692" i="4"/>
  <c r="D692" i="4"/>
  <c r="C693" i="4"/>
  <c r="D693" i="4"/>
  <c r="C694" i="4"/>
  <c r="D694" i="4"/>
  <c r="C695" i="4"/>
  <c r="D695" i="4"/>
  <c r="C696" i="4"/>
  <c r="D696" i="4"/>
  <c r="C697" i="4"/>
  <c r="D697" i="4"/>
  <c r="C698" i="4"/>
  <c r="D698" i="4"/>
  <c r="C699" i="4"/>
  <c r="D699" i="4"/>
  <c r="C700" i="4"/>
  <c r="D700" i="4"/>
  <c r="C701" i="4"/>
  <c r="D701" i="4"/>
  <c r="C702" i="4"/>
  <c r="D702" i="4"/>
  <c r="C703" i="4"/>
  <c r="D703" i="4"/>
  <c r="C704" i="4"/>
  <c r="D704" i="4"/>
  <c r="C705" i="4"/>
  <c r="D705" i="4"/>
  <c r="C706" i="4"/>
  <c r="D706" i="4"/>
  <c r="C707" i="4"/>
  <c r="D707" i="4"/>
  <c r="C708" i="4"/>
  <c r="D708" i="4"/>
  <c r="C709" i="4"/>
  <c r="D709" i="4"/>
  <c r="C710" i="4"/>
  <c r="D710" i="4"/>
  <c r="C711" i="4"/>
  <c r="D711" i="4"/>
  <c r="C712" i="4"/>
  <c r="D712" i="4"/>
  <c r="C713" i="4"/>
  <c r="D713" i="4"/>
  <c r="C714" i="4"/>
  <c r="D714" i="4"/>
  <c r="C715" i="4"/>
  <c r="D715" i="4"/>
  <c r="C716" i="4"/>
  <c r="D716" i="4"/>
  <c r="C717" i="4"/>
  <c r="D717" i="4"/>
  <c r="C718" i="4"/>
  <c r="D718" i="4"/>
  <c r="C719" i="4"/>
  <c r="D719" i="4"/>
  <c r="C720" i="4"/>
  <c r="D720" i="4"/>
  <c r="C721" i="4"/>
  <c r="D721" i="4"/>
  <c r="C722" i="4"/>
  <c r="D722" i="4"/>
  <c r="C723" i="4"/>
  <c r="D723" i="4"/>
  <c r="C724" i="4"/>
  <c r="D724" i="4"/>
  <c r="C725" i="4"/>
  <c r="D725" i="4"/>
  <c r="C726" i="4"/>
  <c r="D726" i="4"/>
  <c r="C727" i="4"/>
  <c r="D727" i="4"/>
  <c r="C728" i="4"/>
  <c r="D728" i="4"/>
  <c r="C729" i="4"/>
  <c r="D729" i="4"/>
  <c r="C730" i="4"/>
  <c r="D730" i="4"/>
  <c r="C731" i="4"/>
  <c r="D731" i="4"/>
  <c r="C732" i="4"/>
  <c r="D732" i="4"/>
  <c r="C733" i="4"/>
  <c r="D733" i="4"/>
  <c r="C734" i="4"/>
  <c r="D734" i="4"/>
  <c r="C735" i="4"/>
  <c r="D735" i="4"/>
  <c r="C736" i="4"/>
  <c r="D736" i="4"/>
  <c r="C737" i="4"/>
  <c r="D737" i="4"/>
  <c r="C738" i="4"/>
  <c r="D738" i="4"/>
  <c r="C739" i="4"/>
  <c r="D739" i="4"/>
  <c r="C740" i="4"/>
  <c r="D740" i="4"/>
  <c r="C741" i="4"/>
  <c r="D741" i="4"/>
  <c r="C742" i="4"/>
  <c r="D742" i="4"/>
  <c r="C743" i="4"/>
  <c r="D743" i="4"/>
  <c r="C744" i="4"/>
  <c r="D744" i="4"/>
  <c r="C745" i="4"/>
  <c r="D745" i="4"/>
  <c r="C746" i="4"/>
  <c r="D746" i="4"/>
  <c r="C747" i="4"/>
  <c r="D747" i="4"/>
  <c r="C748" i="4"/>
  <c r="D748" i="4"/>
  <c r="C749" i="4"/>
  <c r="D749" i="4"/>
  <c r="C750" i="4"/>
  <c r="D750" i="4"/>
  <c r="C751" i="4"/>
  <c r="D751" i="4"/>
  <c r="C752" i="4"/>
  <c r="D752" i="4"/>
  <c r="C753" i="4"/>
  <c r="D753" i="4"/>
  <c r="C754" i="4"/>
  <c r="D754" i="4"/>
  <c r="C755" i="4"/>
  <c r="D755" i="4"/>
  <c r="C756" i="4"/>
  <c r="D756" i="4"/>
  <c r="C757" i="4"/>
  <c r="D757" i="4"/>
  <c r="C758" i="4"/>
  <c r="D758" i="4"/>
  <c r="C759" i="4"/>
  <c r="D759" i="4"/>
  <c r="C760" i="4"/>
  <c r="D760" i="4"/>
  <c r="C761" i="4"/>
  <c r="D761" i="4"/>
  <c r="C762" i="4"/>
  <c r="D762" i="4"/>
  <c r="C763" i="4"/>
  <c r="D763" i="4"/>
  <c r="C764" i="4"/>
  <c r="D764" i="4"/>
  <c r="C765" i="4"/>
  <c r="D765" i="4"/>
  <c r="C766" i="4"/>
  <c r="D766" i="4"/>
  <c r="C767" i="4"/>
  <c r="D767" i="4"/>
  <c r="C768" i="4"/>
  <c r="D768" i="4"/>
  <c r="C769" i="4"/>
  <c r="D769" i="4"/>
  <c r="C770" i="4"/>
  <c r="D770" i="4"/>
  <c r="C771" i="4"/>
  <c r="D771" i="4"/>
  <c r="C772" i="4"/>
  <c r="D772" i="4"/>
  <c r="C773" i="4"/>
  <c r="D773" i="4"/>
  <c r="C774" i="4"/>
  <c r="D774" i="4"/>
  <c r="C775" i="4"/>
  <c r="D775" i="4"/>
  <c r="C776" i="4"/>
  <c r="D776" i="4"/>
  <c r="C777" i="4"/>
  <c r="D777" i="4"/>
  <c r="C778" i="4"/>
  <c r="D778" i="4"/>
  <c r="C779" i="4"/>
  <c r="D779" i="4"/>
  <c r="C780" i="4"/>
  <c r="D780" i="4"/>
  <c r="C781" i="4"/>
  <c r="D781" i="4"/>
  <c r="C782" i="4"/>
  <c r="D782" i="4"/>
  <c r="C783" i="4"/>
  <c r="D783" i="4"/>
  <c r="C784" i="4"/>
  <c r="D784" i="4"/>
  <c r="C785" i="4"/>
  <c r="D785" i="4"/>
  <c r="C786" i="4"/>
  <c r="D786" i="4"/>
  <c r="C787" i="4"/>
  <c r="D787" i="4"/>
  <c r="C788" i="4"/>
  <c r="D788" i="4"/>
  <c r="C789" i="4"/>
  <c r="D789" i="4"/>
  <c r="C790" i="4"/>
  <c r="D790" i="4"/>
  <c r="C791" i="4"/>
  <c r="D791" i="4"/>
  <c r="C792" i="4"/>
  <c r="D792" i="4"/>
  <c r="C793" i="4"/>
  <c r="D793" i="4"/>
  <c r="C794" i="4"/>
  <c r="D794" i="4"/>
  <c r="C795" i="4"/>
  <c r="D795" i="4"/>
  <c r="C796" i="4"/>
  <c r="D796" i="4"/>
  <c r="C797" i="4"/>
  <c r="D797" i="4"/>
  <c r="C798" i="4"/>
  <c r="D798" i="4"/>
  <c r="C799" i="4"/>
  <c r="D799" i="4"/>
  <c r="C800" i="4"/>
  <c r="D800" i="4"/>
  <c r="C801" i="4"/>
  <c r="D801" i="4"/>
  <c r="C802" i="4"/>
  <c r="D802" i="4"/>
  <c r="C803" i="4"/>
  <c r="D803" i="4"/>
  <c r="C804" i="4"/>
  <c r="D804" i="4"/>
  <c r="C805" i="4"/>
  <c r="D805" i="4"/>
  <c r="C806" i="4"/>
  <c r="D806" i="4"/>
  <c r="C807" i="4"/>
  <c r="D807" i="4"/>
  <c r="C808" i="4"/>
  <c r="D808" i="4"/>
  <c r="C809" i="4"/>
  <c r="D809" i="4"/>
  <c r="C810" i="4"/>
  <c r="D810" i="4"/>
  <c r="C811" i="4"/>
  <c r="D811" i="4"/>
  <c r="C812" i="4"/>
  <c r="D812" i="4"/>
  <c r="C813" i="4"/>
  <c r="D813" i="4"/>
  <c r="C814" i="4"/>
  <c r="D814" i="4"/>
  <c r="C815" i="4"/>
  <c r="D815" i="4"/>
  <c r="C816" i="4"/>
  <c r="D816" i="4"/>
  <c r="C817" i="4"/>
  <c r="D817" i="4"/>
  <c r="C818" i="4"/>
  <c r="D818" i="4"/>
  <c r="C819" i="4"/>
  <c r="D819" i="4"/>
  <c r="C820" i="4"/>
  <c r="D820" i="4"/>
  <c r="C821" i="4"/>
  <c r="D821" i="4"/>
  <c r="C822" i="4"/>
  <c r="D822" i="4"/>
  <c r="C823" i="4"/>
  <c r="D823" i="4"/>
  <c r="C824" i="4"/>
  <c r="D824" i="4"/>
  <c r="C825" i="4"/>
  <c r="D825" i="4"/>
  <c r="C826" i="4"/>
  <c r="D826" i="4"/>
  <c r="C827" i="4"/>
  <c r="D827" i="4"/>
  <c r="C828" i="4"/>
  <c r="D828" i="4"/>
  <c r="C829" i="4"/>
  <c r="D829" i="4"/>
  <c r="C830" i="4"/>
  <c r="D830" i="4"/>
  <c r="C831" i="4"/>
  <c r="D831" i="4"/>
  <c r="C832" i="4"/>
  <c r="D832" i="4"/>
  <c r="C833" i="4"/>
  <c r="D833" i="4"/>
  <c r="C834" i="4"/>
  <c r="D834" i="4"/>
  <c r="C835" i="4"/>
  <c r="D835" i="4"/>
  <c r="C836" i="4"/>
  <c r="D836" i="4"/>
  <c r="C837" i="4"/>
  <c r="D837" i="4"/>
  <c r="C838" i="4"/>
  <c r="D838" i="4"/>
  <c r="C839" i="4"/>
  <c r="D839" i="4"/>
  <c r="C840" i="4"/>
  <c r="D840" i="4"/>
  <c r="C841" i="4"/>
  <c r="D841" i="4"/>
  <c r="C842" i="4"/>
  <c r="D842" i="4"/>
  <c r="C843" i="4"/>
  <c r="D843" i="4"/>
  <c r="C844" i="4"/>
  <c r="D844" i="4"/>
  <c r="C845" i="4"/>
  <c r="D845" i="4"/>
  <c r="C846" i="4"/>
  <c r="D846" i="4"/>
  <c r="C847" i="4"/>
  <c r="D847" i="4"/>
  <c r="C848" i="4"/>
  <c r="D848" i="4"/>
  <c r="C849" i="4"/>
  <c r="D849" i="4"/>
  <c r="C850" i="4"/>
  <c r="D850" i="4"/>
  <c r="C851" i="4"/>
  <c r="D851" i="4"/>
  <c r="C852" i="4"/>
  <c r="D852" i="4"/>
  <c r="C853" i="4"/>
  <c r="D853" i="4"/>
  <c r="C854" i="4"/>
  <c r="D854" i="4"/>
  <c r="C855" i="4"/>
  <c r="D855" i="4"/>
  <c r="C856" i="4"/>
  <c r="D856" i="4"/>
  <c r="C857" i="4"/>
  <c r="D857" i="4"/>
  <c r="C858" i="4"/>
  <c r="D858" i="4"/>
  <c r="C859" i="4"/>
  <c r="D859" i="4"/>
  <c r="C860" i="4"/>
  <c r="D860" i="4"/>
  <c r="C861" i="4"/>
  <c r="D861" i="4"/>
  <c r="C862" i="4"/>
  <c r="D862" i="4"/>
  <c r="C863" i="4"/>
  <c r="D863" i="4"/>
  <c r="C864" i="4"/>
  <c r="D864" i="4"/>
  <c r="C865" i="4"/>
  <c r="D865" i="4"/>
  <c r="C866" i="4"/>
  <c r="D866" i="4"/>
  <c r="C867" i="4"/>
  <c r="D867" i="4"/>
  <c r="C868" i="4"/>
  <c r="D868" i="4"/>
  <c r="C869" i="4"/>
  <c r="D869" i="4"/>
  <c r="C870" i="4"/>
  <c r="D870" i="4"/>
  <c r="C871" i="4"/>
  <c r="D871" i="4"/>
  <c r="C872" i="4"/>
  <c r="D872" i="4"/>
  <c r="C873" i="4"/>
  <c r="D873" i="4"/>
  <c r="C874" i="4"/>
  <c r="D874" i="4"/>
  <c r="C875" i="4"/>
  <c r="D875" i="4"/>
  <c r="C876" i="4"/>
  <c r="D876" i="4"/>
  <c r="C877" i="4"/>
  <c r="D877" i="4"/>
  <c r="C878" i="4"/>
  <c r="D878" i="4"/>
  <c r="C879" i="4"/>
  <c r="D879" i="4"/>
  <c r="C880" i="4"/>
  <c r="D880" i="4"/>
  <c r="C881" i="4"/>
  <c r="D881" i="4"/>
  <c r="C882" i="4"/>
  <c r="D882" i="4"/>
  <c r="C883" i="4"/>
  <c r="D883" i="4"/>
  <c r="C884" i="4"/>
  <c r="D884" i="4"/>
  <c r="C885" i="4"/>
  <c r="D885" i="4"/>
  <c r="C886" i="4"/>
  <c r="D886" i="4"/>
  <c r="C887" i="4"/>
  <c r="D887" i="4"/>
  <c r="C888" i="4"/>
  <c r="D888" i="4"/>
  <c r="C889" i="4"/>
  <c r="D889" i="4"/>
  <c r="C890" i="4"/>
  <c r="D890" i="4"/>
  <c r="C891" i="4"/>
  <c r="D891" i="4"/>
  <c r="C892" i="4"/>
  <c r="D892" i="4"/>
  <c r="C893" i="4"/>
  <c r="D893" i="4"/>
  <c r="C894" i="4"/>
  <c r="D894" i="4"/>
  <c r="C895" i="4"/>
  <c r="D895" i="4"/>
  <c r="C896" i="4"/>
  <c r="D896" i="4"/>
  <c r="C897" i="4"/>
  <c r="D897" i="4"/>
  <c r="C898" i="4"/>
  <c r="D898" i="4"/>
  <c r="C899" i="4"/>
  <c r="D899" i="4"/>
  <c r="C900" i="4"/>
  <c r="D900" i="4"/>
  <c r="C901" i="4"/>
  <c r="D901" i="4"/>
  <c r="C902" i="4"/>
  <c r="D902" i="4"/>
  <c r="C903" i="4"/>
  <c r="D903" i="4"/>
  <c r="C904" i="4"/>
  <c r="D904" i="4"/>
  <c r="C905" i="4"/>
  <c r="D905" i="4"/>
  <c r="C906" i="4"/>
  <c r="D906" i="4"/>
  <c r="C907" i="4"/>
  <c r="D907" i="4"/>
  <c r="C908" i="4"/>
  <c r="D908" i="4"/>
  <c r="C909" i="4"/>
  <c r="D909" i="4"/>
  <c r="C910" i="4"/>
  <c r="D910" i="4"/>
  <c r="C911" i="4"/>
  <c r="D911" i="4"/>
  <c r="C912" i="4"/>
  <c r="D912" i="4"/>
  <c r="C913" i="4"/>
  <c r="D913" i="4"/>
  <c r="C914" i="4"/>
  <c r="D914" i="4"/>
  <c r="C915" i="4"/>
  <c r="D915" i="4"/>
  <c r="C916" i="4"/>
  <c r="D916" i="4"/>
  <c r="C917" i="4"/>
  <c r="D917" i="4"/>
  <c r="C918" i="4"/>
  <c r="D918" i="4"/>
  <c r="C919" i="4"/>
  <c r="D919" i="4"/>
  <c r="C920" i="4"/>
  <c r="D920" i="4"/>
  <c r="C921" i="4"/>
  <c r="D921" i="4"/>
  <c r="C922" i="4"/>
  <c r="D922" i="4"/>
  <c r="C923" i="4"/>
  <c r="D923" i="4"/>
  <c r="C924" i="4"/>
  <c r="D924" i="4"/>
  <c r="C925" i="4"/>
  <c r="D925" i="4"/>
  <c r="C926" i="4"/>
  <c r="D926" i="4"/>
  <c r="C927" i="4"/>
  <c r="D927" i="4"/>
  <c r="C928" i="4"/>
  <c r="D928" i="4"/>
  <c r="C929" i="4"/>
  <c r="D929" i="4"/>
  <c r="C930" i="4"/>
  <c r="D930" i="4"/>
  <c r="C931" i="4"/>
  <c r="D931" i="4"/>
  <c r="C932" i="4"/>
  <c r="D932" i="4"/>
  <c r="C933" i="4"/>
  <c r="D933" i="4"/>
  <c r="C934" i="4"/>
  <c r="D934" i="4"/>
  <c r="C935" i="4"/>
  <c r="D935" i="4"/>
  <c r="C936" i="4"/>
  <c r="D936" i="4"/>
  <c r="C937" i="4"/>
  <c r="D937" i="4"/>
  <c r="C938" i="4"/>
  <c r="D938" i="4"/>
  <c r="C939" i="4"/>
  <c r="D939" i="4"/>
  <c r="C940" i="4"/>
  <c r="D940" i="4"/>
  <c r="C941" i="4"/>
  <c r="D941" i="4"/>
  <c r="C942" i="4"/>
  <c r="D942" i="4"/>
  <c r="C943" i="4"/>
  <c r="D943" i="4"/>
  <c r="C944" i="4"/>
  <c r="D944" i="4"/>
  <c r="C945" i="4"/>
  <c r="D945" i="4"/>
  <c r="C946" i="4"/>
  <c r="D946" i="4"/>
  <c r="C947" i="4"/>
  <c r="D947" i="4"/>
  <c r="C948" i="4"/>
  <c r="D948" i="4"/>
  <c r="C949" i="4"/>
  <c r="D949" i="4"/>
  <c r="C950" i="4"/>
  <c r="D950" i="4"/>
  <c r="C951" i="4"/>
  <c r="D951" i="4"/>
  <c r="C952" i="4"/>
  <c r="D952" i="4"/>
  <c r="C953" i="4"/>
  <c r="D953" i="4"/>
  <c r="C954" i="4"/>
  <c r="D954" i="4"/>
  <c r="C955" i="4"/>
  <c r="D955" i="4"/>
  <c r="C956" i="4"/>
  <c r="D956" i="4"/>
  <c r="C957" i="4"/>
  <c r="D957" i="4"/>
  <c r="C958" i="4"/>
  <c r="D958" i="4"/>
  <c r="C959" i="4"/>
  <c r="D959" i="4"/>
  <c r="C960" i="4"/>
  <c r="D960" i="4"/>
  <c r="C961" i="4"/>
  <c r="D961" i="4"/>
  <c r="C962" i="4"/>
  <c r="D962" i="4"/>
  <c r="C963" i="4"/>
  <c r="D963" i="4"/>
  <c r="C964" i="4"/>
  <c r="D964" i="4"/>
  <c r="C965" i="4"/>
  <c r="D965" i="4"/>
  <c r="C966" i="4"/>
  <c r="D966" i="4"/>
  <c r="C967" i="4"/>
  <c r="D967" i="4"/>
  <c r="C968" i="4"/>
  <c r="D968" i="4"/>
  <c r="C969" i="4"/>
  <c r="D969" i="4"/>
  <c r="C970" i="4"/>
  <c r="D970" i="4"/>
  <c r="C971" i="4"/>
  <c r="D971" i="4"/>
  <c r="C972" i="4"/>
  <c r="D972" i="4"/>
  <c r="C973" i="4"/>
  <c r="D973" i="4"/>
  <c r="C974" i="4"/>
  <c r="D974" i="4"/>
  <c r="C975" i="4"/>
  <c r="D975" i="4"/>
  <c r="C976" i="4"/>
  <c r="D976" i="4"/>
  <c r="C977" i="4"/>
  <c r="D977" i="4"/>
  <c r="C978" i="4"/>
  <c r="D978" i="4"/>
  <c r="C979" i="4"/>
  <c r="D979" i="4"/>
  <c r="C980" i="4"/>
  <c r="D980" i="4"/>
  <c r="C981" i="4"/>
  <c r="D981" i="4"/>
  <c r="C982" i="4"/>
  <c r="D982" i="4"/>
  <c r="C983" i="4"/>
  <c r="D983" i="4"/>
  <c r="C984" i="4"/>
  <c r="D984" i="4"/>
  <c r="C985" i="4"/>
  <c r="D985" i="4"/>
  <c r="C986" i="4"/>
  <c r="D986" i="4"/>
  <c r="C987" i="4"/>
  <c r="D987" i="4"/>
  <c r="C988" i="4"/>
  <c r="D988" i="4"/>
  <c r="C989" i="4"/>
  <c r="D989" i="4"/>
  <c r="C990" i="4"/>
  <c r="D990" i="4"/>
  <c r="C991" i="4"/>
  <c r="D991" i="4"/>
  <c r="C992" i="4"/>
  <c r="D992" i="4"/>
  <c r="C993" i="4"/>
  <c r="D993" i="4"/>
  <c r="C994" i="4"/>
  <c r="D994" i="4"/>
  <c r="C995" i="4"/>
  <c r="D995" i="4"/>
  <c r="C996" i="4"/>
  <c r="D996" i="4"/>
  <c r="C997" i="4"/>
  <c r="D997" i="4"/>
  <c r="C998" i="4"/>
  <c r="D998" i="4"/>
  <c r="C999" i="4"/>
  <c r="D999" i="4"/>
  <c r="C1000" i="4"/>
  <c r="D1000" i="4"/>
  <c r="C1001" i="4"/>
  <c r="D1001" i="4"/>
  <c r="C1002" i="4"/>
  <c r="D1002" i="4"/>
  <c r="C1003" i="4"/>
  <c r="D1003" i="4"/>
  <c r="C1004" i="4"/>
  <c r="D1004" i="4"/>
  <c r="C1005" i="4"/>
  <c r="D1005" i="4"/>
  <c r="C1006" i="4"/>
  <c r="D1006" i="4"/>
  <c r="C1007" i="4"/>
  <c r="D1007" i="4"/>
  <c r="C1008" i="4"/>
  <c r="D1008" i="4"/>
  <c r="C1009" i="4"/>
  <c r="D1009" i="4"/>
  <c r="C1010" i="4"/>
  <c r="D1010" i="4"/>
  <c r="C1011" i="4"/>
  <c r="D1011" i="4"/>
  <c r="C1012" i="4"/>
  <c r="D1012" i="4"/>
  <c r="C1013" i="4"/>
  <c r="D1013" i="4"/>
  <c r="C1014" i="4"/>
  <c r="D1014" i="4"/>
  <c r="C1015" i="4"/>
  <c r="D1015" i="4"/>
  <c r="C1016" i="4"/>
  <c r="D1016" i="4"/>
  <c r="C1017" i="4"/>
  <c r="D1017" i="4"/>
  <c r="C1018" i="4"/>
  <c r="D1018" i="4"/>
  <c r="C1019" i="4"/>
  <c r="D1019" i="4"/>
  <c r="C1020" i="4"/>
  <c r="D1020" i="4"/>
  <c r="C1021" i="4"/>
  <c r="D1021" i="4"/>
  <c r="C1022" i="4"/>
  <c r="D1022" i="4"/>
  <c r="C1023" i="4"/>
  <c r="D1023" i="4"/>
  <c r="C1024" i="4"/>
  <c r="D1024" i="4"/>
  <c r="C1025" i="4"/>
  <c r="D1025" i="4"/>
  <c r="C1026" i="4"/>
  <c r="D1026" i="4"/>
  <c r="C1027" i="4"/>
  <c r="D1027" i="4"/>
  <c r="C1028" i="4"/>
  <c r="D1028" i="4"/>
  <c r="C1029" i="4"/>
  <c r="D1029" i="4"/>
  <c r="C1030" i="4"/>
  <c r="D1030" i="4"/>
  <c r="C1031" i="4"/>
  <c r="D1031" i="4"/>
  <c r="C1032" i="4"/>
  <c r="D1032" i="4"/>
  <c r="C1033" i="4"/>
  <c r="D1033" i="4"/>
  <c r="C1034" i="4"/>
  <c r="D1034" i="4"/>
  <c r="C1035" i="4"/>
  <c r="D1035" i="4"/>
  <c r="C1036" i="4"/>
  <c r="D1036" i="4"/>
  <c r="C1037" i="4"/>
  <c r="D1037" i="4"/>
  <c r="C1038" i="4"/>
  <c r="D1038" i="4"/>
  <c r="C1039" i="4"/>
  <c r="D1039" i="4"/>
  <c r="C1040" i="4"/>
  <c r="D1040" i="4"/>
  <c r="C1041" i="4"/>
  <c r="D1041" i="4"/>
  <c r="D3" i="4"/>
  <c r="C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3" i="4"/>
  <c r="F4" i="4"/>
  <c r="G4" i="4"/>
  <c r="G10" i="4"/>
  <c r="F11" i="4"/>
  <c r="G11" i="4"/>
  <c r="F12" i="4"/>
  <c r="G12" i="4"/>
  <c r="F19" i="4"/>
  <c r="G19" i="4"/>
  <c r="H22" i="4"/>
  <c r="F24" i="4"/>
  <c r="G24" i="4"/>
  <c r="F28" i="4"/>
  <c r="G28" i="4"/>
  <c r="F29" i="4"/>
  <c r="G29" i="4"/>
  <c r="F30" i="4"/>
  <c r="G38" i="4"/>
  <c r="H38" i="4"/>
  <c r="G39" i="4"/>
  <c r="H42" i="4"/>
  <c r="F43" i="4"/>
  <c r="G43" i="4"/>
  <c r="F49" i="4"/>
  <c r="G49" i="4"/>
  <c r="H49" i="4"/>
  <c r="F50" i="4"/>
  <c r="G56" i="4"/>
  <c r="G58" i="4"/>
  <c r="F60" i="4"/>
  <c r="G60" i="4"/>
  <c r="H63" i="4"/>
  <c r="F65" i="4"/>
  <c r="G65" i="4"/>
  <c r="F66" i="4"/>
  <c r="G66" i="4"/>
  <c r="H66" i="4"/>
  <c r="H75" i="4"/>
  <c r="F76" i="4"/>
  <c r="H77" i="4"/>
  <c r="F79" i="4"/>
  <c r="G79" i="4"/>
  <c r="G84" i="4"/>
  <c r="F85" i="4"/>
  <c r="G85" i="4"/>
  <c r="H85" i="4"/>
  <c r="F86" i="4"/>
  <c r="F96" i="4"/>
  <c r="G96" i="4"/>
  <c r="F99" i="4"/>
  <c r="G99" i="4"/>
  <c r="F102" i="4"/>
  <c r="G102" i="4"/>
  <c r="H102" i="4"/>
  <c r="F109" i="4"/>
  <c r="G109" i="4"/>
  <c r="H109" i="4"/>
  <c r="G111" i="4"/>
  <c r="F112" i="4"/>
  <c r="H117" i="4"/>
  <c r="H118" i="4"/>
  <c r="F119" i="4"/>
  <c r="G120" i="4"/>
  <c r="H121" i="4"/>
  <c r="F124" i="4"/>
  <c r="G124" i="4"/>
  <c r="F125" i="4"/>
  <c r="F129" i="4"/>
  <c r="G134" i="4"/>
  <c r="F135" i="4"/>
  <c r="G135" i="4"/>
  <c r="F136" i="4"/>
  <c r="G141" i="4"/>
  <c r="H141" i="4"/>
  <c r="F143" i="4"/>
  <c r="G143" i="4"/>
  <c r="H143" i="4"/>
  <c r="F144" i="4"/>
  <c r="F146" i="4"/>
  <c r="F153" i="4"/>
  <c r="H153" i="4"/>
  <c r="F154" i="4"/>
  <c r="H154" i="4"/>
  <c r="F159" i="4"/>
  <c r="F160" i="4"/>
  <c r="G162" i="4"/>
  <c r="H162" i="4"/>
  <c r="F163" i="4"/>
  <c r="G163" i="4"/>
  <c r="G167" i="4"/>
  <c r="G169" i="4"/>
  <c r="H173" i="4"/>
  <c r="F175" i="4"/>
  <c r="H175" i="4"/>
  <c r="H178" i="4"/>
  <c r="F179" i="4"/>
  <c r="G179" i="4"/>
  <c r="H179" i="4"/>
  <c r="F180" i="4"/>
  <c r="G180" i="4"/>
  <c r="H186" i="4"/>
  <c r="F188" i="4"/>
  <c r="G192" i="4"/>
  <c r="F193" i="4"/>
  <c r="G195" i="4"/>
  <c r="G197" i="4"/>
  <c r="H197" i="4"/>
  <c r="G198" i="4"/>
  <c r="H198" i="4"/>
  <c r="F201" i="4"/>
  <c r="G201" i="4"/>
  <c r="H201" i="4"/>
  <c r="F207" i="4"/>
  <c r="H209" i="4"/>
  <c r="F211" i="4"/>
  <c r="F212" i="4"/>
  <c r="G212" i="4"/>
  <c r="F213" i="4"/>
  <c r="G213" i="4"/>
  <c r="H213" i="4"/>
  <c r="G218" i="4"/>
  <c r="H218" i="4"/>
  <c r="H219" i="4"/>
  <c r="F226" i="4"/>
  <c r="H229" i="4"/>
  <c r="F230" i="4"/>
  <c r="H230" i="4"/>
  <c r="F231" i="4"/>
  <c r="G231" i="4"/>
  <c r="F233" i="4"/>
  <c r="F235" i="4"/>
  <c r="G235" i="4"/>
  <c r="H235" i="4"/>
  <c r="H237" i="4"/>
  <c r="G242" i="4"/>
  <c r="F243" i="4"/>
  <c r="G244" i="4"/>
  <c r="G247" i="4"/>
  <c r="H247" i="4"/>
  <c r="F250" i="4"/>
  <c r="G250" i="4"/>
  <c r="H250" i="4"/>
  <c r="F251" i="4"/>
  <c r="G252" i="4"/>
  <c r="F253" i="4"/>
  <c r="G260" i="4"/>
  <c r="G261" i="4"/>
  <c r="H261" i="4"/>
  <c r="H262" i="4"/>
  <c r="G267" i="4"/>
  <c r="H267" i="4"/>
  <c r="F268" i="4"/>
  <c r="G268" i="4"/>
  <c r="F271" i="4"/>
  <c r="G271" i="4"/>
  <c r="H271" i="4"/>
  <c r="G277" i="4"/>
  <c r="F278" i="4"/>
  <c r="H278" i="4"/>
  <c r="F281" i="4"/>
  <c r="G282" i="4"/>
  <c r="H282" i="4"/>
  <c r="F284" i="4"/>
  <c r="G284" i="4"/>
  <c r="F286" i="4"/>
  <c r="G286" i="4"/>
  <c r="H286" i="4"/>
  <c r="G291" i="4"/>
  <c r="G292" i="4"/>
  <c r="G294" i="4"/>
  <c r="H297" i="4"/>
  <c r="G298" i="4"/>
  <c r="H298" i="4"/>
  <c r="H301" i="4"/>
  <c r="F302" i="4"/>
  <c r="G302" i="4"/>
  <c r="H302" i="4"/>
  <c r="F303" i="4"/>
  <c r="G308" i="4"/>
  <c r="H309" i="4"/>
  <c r="F310" i="4"/>
  <c r="F314" i="4"/>
  <c r="G314" i="4"/>
  <c r="G315" i="4"/>
  <c r="H315" i="4"/>
  <c r="H318" i="4"/>
  <c r="F319" i="4"/>
  <c r="G319" i="4"/>
  <c r="G320" i="4"/>
  <c r="G325" i="4"/>
  <c r="G326" i="4"/>
  <c r="H326" i="4"/>
  <c r="H330" i="4"/>
  <c r="F331" i="4"/>
  <c r="G331" i="4"/>
  <c r="H331" i="4"/>
  <c r="F333" i="4"/>
  <c r="F334" i="4"/>
  <c r="F338" i="4"/>
  <c r="G338" i="4"/>
  <c r="F340" i="4"/>
  <c r="F342" i="4"/>
  <c r="G343" i="4"/>
  <c r="G345" i="4"/>
  <c r="H345" i="4"/>
  <c r="G347" i="4"/>
  <c r="F348" i="4"/>
  <c r="G348" i="4"/>
  <c r="H348" i="4"/>
  <c r="F349" i="4"/>
  <c r="G349" i="4"/>
  <c r="F354" i="4"/>
  <c r="H354" i="4"/>
  <c r="G355" i="4"/>
  <c r="F356" i="4"/>
  <c r="G356" i="4"/>
  <c r="H358" i="4"/>
  <c r="G359" i="4"/>
  <c r="H359" i="4"/>
  <c r="F360" i="4"/>
  <c r="G361" i="4"/>
  <c r="H361" i="4"/>
  <c r="G365" i="4"/>
  <c r="F366" i="4"/>
  <c r="G366" i="4"/>
  <c r="F368" i="4"/>
  <c r="F370" i="4"/>
  <c r="G370" i="4"/>
  <c r="F372" i="4"/>
  <c r="G372" i="4"/>
  <c r="H372" i="4"/>
  <c r="F373" i="4"/>
  <c r="G373" i="4"/>
  <c r="H375" i="4"/>
  <c r="H378" i="4"/>
  <c r="F380" i="4"/>
  <c r="F381" i="4"/>
  <c r="G381" i="4"/>
  <c r="H381" i="4"/>
  <c r="G382" i="4"/>
  <c r="H382" i="4"/>
  <c r="F383" i="4"/>
  <c r="H386" i="4"/>
  <c r="F387" i="4"/>
  <c r="G388" i="4"/>
  <c r="H391" i="4"/>
  <c r="F392" i="4"/>
  <c r="G393" i="4"/>
  <c r="H393" i="4"/>
  <c r="F396" i="4"/>
  <c r="G396" i="4"/>
  <c r="G397" i="4"/>
  <c r="H397" i="4"/>
  <c r="F398" i="4"/>
  <c r="G398" i="4"/>
  <c r="F404" i="4"/>
  <c r="H404" i="4"/>
  <c r="F406" i="4"/>
  <c r="H406" i="4"/>
  <c r="F407" i="4"/>
  <c r="G407" i="4"/>
  <c r="F411" i="4"/>
  <c r="G411" i="4"/>
  <c r="H411" i="4"/>
  <c r="G412" i="4"/>
  <c r="F413" i="4"/>
  <c r="G414" i="4"/>
  <c r="F418" i="4"/>
  <c r="G418" i="4"/>
  <c r="F419" i="4"/>
  <c r="G419" i="4"/>
  <c r="H419" i="4"/>
  <c r="F420" i="4"/>
  <c r="G421" i="4"/>
  <c r="F422" i="4"/>
  <c r="G423" i="4"/>
  <c r="H423" i="4"/>
  <c r="G427" i="4"/>
  <c r="F428" i="4"/>
  <c r="G429" i="4"/>
  <c r="F430" i="4"/>
  <c r="G430" i="4"/>
  <c r="F432" i="4"/>
  <c r="F433" i="4"/>
  <c r="H433" i="4"/>
  <c r="F434" i="4"/>
  <c r="F436" i="4"/>
  <c r="F437" i="4"/>
  <c r="H438" i="4"/>
  <c r="H440" i="4"/>
  <c r="H442" i="4"/>
  <c r="G443" i="4"/>
  <c r="H443" i="4"/>
  <c r="F444" i="4"/>
  <c r="F445" i="4"/>
  <c r="G445" i="4"/>
  <c r="H445" i="4"/>
  <c r="G446" i="4"/>
  <c r="H449" i="4"/>
  <c r="G451" i="4"/>
  <c r="H452" i="4"/>
  <c r="F453" i="4"/>
  <c r="H455" i="4"/>
  <c r="H456" i="4"/>
  <c r="H457" i="4"/>
  <c r="G458" i="4"/>
  <c r="H458" i="4"/>
  <c r="G459" i="4"/>
  <c r="H459" i="4"/>
  <c r="F460" i="4"/>
  <c r="H463" i="4"/>
  <c r="G465" i="4"/>
  <c r="H465" i="4"/>
  <c r="F469" i="4"/>
  <c r="G469" i="4"/>
  <c r="H469" i="4"/>
  <c r="F470" i="4"/>
  <c r="G470" i="4"/>
  <c r="G472" i="4"/>
  <c r="H472" i="4"/>
  <c r="G474" i="4"/>
  <c r="H475" i="4"/>
  <c r="G477" i="4"/>
  <c r="H477" i="4"/>
  <c r="G481" i="4"/>
  <c r="H481" i="4"/>
  <c r="F482" i="4"/>
  <c r="G482" i="4"/>
  <c r="H482" i="4"/>
  <c r="F484" i="4"/>
  <c r="G484" i="4"/>
  <c r="F485" i="4"/>
  <c r="H489" i="4"/>
  <c r="H490" i="4"/>
  <c r="F491" i="4"/>
  <c r="H491" i="4"/>
  <c r="F494" i="4"/>
  <c r="F495" i="4"/>
  <c r="G495" i="4"/>
  <c r="G496" i="4"/>
  <c r="H496" i="4"/>
  <c r="F497" i="4"/>
  <c r="H497" i="4"/>
  <c r="G501" i="4"/>
  <c r="G503" i="4"/>
  <c r="F505" i="4"/>
  <c r="H506" i="4"/>
  <c r="F507" i="4"/>
  <c r="G507" i="4"/>
  <c r="H507" i="4"/>
  <c r="H508" i="4"/>
  <c r="G510" i="4"/>
  <c r="G512" i="4"/>
  <c r="F513" i="4"/>
  <c r="H515" i="4"/>
  <c r="G516" i="4"/>
  <c r="H516" i="4"/>
  <c r="H520" i="4"/>
  <c r="F521" i="4"/>
  <c r="G521" i="4"/>
  <c r="F522" i="4"/>
  <c r="G522" i="4"/>
  <c r="H522" i="4"/>
  <c r="G523" i="4"/>
  <c r="H523" i="4"/>
  <c r="G528" i="4"/>
  <c r="F529" i="4"/>
  <c r="G529" i="4"/>
  <c r="G532" i="4"/>
  <c r="H532" i="4"/>
  <c r="F533" i="4"/>
  <c r="G533" i="4"/>
  <c r="H533" i="4"/>
  <c r="G536" i="4"/>
  <c r="H536" i="4"/>
  <c r="F537" i="4"/>
  <c r="F539" i="4"/>
  <c r="H539" i="4"/>
  <c r="G541" i="4"/>
  <c r="F543" i="4"/>
  <c r="F544" i="4"/>
  <c r="F545" i="4"/>
  <c r="G545" i="4"/>
  <c r="G546" i="4"/>
  <c r="H546" i="4"/>
  <c r="F547" i="4"/>
  <c r="G547" i="4"/>
  <c r="F552" i="4"/>
  <c r="H552" i="4"/>
  <c r="F553" i="4"/>
  <c r="F554" i="4"/>
  <c r="G554" i="4"/>
  <c r="H554" i="4"/>
  <c r="F555" i="4"/>
  <c r="G555" i="4"/>
  <c r="H555" i="4"/>
  <c r="H557" i="4"/>
  <c r="H559" i="4"/>
  <c r="F562" i="4"/>
  <c r="F564" i="4"/>
  <c r="G564" i="4"/>
  <c r="F565" i="4"/>
  <c r="F568" i="4"/>
  <c r="G568" i="4"/>
  <c r="H568" i="4"/>
  <c r="F570" i="4"/>
  <c r="G570" i="4"/>
  <c r="H570" i="4"/>
  <c r="F571" i="4"/>
  <c r="H574" i="4"/>
  <c r="F576" i="4"/>
  <c r="H577" i="4"/>
  <c r="H578" i="4"/>
  <c r="F579" i="4"/>
  <c r="G579" i="4"/>
  <c r="H579" i="4"/>
  <c r="F580" i="4"/>
  <c r="G580" i="4"/>
  <c r="F584" i="4"/>
  <c r="G584" i="4"/>
  <c r="G586" i="4"/>
  <c r="F588" i="4"/>
  <c r="G588" i="4"/>
  <c r="F591" i="4"/>
  <c r="H591" i="4"/>
  <c r="F592" i="4"/>
  <c r="F593" i="4"/>
  <c r="G593" i="4"/>
  <c r="H593" i="4"/>
  <c r="F594" i="4"/>
  <c r="F596" i="4"/>
  <c r="H599" i="4"/>
  <c r="G600" i="4"/>
  <c r="H600" i="4"/>
  <c r="G603" i="4"/>
  <c r="G604" i="4"/>
  <c r="H604" i="4"/>
  <c r="F605" i="4"/>
  <c r="F606" i="4"/>
  <c r="G606" i="4"/>
  <c r="H606" i="4"/>
  <c r="G609" i="4"/>
  <c r="H610" i="4"/>
  <c r="G611" i="4"/>
  <c r="H611" i="4"/>
  <c r="H615" i="4"/>
  <c r="F616" i="4"/>
  <c r="G616" i="4"/>
  <c r="H616" i="4"/>
  <c r="F617" i="4"/>
  <c r="F618" i="4"/>
  <c r="G619" i="4"/>
  <c r="H619" i="4"/>
  <c r="G623" i="4"/>
  <c r="H624" i="4"/>
  <c r="F625" i="4"/>
  <c r="F626" i="4"/>
  <c r="F628" i="4"/>
  <c r="G628" i="4"/>
  <c r="G630" i="4"/>
  <c r="H630" i="4"/>
  <c r="H631" i="4"/>
  <c r="F632" i="4"/>
  <c r="G632" i="4"/>
  <c r="G635" i="4"/>
  <c r="G636" i="4"/>
  <c r="H636" i="4"/>
  <c r="G638" i="4"/>
  <c r="H638" i="4"/>
  <c r="F641" i="4"/>
  <c r="G641" i="4"/>
  <c r="H641" i="4"/>
  <c r="F642" i="4"/>
  <c r="H642" i="4"/>
  <c r="F643" i="4"/>
  <c r="H647" i="4"/>
  <c r="G648" i="4"/>
  <c r="H648" i="4"/>
  <c r="H650" i="4"/>
  <c r="G651" i="4"/>
  <c r="H651" i="4"/>
  <c r="F654" i="4"/>
  <c r="G654" i="4"/>
  <c r="F656" i="4"/>
  <c r="G656" i="4"/>
  <c r="H656" i="4"/>
  <c r="F662" i="4"/>
  <c r="G663" i="4"/>
  <c r="H663" i="4"/>
  <c r="G664" i="4"/>
  <c r="H664" i="4"/>
  <c r="G666" i="4"/>
  <c r="H666" i="4"/>
  <c r="F667" i="4"/>
  <c r="G668" i="4"/>
  <c r="G669" i="4"/>
  <c r="H669" i="4"/>
  <c r="G673" i="4"/>
  <c r="F674" i="4"/>
  <c r="G674" i="4"/>
  <c r="F675" i="4"/>
  <c r="H677" i="4"/>
  <c r="F679" i="4"/>
  <c r="G679" i="4"/>
  <c r="H679" i="4"/>
  <c r="F680" i="4"/>
  <c r="F682" i="4"/>
  <c r="G682" i="4"/>
  <c r="G685" i="4"/>
  <c r="G687" i="4"/>
  <c r="H687" i="4"/>
  <c r="G688" i="4"/>
  <c r="H688" i="4"/>
  <c r="F689" i="4"/>
  <c r="H689" i="4"/>
  <c r="G692" i="4"/>
  <c r="G693" i="4"/>
  <c r="F694" i="4"/>
  <c r="G694" i="4"/>
  <c r="F697" i="4"/>
  <c r="H698" i="4"/>
  <c r="H699" i="4"/>
  <c r="F702" i="4"/>
  <c r="G702" i="4"/>
  <c r="H702" i="4"/>
  <c r="G704" i="4"/>
  <c r="H704" i="4"/>
  <c r="F705" i="4"/>
  <c r="G705" i="4"/>
  <c r="H705" i="4"/>
  <c r="G710" i="4"/>
  <c r="H711" i="4"/>
  <c r="G712" i="4"/>
  <c r="F713" i="4"/>
  <c r="G713" i="4"/>
  <c r="H713" i="4"/>
  <c r="F717" i="4"/>
  <c r="G717" i="4"/>
  <c r="H717" i="4"/>
  <c r="F718" i="4"/>
  <c r="G718" i="4"/>
  <c r="H719" i="4"/>
  <c r="G723" i="4"/>
  <c r="H723" i="4"/>
  <c r="G724" i="4"/>
  <c r="F725" i="4"/>
  <c r="G725" i="4"/>
  <c r="H726" i="4"/>
  <c r="F727" i="4"/>
  <c r="F728" i="4"/>
  <c r="G728" i="4"/>
  <c r="H728" i="4"/>
  <c r="F732" i="4"/>
  <c r="H732" i="4"/>
  <c r="G734" i="4"/>
  <c r="F735" i="4"/>
  <c r="F736" i="4"/>
  <c r="G736" i="4"/>
  <c r="F738" i="4"/>
  <c r="G738" i="4"/>
  <c r="H738" i="4"/>
  <c r="F741" i="4"/>
  <c r="G741" i="4"/>
  <c r="G743" i="4"/>
  <c r="F747" i="4"/>
  <c r="G747" i="4"/>
  <c r="F748" i="4"/>
  <c r="G748" i="4"/>
  <c r="H748" i="4"/>
  <c r="F749" i="4"/>
  <c r="G749" i="4"/>
  <c r="F751" i="4"/>
  <c r="F753" i="4"/>
  <c r="G753" i="4"/>
  <c r="F756" i="4"/>
  <c r="H756" i="4"/>
  <c r="F758" i="4"/>
  <c r="H760" i="4"/>
  <c r="F761" i="4"/>
  <c r="G761" i="4"/>
  <c r="H761" i="4"/>
  <c r="F762" i="4"/>
  <c r="G762" i="4"/>
  <c r="H762" i="4"/>
  <c r="F764" i="4"/>
  <c r="F766" i="4"/>
  <c r="F768" i="4"/>
  <c r="G768" i="4"/>
  <c r="H770" i="4"/>
  <c r="F771" i="4"/>
  <c r="G771" i="4"/>
  <c r="F772" i="4"/>
  <c r="G772" i="4"/>
  <c r="H772" i="4"/>
  <c r="H773" i="4"/>
  <c r="G776" i="4"/>
  <c r="H777" i="4"/>
  <c r="G778" i="4"/>
  <c r="G779" i="4"/>
  <c r="H781" i="4"/>
  <c r="F782" i="4"/>
  <c r="G782" i="4"/>
  <c r="H782" i="4"/>
  <c r="G784" i="4"/>
  <c r="H784" i="4"/>
  <c r="F785" i="4"/>
  <c r="G785" i="4"/>
  <c r="H789" i="4"/>
  <c r="G790" i="4"/>
  <c r="H790" i="4"/>
  <c r="G793" i="4"/>
  <c r="H793" i="4"/>
  <c r="F794" i="4"/>
  <c r="F795" i="4"/>
  <c r="G795" i="4"/>
  <c r="F796" i="4"/>
  <c r="G796" i="4"/>
  <c r="H796" i="4"/>
  <c r="F800" i="4"/>
  <c r="H800" i="4"/>
  <c r="G801" i="4"/>
  <c r="H802" i="4"/>
  <c r="G804" i="4"/>
  <c r="H804" i="4"/>
  <c r="F805" i="4"/>
  <c r="G805" i="4"/>
  <c r="H805" i="4"/>
  <c r="F807" i="4"/>
  <c r="G807" i="4"/>
  <c r="G810" i="4"/>
  <c r="F812" i="4"/>
  <c r="G812" i="4"/>
  <c r="F813" i="4"/>
  <c r="G813" i="4"/>
  <c r="H813" i="4"/>
  <c r="H816" i="4"/>
  <c r="F817" i="4"/>
  <c r="G817" i="4"/>
  <c r="H817" i="4"/>
  <c r="F818" i="4"/>
  <c r="G821" i="4"/>
  <c r="H822" i="4"/>
  <c r="F823" i="4"/>
  <c r="F824" i="4"/>
  <c r="G824" i="4"/>
  <c r="G825" i="4"/>
  <c r="H825" i="4"/>
  <c r="H826" i="4"/>
  <c r="F827" i="4"/>
  <c r="G827" i="4"/>
  <c r="F828" i="4"/>
  <c r="H830" i="4"/>
  <c r="G832" i="4"/>
  <c r="H832" i="4"/>
  <c r="G834" i="4"/>
  <c r="H834" i="4"/>
  <c r="G835" i="4"/>
  <c r="F837" i="4"/>
  <c r="F838" i="4"/>
  <c r="G838" i="4"/>
  <c r="H838" i="4"/>
  <c r="F839" i="4"/>
  <c r="H840" i="4"/>
  <c r="G843" i="4"/>
  <c r="F844" i="4"/>
  <c r="H844" i="4"/>
  <c r="F845" i="4"/>
  <c r="G845" i="4"/>
  <c r="H845" i="4"/>
  <c r="H846" i="4"/>
  <c r="F848" i="4"/>
  <c r="F849" i="4"/>
  <c r="G849" i="4"/>
  <c r="F853" i="4"/>
  <c r="H853" i="4"/>
  <c r="G855" i="4"/>
  <c r="G856" i="4"/>
  <c r="H856" i="4"/>
  <c r="F858" i="4"/>
  <c r="G858" i="4"/>
  <c r="G859" i="4"/>
  <c r="F860" i="4"/>
  <c r="G860" i="4"/>
  <c r="H860" i="4"/>
  <c r="G864" i="4"/>
  <c r="F865" i="4"/>
  <c r="G865" i="4"/>
  <c r="F866" i="4"/>
  <c r="G866" i="4"/>
  <c r="F869" i="4"/>
  <c r="G869" i="4"/>
  <c r="H869" i="4"/>
  <c r="F870" i="4"/>
  <c r="G870" i="4"/>
  <c r="H870" i="4"/>
  <c r="H874" i="4"/>
  <c r="G875" i="4"/>
  <c r="H876" i="4"/>
  <c r="G877" i="4"/>
  <c r="H877" i="4"/>
  <c r="F879" i="4"/>
  <c r="G879" i="4"/>
  <c r="G881" i="4"/>
  <c r="H881" i="4"/>
  <c r="F882" i="4"/>
  <c r="G882" i="4"/>
  <c r="G885" i="4"/>
  <c r="F886" i="4"/>
  <c r="G886" i="4"/>
  <c r="G887" i="4"/>
  <c r="F888" i="4"/>
  <c r="F890" i="4"/>
  <c r="G890" i="4"/>
  <c r="H890" i="4"/>
  <c r="F891" i="4"/>
  <c r="G891" i="4"/>
  <c r="F892" i="4"/>
  <c r="F896" i="4"/>
  <c r="H896" i="4"/>
  <c r="F898" i="4"/>
  <c r="H898" i="4"/>
  <c r="H900" i="4"/>
  <c r="F901" i="4"/>
  <c r="F902" i="4"/>
  <c r="G902" i="4"/>
  <c r="H902" i="4"/>
  <c r="F903" i="4"/>
  <c r="G903" i="4"/>
  <c r="G906" i="4"/>
  <c r="G907" i="4"/>
  <c r="F908" i="4"/>
  <c r="H908" i="4"/>
  <c r="F909" i="4"/>
  <c r="F911" i="4"/>
  <c r="G911" i="4"/>
  <c r="F912" i="4"/>
  <c r="G912" i="4"/>
  <c r="F913" i="4"/>
  <c r="G913" i="4"/>
  <c r="H916" i="4"/>
  <c r="G917" i="4"/>
  <c r="H917" i="4"/>
  <c r="F920" i="4"/>
  <c r="F921" i="4"/>
  <c r="G921" i="4"/>
  <c r="H921" i="4"/>
  <c r="F922" i="4"/>
  <c r="G922" i="4"/>
  <c r="G923" i="4"/>
  <c r="F924" i="4"/>
  <c r="H926" i="4"/>
  <c r="G928" i="4"/>
  <c r="H928" i="4"/>
  <c r="G929" i="4"/>
  <c r="H929" i="4"/>
  <c r="F930" i="4"/>
  <c r="F932" i="4"/>
  <c r="G932" i="4"/>
  <c r="F933" i="4"/>
  <c r="G933" i="4"/>
  <c r="H933" i="4"/>
  <c r="F935" i="4"/>
  <c r="G937" i="4"/>
  <c r="H937" i="4"/>
  <c r="F939" i="4"/>
  <c r="G939" i="4"/>
  <c r="H940" i="4"/>
  <c r="F941" i="4"/>
  <c r="F942" i="4"/>
  <c r="G942" i="4"/>
  <c r="H942" i="4"/>
  <c r="F943" i="4"/>
  <c r="F947" i="4"/>
  <c r="F948" i="4"/>
  <c r="F949" i="4"/>
  <c r="H949" i="4"/>
  <c r="F950" i="4"/>
  <c r="G950" i="4"/>
  <c r="H950" i="4"/>
  <c r="G952" i="4"/>
  <c r="G953" i="4"/>
  <c r="H953" i="4"/>
  <c r="F954" i="4"/>
  <c r="G955" i="4"/>
  <c r="G956" i="4"/>
  <c r="F958" i="4"/>
  <c r="G959" i="4"/>
  <c r="F960" i="4"/>
  <c r="G960" i="4"/>
  <c r="H960" i="4"/>
  <c r="F962" i="4"/>
  <c r="F963" i="4"/>
  <c r="G963" i="4"/>
  <c r="F964" i="4"/>
  <c r="H966" i="4"/>
  <c r="G968" i="4"/>
  <c r="H968" i="4"/>
  <c r="G969" i="4"/>
  <c r="G970" i="4"/>
  <c r="H970" i="4"/>
  <c r="G971" i="4"/>
  <c r="F972" i="4"/>
  <c r="G972" i="4"/>
  <c r="G973" i="4"/>
  <c r="H973" i="4"/>
  <c r="F976" i="4"/>
  <c r="H976" i="4"/>
  <c r="G977" i="4"/>
  <c r="G979" i="4"/>
  <c r="F980" i="4"/>
  <c r="G980" i="4"/>
  <c r="H980" i="4"/>
  <c r="F981" i="4"/>
  <c r="G981" i="4"/>
  <c r="H981" i="4"/>
  <c r="F982" i="4"/>
  <c r="H985" i="4"/>
  <c r="G986" i="4"/>
  <c r="G987" i="4"/>
  <c r="G988" i="4"/>
  <c r="G989" i="4"/>
  <c r="H989" i="4"/>
  <c r="H990" i="4"/>
  <c r="F992" i="4"/>
  <c r="G992" i="4"/>
  <c r="H992" i="4"/>
  <c r="F993" i="4"/>
  <c r="F996" i="4"/>
  <c r="H996" i="4"/>
  <c r="G997" i="4"/>
  <c r="F998" i="4"/>
  <c r="G998" i="4"/>
  <c r="G1000" i="4"/>
  <c r="H1000" i="4"/>
  <c r="F1001" i="4"/>
  <c r="G1001" i="4"/>
  <c r="H1001" i="4"/>
  <c r="F1002" i="4"/>
  <c r="G1005" i="4"/>
  <c r="F1006" i="4"/>
  <c r="G1006" i="4"/>
  <c r="F1007" i="4"/>
  <c r="G1007" i="4"/>
  <c r="F1009" i="4"/>
  <c r="H1010" i="4"/>
  <c r="F1011" i="4"/>
  <c r="G1011" i="4"/>
  <c r="F1012" i="4"/>
  <c r="F1013" i="4"/>
  <c r="G1014" i="4"/>
  <c r="G1017" i="4"/>
  <c r="H1017" i="4"/>
  <c r="G1018" i="4"/>
  <c r="H1018" i="4"/>
  <c r="F1019" i="4"/>
  <c r="G1019" i="4"/>
  <c r="H1020" i="4"/>
  <c r="H1021" i="4"/>
  <c r="F1022" i="4"/>
  <c r="G1022" i="4"/>
  <c r="G1024" i="4"/>
  <c r="G1026" i="4"/>
  <c r="H1026" i="4"/>
  <c r="G1027" i="4"/>
  <c r="F1028" i="4"/>
  <c r="G1028" i="4"/>
  <c r="F1029" i="4"/>
  <c r="F1030" i="4"/>
  <c r="G1030" i="4"/>
  <c r="G1031" i="4"/>
  <c r="F1032" i="4"/>
  <c r="G1033" i="4"/>
  <c r="H1034" i="4"/>
  <c r="H1036" i="4"/>
  <c r="G1037" i="4"/>
  <c r="H1037" i="4"/>
  <c r="H1038" i="4"/>
  <c r="F1039" i="4"/>
  <c r="G1039" i="4"/>
  <c r="F1040" i="4"/>
  <c r="G1040" i="4"/>
  <c r="H1040" i="4"/>
  <c r="E2" i="4" a="1"/>
  <c r="F15" i="4" s="1"/>
  <c r="O3" i="4" a="1"/>
  <c r="O3" i="4" s="1"/>
  <c r="AM2" i="2"/>
  <c r="AM3" i="2"/>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M241" i="2"/>
  <c r="AM242" i="2"/>
  <c r="AM243" i="2"/>
  <c r="AM244" i="2"/>
  <c r="AM245" i="2"/>
  <c r="AM246" i="2"/>
  <c r="AM247" i="2"/>
  <c r="AM248" i="2"/>
  <c r="AM249" i="2"/>
  <c r="AM250" i="2"/>
  <c r="AM251" i="2"/>
  <c r="AM252" i="2"/>
  <c r="AM253" i="2"/>
  <c r="AM254" i="2"/>
  <c r="AM255" i="2"/>
  <c r="AM256" i="2"/>
  <c r="AM257" i="2"/>
  <c r="AM258" i="2"/>
  <c r="AM259" i="2"/>
  <c r="AM260" i="2"/>
  <c r="AM261" i="2"/>
  <c r="AM262" i="2"/>
  <c r="AM263" i="2"/>
  <c r="AM264" i="2"/>
  <c r="AM265" i="2"/>
  <c r="AM266" i="2"/>
  <c r="AM267" i="2"/>
  <c r="AM268" i="2"/>
  <c r="AM269" i="2"/>
  <c r="AM270" i="2"/>
  <c r="AM271" i="2"/>
  <c r="AM272" i="2"/>
  <c r="AM273" i="2"/>
  <c r="AM274" i="2"/>
  <c r="AM275" i="2"/>
  <c r="AM276" i="2"/>
  <c r="AM277" i="2"/>
  <c r="AM278" i="2"/>
  <c r="AM279" i="2"/>
  <c r="AM280" i="2"/>
  <c r="AM281" i="2"/>
  <c r="AM282" i="2"/>
  <c r="AM283" i="2"/>
  <c r="AM284" i="2"/>
  <c r="AM285" i="2"/>
  <c r="AM286" i="2"/>
  <c r="AM287" i="2"/>
  <c r="AM288" i="2"/>
  <c r="AM289" i="2"/>
  <c r="AM290" i="2"/>
  <c r="AM291" i="2"/>
  <c r="AM292" i="2"/>
  <c r="AM293" i="2"/>
  <c r="AM294" i="2"/>
  <c r="AM295" i="2"/>
  <c r="AM296" i="2"/>
  <c r="AM297" i="2"/>
  <c r="AM298" i="2"/>
  <c r="AM299" i="2"/>
  <c r="AM300" i="2"/>
  <c r="AM301" i="2"/>
  <c r="AM302" i="2"/>
  <c r="AM303" i="2"/>
  <c r="AM304" i="2"/>
  <c r="AM305" i="2"/>
  <c r="AM306" i="2"/>
  <c r="AM307" i="2"/>
  <c r="AM308" i="2"/>
  <c r="AM309" i="2"/>
  <c r="AM310" i="2"/>
  <c r="AM311" i="2"/>
  <c r="AM312" i="2"/>
  <c r="AM313" i="2"/>
  <c r="AM314" i="2"/>
  <c r="AM315" i="2"/>
  <c r="AM316" i="2"/>
  <c r="AM317" i="2"/>
  <c r="AM318" i="2"/>
  <c r="AM319" i="2"/>
  <c r="AM320" i="2"/>
  <c r="AM321" i="2"/>
  <c r="AM322" i="2"/>
  <c r="AM323" i="2"/>
  <c r="AM324" i="2"/>
  <c r="AM325" i="2"/>
  <c r="AM326" i="2"/>
  <c r="AM327" i="2"/>
  <c r="AM328" i="2"/>
  <c r="AM329" i="2"/>
  <c r="AM330" i="2"/>
  <c r="AM331" i="2"/>
  <c r="AM332" i="2"/>
  <c r="AM333" i="2"/>
  <c r="AM334" i="2"/>
  <c r="AM335" i="2"/>
  <c r="AM336" i="2"/>
  <c r="AM337" i="2"/>
  <c r="AM338" i="2"/>
  <c r="AM339" i="2"/>
  <c r="AM340" i="2"/>
  <c r="AM341" i="2"/>
  <c r="AM342" i="2"/>
  <c r="AM343" i="2"/>
  <c r="AM344" i="2"/>
  <c r="AM345" i="2"/>
  <c r="AM346" i="2"/>
  <c r="AM347" i="2"/>
  <c r="AM348" i="2"/>
  <c r="AM349" i="2"/>
  <c r="AM350" i="2"/>
  <c r="AM351" i="2"/>
  <c r="AM352" i="2"/>
  <c r="AM353" i="2"/>
  <c r="AM354" i="2"/>
  <c r="AM355" i="2"/>
  <c r="AM356" i="2"/>
  <c r="AM357" i="2"/>
  <c r="AM358" i="2"/>
  <c r="AM359" i="2"/>
  <c r="AM360" i="2"/>
  <c r="AM361" i="2"/>
  <c r="AM362" i="2"/>
  <c r="AM363" i="2"/>
  <c r="AM364" i="2"/>
  <c r="AM365" i="2"/>
  <c r="AM366" i="2"/>
  <c r="AM367" i="2"/>
  <c r="AM368" i="2"/>
  <c r="AM369" i="2"/>
  <c r="AM370" i="2"/>
  <c r="AM371" i="2"/>
  <c r="AM372" i="2"/>
  <c r="AM373" i="2"/>
  <c r="AM374" i="2"/>
  <c r="AM375" i="2"/>
  <c r="AM376" i="2"/>
  <c r="AM377" i="2"/>
  <c r="AM378" i="2"/>
  <c r="AM379" i="2"/>
  <c r="AM380" i="2"/>
  <c r="AM381" i="2"/>
  <c r="AM382" i="2"/>
  <c r="AM383" i="2"/>
  <c r="AM384" i="2"/>
  <c r="AM385" i="2"/>
  <c r="AM386" i="2"/>
  <c r="AM387" i="2"/>
  <c r="AM388" i="2"/>
  <c r="AM389" i="2"/>
  <c r="AM390" i="2"/>
  <c r="AM391" i="2"/>
  <c r="AM392" i="2"/>
  <c r="AM393" i="2"/>
  <c r="AM394" i="2"/>
  <c r="AM395" i="2"/>
  <c r="AM396" i="2"/>
  <c r="AM397" i="2"/>
  <c r="AM398" i="2"/>
  <c r="AM399" i="2"/>
  <c r="AM400" i="2"/>
  <c r="AM401" i="2"/>
  <c r="AM402" i="2"/>
  <c r="AM403" i="2"/>
  <c r="AM404" i="2"/>
  <c r="AM405" i="2"/>
  <c r="AM406" i="2"/>
  <c r="AM407" i="2"/>
  <c r="AM408" i="2"/>
  <c r="AM409" i="2"/>
  <c r="AM410" i="2"/>
  <c r="AM411" i="2"/>
  <c r="AM412" i="2"/>
  <c r="AM413" i="2"/>
  <c r="AM414" i="2"/>
  <c r="AM415" i="2"/>
  <c r="AM416" i="2"/>
  <c r="AM417" i="2"/>
  <c r="AM418" i="2"/>
  <c r="AM419" i="2"/>
  <c r="AM420" i="2"/>
  <c r="AM421" i="2"/>
  <c r="AM422" i="2"/>
  <c r="AM423" i="2"/>
  <c r="AM424" i="2"/>
  <c r="AM425" i="2"/>
  <c r="AM426" i="2"/>
  <c r="AM427" i="2"/>
  <c r="AM428" i="2"/>
  <c r="AM429" i="2"/>
  <c r="AM430" i="2"/>
  <c r="AM431" i="2"/>
  <c r="AM432" i="2"/>
  <c r="AM433" i="2"/>
  <c r="AM434" i="2"/>
  <c r="AM435" i="2"/>
  <c r="AM436" i="2"/>
  <c r="AM437" i="2"/>
  <c r="AM438" i="2"/>
  <c r="AM439" i="2"/>
  <c r="AM440" i="2"/>
  <c r="AM441" i="2"/>
  <c r="AM442" i="2"/>
  <c r="AM443" i="2"/>
  <c r="AM444" i="2"/>
  <c r="AM445" i="2"/>
  <c r="AM446" i="2"/>
  <c r="AM447" i="2"/>
  <c r="AM448" i="2"/>
  <c r="AM449" i="2"/>
  <c r="AM450" i="2"/>
  <c r="AM451" i="2"/>
  <c r="AM452" i="2"/>
  <c r="AM453" i="2"/>
  <c r="AM454" i="2"/>
  <c r="AM455" i="2"/>
  <c r="AM456" i="2"/>
  <c r="AM457" i="2"/>
  <c r="AM458" i="2"/>
  <c r="AM459" i="2"/>
  <c r="AM460" i="2"/>
  <c r="AM461" i="2"/>
  <c r="AM462" i="2"/>
  <c r="AM463" i="2"/>
  <c r="AM464" i="2"/>
  <c r="AM465" i="2"/>
  <c r="AM466" i="2"/>
  <c r="AM467" i="2"/>
  <c r="AM468" i="2"/>
  <c r="AM469" i="2"/>
  <c r="AM470" i="2"/>
  <c r="AM471" i="2"/>
  <c r="AM472" i="2"/>
  <c r="AM473" i="2"/>
  <c r="AM474" i="2"/>
  <c r="AM475" i="2"/>
  <c r="AM476" i="2"/>
  <c r="AM477" i="2"/>
  <c r="AM478" i="2"/>
  <c r="AM479" i="2"/>
  <c r="AM480" i="2"/>
  <c r="AM481" i="2"/>
  <c r="AM482" i="2"/>
  <c r="AM483" i="2"/>
  <c r="AM484" i="2"/>
  <c r="AM485" i="2"/>
  <c r="AM486" i="2"/>
  <c r="AM487" i="2"/>
  <c r="AM488" i="2"/>
  <c r="AM489" i="2"/>
  <c r="AM490" i="2"/>
  <c r="AM491" i="2"/>
  <c r="AM492" i="2"/>
  <c r="AM493" i="2"/>
  <c r="AM494" i="2"/>
  <c r="AM495" i="2"/>
  <c r="AM496" i="2"/>
  <c r="AM497" i="2"/>
  <c r="AM498" i="2"/>
  <c r="AM499" i="2"/>
  <c r="AM500" i="2"/>
  <c r="AM501" i="2"/>
  <c r="AM502" i="2"/>
  <c r="AM503" i="2"/>
  <c r="AM504" i="2"/>
  <c r="AM505" i="2"/>
  <c r="AM506" i="2"/>
  <c r="AM507" i="2"/>
  <c r="AM508" i="2"/>
  <c r="AM509" i="2"/>
  <c r="AM510" i="2"/>
  <c r="AM511" i="2"/>
  <c r="AM512" i="2"/>
  <c r="AM513" i="2"/>
  <c r="AM514" i="2"/>
  <c r="AM515" i="2"/>
  <c r="AM516" i="2"/>
  <c r="AM517" i="2"/>
  <c r="AM518" i="2"/>
  <c r="AM519" i="2"/>
  <c r="AM520" i="2"/>
  <c r="AM521" i="2"/>
  <c r="AM522" i="2"/>
  <c r="AM523" i="2"/>
  <c r="AM524" i="2"/>
  <c r="AM525" i="2"/>
  <c r="AM526" i="2"/>
  <c r="AM527" i="2"/>
  <c r="AM528" i="2"/>
  <c r="AM529" i="2"/>
  <c r="AM530" i="2"/>
  <c r="AM531" i="2"/>
  <c r="AM532" i="2"/>
  <c r="AM533" i="2"/>
  <c r="AM534" i="2"/>
  <c r="AM535" i="2"/>
  <c r="AM536" i="2"/>
  <c r="AM537" i="2"/>
  <c r="AM538" i="2"/>
  <c r="AM539" i="2"/>
  <c r="AM540" i="2"/>
  <c r="AM541" i="2"/>
  <c r="AM542" i="2"/>
  <c r="AM543" i="2"/>
  <c r="AM544" i="2"/>
  <c r="AM545" i="2"/>
  <c r="AM546" i="2"/>
  <c r="AM547" i="2"/>
  <c r="AM548" i="2"/>
  <c r="AM549" i="2"/>
  <c r="AM550" i="2"/>
  <c r="AM551" i="2"/>
  <c r="AM552" i="2"/>
  <c r="AM553" i="2"/>
  <c r="AM554" i="2"/>
  <c r="AM555" i="2"/>
  <c r="AM556" i="2"/>
  <c r="AM557" i="2"/>
  <c r="AM558" i="2"/>
  <c r="AM559" i="2"/>
  <c r="AM560" i="2"/>
  <c r="AM561" i="2"/>
  <c r="AM562" i="2"/>
  <c r="AM563" i="2"/>
  <c r="AM564" i="2"/>
  <c r="AM565" i="2"/>
  <c r="AM566" i="2"/>
  <c r="AM567" i="2"/>
  <c r="AM568" i="2"/>
  <c r="AM569" i="2"/>
  <c r="AM570" i="2"/>
  <c r="AM571" i="2"/>
  <c r="AM572" i="2"/>
  <c r="AM573" i="2"/>
  <c r="AM574" i="2"/>
  <c r="AM575" i="2"/>
  <c r="AM576" i="2"/>
  <c r="AM577" i="2"/>
  <c r="AM578" i="2"/>
  <c r="AM579" i="2"/>
  <c r="AM580" i="2"/>
  <c r="AM581" i="2"/>
  <c r="AM582" i="2"/>
  <c r="AM583" i="2"/>
  <c r="AM584" i="2"/>
  <c r="AM585" i="2"/>
  <c r="AM586" i="2"/>
  <c r="AM587" i="2"/>
  <c r="AM588" i="2"/>
  <c r="AM589" i="2"/>
  <c r="AM590" i="2"/>
  <c r="AM591" i="2"/>
  <c r="AM592" i="2"/>
  <c r="AM593" i="2"/>
  <c r="AM594" i="2"/>
  <c r="AM595" i="2"/>
  <c r="AM596" i="2"/>
  <c r="AM597" i="2"/>
  <c r="AM598" i="2"/>
  <c r="AM599" i="2"/>
  <c r="AM600" i="2"/>
  <c r="AM601" i="2"/>
  <c r="AM602" i="2"/>
  <c r="AM603" i="2"/>
  <c r="AM604" i="2"/>
  <c r="AM605" i="2"/>
  <c r="AM606" i="2"/>
  <c r="AM607" i="2"/>
  <c r="AM608" i="2"/>
  <c r="AM609" i="2"/>
  <c r="AM610" i="2"/>
  <c r="AM611" i="2"/>
  <c r="AM612" i="2"/>
  <c r="AM613" i="2"/>
  <c r="AM614" i="2"/>
  <c r="AM615" i="2"/>
  <c r="AM616" i="2"/>
  <c r="AM617" i="2"/>
  <c r="AM618" i="2"/>
  <c r="AM619" i="2"/>
  <c r="AM620" i="2"/>
  <c r="AM621" i="2"/>
  <c r="AM622" i="2"/>
  <c r="AM623" i="2"/>
  <c r="AM624" i="2"/>
  <c r="AM625" i="2"/>
  <c r="AM626" i="2"/>
  <c r="AM627" i="2"/>
  <c r="AM628" i="2"/>
  <c r="AM629" i="2"/>
  <c r="AM630" i="2"/>
  <c r="AM631" i="2"/>
  <c r="AM632" i="2"/>
  <c r="AM633" i="2"/>
  <c r="AM634" i="2"/>
  <c r="AM635" i="2"/>
  <c r="AM636" i="2"/>
  <c r="AM637" i="2"/>
  <c r="AM638" i="2"/>
  <c r="AM639" i="2"/>
  <c r="AM640" i="2"/>
  <c r="AM641" i="2"/>
  <c r="AM642" i="2"/>
  <c r="AM643" i="2"/>
  <c r="AM644" i="2"/>
  <c r="AM645" i="2"/>
  <c r="AM646" i="2"/>
  <c r="AM647" i="2"/>
  <c r="AM648" i="2"/>
  <c r="AM649" i="2"/>
  <c r="AM650" i="2"/>
  <c r="AM651" i="2"/>
  <c r="AM652" i="2"/>
  <c r="AM653" i="2"/>
  <c r="AM654" i="2"/>
  <c r="AM655" i="2"/>
  <c r="AM656" i="2"/>
  <c r="AM657" i="2"/>
  <c r="AM658" i="2"/>
  <c r="AM659" i="2"/>
  <c r="AM660" i="2"/>
  <c r="AM661" i="2"/>
  <c r="AM662" i="2"/>
  <c r="AM663" i="2"/>
  <c r="AM664" i="2"/>
  <c r="AM665" i="2"/>
  <c r="AM666" i="2"/>
  <c r="AM667" i="2"/>
  <c r="AM668" i="2"/>
  <c r="AM669" i="2"/>
  <c r="AM670" i="2"/>
  <c r="AM671" i="2"/>
  <c r="AM672" i="2"/>
  <c r="AM673" i="2"/>
  <c r="AM674" i="2"/>
  <c r="AM675" i="2"/>
  <c r="AM676" i="2"/>
  <c r="AM677" i="2"/>
  <c r="AM678" i="2"/>
  <c r="AM679" i="2"/>
  <c r="AM680" i="2"/>
  <c r="AM681" i="2"/>
  <c r="AM682" i="2"/>
  <c r="AM683" i="2"/>
  <c r="AM684" i="2"/>
  <c r="AM685" i="2"/>
  <c r="AM686" i="2"/>
  <c r="AM687" i="2"/>
  <c r="AM688" i="2"/>
  <c r="AM689" i="2"/>
  <c r="AM690" i="2"/>
  <c r="AM691" i="2"/>
  <c r="AM692" i="2"/>
  <c r="AM693" i="2"/>
  <c r="AM694" i="2"/>
  <c r="AM695" i="2"/>
  <c r="AM696" i="2"/>
  <c r="AM697" i="2"/>
  <c r="AM698" i="2"/>
  <c r="AM699" i="2"/>
  <c r="AM700" i="2"/>
  <c r="AM701" i="2"/>
  <c r="AM702" i="2"/>
  <c r="AM703" i="2"/>
  <c r="AM704" i="2"/>
  <c r="AM705" i="2"/>
  <c r="AM706" i="2"/>
  <c r="AM707" i="2"/>
  <c r="AM708" i="2"/>
  <c r="AM709" i="2"/>
  <c r="AM710" i="2"/>
  <c r="AM711" i="2"/>
  <c r="AM712" i="2"/>
  <c r="AM713" i="2"/>
  <c r="AM714" i="2"/>
  <c r="AM715" i="2"/>
  <c r="AM716" i="2"/>
  <c r="AM717" i="2"/>
  <c r="AM718" i="2"/>
  <c r="AM719" i="2"/>
  <c r="AM720" i="2"/>
  <c r="AM721" i="2"/>
  <c r="AM722" i="2"/>
  <c r="AM723" i="2"/>
  <c r="AM724" i="2"/>
  <c r="AM725" i="2"/>
  <c r="AM726" i="2"/>
  <c r="AM727" i="2"/>
  <c r="AM728" i="2"/>
  <c r="AM729" i="2"/>
  <c r="AM730" i="2"/>
  <c r="AM731" i="2"/>
  <c r="AM732" i="2"/>
  <c r="AM733" i="2"/>
  <c r="AM734" i="2"/>
  <c r="AM735" i="2"/>
  <c r="AM736" i="2"/>
  <c r="AM737" i="2"/>
  <c r="AM738" i="2"/>
  <c r="AM739" i="2"/>
  <c r="AM740" i="2"/>
  <c r="AM741" i="2"/>
  <c r="AM742" i="2"/>
  <c r="AM743" i="2"/>
  <c r="AM744" i="2"/>
  <c r="AM745" i="2"/>
  <c r="AM746" i="2"/>
  <c r="AM747" i="2"/>
  <c r="AM748" i="2"/>
  <c r="AM749" i="2"/>
  <c r="AM750" i="2"/>
  <c r="AM751" i="2"/>
  <c r="AM752" i="2"/>
  <c r="AM753" i="2"/>
  <c r="AM754" i="2"/>
  <c r="AM755" i="2"/>
  <c r="AM756" i="2"/>
  <c r="AM757" i="2"/>
  <c r="AM758" i="2"/>
  <c r="AM759" i="2"/>
  <c r="AM760" i="2"/>
  <c r="AM761" i="2"/>
  <c r="AM762" i="2"/>
  <c r="AM763" i="2"/>
  <c r="AM764" i="2"/>
  <c r="AM765" i="2"/>
  <c r="AM766" i="2"/>
  <c r="AM767" i="2"/>
  <c r="AM768" i="2"/>
  <c r="AM769" i="2"/>
  <c r="AM770" i="2"/>
  <c r="AM771" i="2"/>
  <c r="AM772" i="2"/>
  <c r="AM773" i="2"/>
  <c r="AM774" i="2"/>
  <c r="AM775" i="2"/>
  <c r="AM776" i="2"/>
  <c r="AM777" i="2"/>
  <c r="AM778" i="2"/>
  <c r="AM779" i="2"/>
  <c r="AM780" i="2"/>
  <c r="AM781" i="2"/>
  <c r="AM782" i="2"/>
  <c r="AM783" i="2"/>
  <c r="AM784" i="2"/>
  <c r="AM785" i="2"/>
  <c r="AM786" i="2"/>
  <c r="AM787" i="2"/>
  <c r="AM788" i="2"/>
  <c r="AM789" i="2"/>
  <c r="AM790" i="2"/>
  <c r="AM791" i="2"/>
  <c r="AM792" i="2"/>
  <c r="AM793" i="2"/>
  <c r="AM794" i="2"/>
  <c r="AM795" i="2"/>
  <c r="AM796" i="2"/>
  <c r="AM797" i="2"/>
  <c r="AM798" i="2"/>
  <c r="AM799" i="2"/>
  <c r="AM800" i="2"/>
  <c r="AM801" i="2"/>
  <c r="AM802" i="2"/>
  <c r="AM803" i="2"/>
  <c r="AM804" i="2"/>
  <c r="AM805" i="2"/>
  <c r="AM806" i="2"/>
  <c r="AM807" i="2"/>
  <c r="AM808" i="2"/>
  <c r="AM809" i="2"/>
  <c r="AM810" i="2"/>
  <c r="AM811" i="2"/>
  <c r="AM812" i="2"/>
  <c r="AM813" i="2"/>
  <c r="AM814" i="2"/>
  <c r="AM815" i="2"/>
  <c r="AM816" i="2"/>
  <c r="AM817" i="2"/>
  <c r="AM818" i="2"/>
  <c r="AM819" i="2"/>
  <c r="AM820" i="2"/>
  <c r="AM821" i="2"/>
  <c r="AM822" i="2"/>
  <c r="AM823" i="2"/>
  <c r="AM824" i="2"/>
  <c r="AM825" i="2"/>
  <c r="AM826" i="2"/>
  <c r="AM827" i="2"/>
  <c r="AM828" i="2"/>
  <c r="AM829" i="2"/>
  <c r="AM830" i="2"/>
  <c r="AM831" i="2"/>
  <c r="AM832" i="2"/>
  <c r="AM833" i="2"/>
  <c r="AM834" i="2"/>
  <c r="AM835" i="2"/>
  <c r="AM836" i="2"/>
  <c r="AM837" i="2"/>
  <c r="AM838" i="2"/>
  <c r="AM839" i="2"/>
  <c r="AM840" i="2"/>
  <c r="AM841" i="2"/>
  <c r="AM842" i="2"/>
  <c r="AM843" i="2"/>
  <c r="AM844" i="2"/>
  <c r="AM845" i="2"/>
  <c r="AM846" i="2"/>
  <c r="AM847" i="2"/>
  <c r="AM848" i="2"/>
  <c r="AM849" i="2"/>
  <c r="AM850" i="2"/>
  <c r="AM851" i="2"/>
  <c r="AM852" i="2"/>
  <c r="AM853" i="2"/>
  <c r="AM854" i="2"/>
  <c r="AM855" i="2"/>
  <c r="AM856" i="2"/>
  <c r="AM857" i="2"/>
  <c r="AM858" i="2"/>
  <c r="AM859" i="2"/>
  <c r="AM860" i="2"/>
  <c r="AM861" i="2"/>
  <c r="AM862" i="2"/>
  <c r="AM863" i="2"/>
  <c r="AM864" i="2"/>
  <c r="AM865" i="2"/>
  <c r="AM866" i="2"/>
  <c r="AM867" i="2"/>
  <c r="AM868" i="2"/>
  <c r="AM869" i="2"/>
  <c r="AM870" i="2"/>
  <c r="AM871" i="2"/>
  <c r="AM872" i="2"/>
  <c r="AM873" i="2"/>
  <c r="AM874" i="2"/>
  <c r="AM875" i="2"/>
  <c r="AM876" i="2"/>
  <c r="AM877" i="2"/>
  <c r="AM878" i="2"/>
  <c r="AM879" i="2"/>
  <c r="AM880" i="2"/>
  <c r="AM881" i="2"/>
  <c r="AM882" i="2"/>
  <c r="AM883" i="2"/>
  <c r="AM884" i="2"/>
  <c r="AM885" i="2"/>
  <c r="AM886" i="2"/>
  <c r="AM887" i="2"/>
  <c r="AM888" i="2"/>
  <c r="AM889" i="2"/>
  <c r="AM890" i="2"/>
  <c r="AM891" i="2"/>
  <c r="AM892" i="2"/>
  <c r="AM893" i="2"/>
  <c r="AM894" i="2"/>
  <c r="AM895" i="2"/>
  <c r="AM896" i="2"/>
  <c r="AM897" i="2"/>
  <c r="AM898" i="2"/>
  <c r="AM899" i="2"/>
  <c r="AM900" i="2"/>
  <c r="AM901" i="2"/>
  <c r="AM902" i="2"/>
  <c r="AM903" i="2"/>
  <c r="AM904" i="2"/>
  <c r="AM905" i="2"/>
  <c r="AM906" i="2"/>
  <c r="AM907" i="2"/>
  <c r="AM908" i="2"/>
  <c r="AM909" i="2"/>
  <c r="AM910" i="2"/>
  <c r="AM911" i="2"/>
  <c r="AM912" i="2"/>
  <c r="AM913" i="2"/>
  <c r="AM914" i="2"/>
  <c r="AM915" i="2"/>
  <c r="AM916" i="2"/>
  <c r="AM917" i="2"/>
  <c r="AM918" i="2"/>
  <c r="AM919" i="2"/>
  <c r="AM920" i="2"/>
  <c r="AM921" i="2"/>
  <c r="AM922" i="2"/>
  <c r="AM923" i="2"/>
  <c r="AM924" i="2"/>
  <c r="AM925" i="2"/>
  <c r="AM926" i="2"/>
  <c r="AM927" i="2"/>
  <c r="AM928" i="2"/>
  <c r="AM929" i="2"/>
  <c r="AM930" i="2"/>
  <c r="AM931" i="2"/>
  <c r="AM932" i="2"/>
  <c r="AM933" i="2"/>
  <c r="AM934" i="2"/>
  <c r="AM935" i="2"/>
  <c r="AM936" i="2"/>
  <c r="AM937" i="2"/>
  <c r="AM938" i="2"/>
  <c r="AM939" i="2"/>
  <c r="AM940" i="2"/>
  <c r="AM941" i="2"/>
  <c r="AM942" i="2"/>
  <c r="AM943" i="2"/>
  <c r="AM944" i="2"/>
  <c r="AM945" i="2"/>
  <c r="AM946" i="2"/>
  <c r="AM947" i="2"/>
  <c r="AM948" i="2"/>
  <c r="AM949" i="2"/>
  <c r="AM950" i="2"/>
  <c r="AM951" i="2"/>
  <c r="AM952" i="2"/>
  <c r="AM953" i="2"/>
  <c r="AM954" i="2"/>
  <c r="AM955" i="2"/>
  <c r="AM956" i="2"/>
  <c r="AM957" i="2"/>
  <c r="AM958" i="2"/>
  <c r="AM959" i="2"/>
  <c r="AM960" i="2"/>
  <c r="AM961" i="2"/>
  <c r="AM962" i="2"/>
  <c r="AM963" i="2"/>
  <c r="AM964" i="2"/>
  <c r="AM965" i="2"/>
  <c r="AM966" i="2"/>
  <c r="AM967" i="2"/>
  <c r="AM968" i="2"/>
  <c r="AM969" i="2"/>
  <c r="AM970" i="2"/>
  <c r="AM971" i="2"/>
  <c r="AM972" i="2"/>
  <c r="AM973" i="2"/>
  <c r="AM974" i="2"/>
  <c r="AM975" i="2"/>
  <c r="AM976" i="2"/>
  <c r="AM977" i="2"/>
  <c r="AM978" i="2"/>
  <c r="AM979" i="2"/>
  <c r="AM980" i="2"/>
  <c r="AM981" i="2"/>
  <c r="AM982" i="2"/>
  <c r="AM983" i="2"/>
  <c r="AM984" i="2"/>
  <c r="AM985" i="2"/>
  <c r="AM986" i="2"/>
  <c r="AM987" i="2"/>
  <c r="AM988" i="2"/>
  <c r="AM989" i="2"/>
  <c r="AM990" i="2"/>
  <c r="AM991" i="2"/>
  <c r="AM992" i="2"/>
  <c r="AM993" i="2"/>
  <c r="AM994" i="2"/>
  <c r="AM995" i="2"/>
  <c r="AM996" i="2"/>
  <c r="AM997" i="2"/>
  <c r="AM998" i="2"/>
  <c r="AM999" i="2"/>
  <c r="AM1000" i="2"/>
  <c r="AM1001" i="2"/>
  <c r="AM1002" i="2"/>
  <c r="AM1003" i="2"/>
  <c r="AM1004" i="2"/>
  <c r="AM1005" i="2"/>
  <c r="AM1006" i="2"/>
  <c r="AM1007" i="2"/>
  <c r="AM1008" i="2"/>
  <c r="AM1009" i="2"/>
  <c r="AM1010" i="2"/>
  <c r="AM1011" i="2"/>
  <c r="AM1012" i="2"/>
  <c r="AM1013" i="2"/>
  <c r="AM1014" i="2"/>
  <c r="AM1015" i="2"/>
  <c r="AM1016" i="2"/>
  <c r="AM1017" i="2"/>
  <c r="AM1018" i="2"/>
  <c r="AM1019" i="2"/>
  <c r="AM1020" i="2"/>
  <c r="AM1021" i="2"/>
  <c r="AM1022" i="2"/>
  <c r="AM1023" i="2"/>
  <c r="AM1024" i="2"/>
  <c r="AM1025" i="2"/>
  <c r="AM1026" i="2"/>
  <c r="AM1027" i="2"/>
  <c r="AM1028" i="2"/>
  <c r="AM1029" i="2"/>
  <c r="AM1030" i="2"/>
  <c r="AM1031" i="2"/>
  <c r="AM1032" i="2"/>
  <c r="AM1033" i="2"/>
  <c r="AM1034" i="2"/>
  <c r="AM1035" i="2"/>
  <c r="AM1036" i="2"/>
  <c r="AM1037" i="2"/>
  <c r="AM1038" i="2"/>
  <c r="AM1039" i="2"/>
  <c r="AM1040" i="2"/>
  <c r="L11" i="8"/>
  <c r="B13" i="8" a="1"/>
  <c r="B13" i="8" s="1"/>
  <c r="B4" i="8" a="1"/>
  <c r="B4" i="8" s="1"/>
  <c r="AL2" i="2"/>
  <c r="AL5" i="2"/>
  <c r="AL21" i="2"/>
  <c r="AL27" i="2"/>
  <c r="AL85" i="2"/>
  <c r="AL87" i="2"/>
  <c r="AL89" i="2"/>
  <c r="AL90" i="2"/>
  <c r="AL164" i="2"/>
  <c r="AL168" i="2"/>
  <c r="AL169" i="2"/>
  <c r="AL171" i="2"/>
  <c r="AL219" i="2"/>
  <c r="AL221" i="2"/>
  <c r="AL233" i="2"/>
  <c r="AL237" i="2"/>
  <c r="AL281" i="2"/>
  <c r="AL282" i="2"/>
  <c r="AL283" i="2"/>
  <c r="AL284" i="2"/>
  <c r="AL325" i="2"/>
  <c r="AL327" i="2"/>
  <c r="AL338" i="2"/>
  <c r="AL341" i="2"/>
  <c r="AL381" i="2"/>
  <c r="AL383" i="2"/>
  <c r="AL384" i="2"/>
  <c r="AL385" i="2"/>
  <c r="AL427" i="2"/>
  <c r="AL428" i="2"/>
  <c r="AL429" i="2"/>
  <c r="AL431" i="2"/>
  <c r="AL469" i="2"/>
  <c r="AL470" i="2"/>
  <c r="AL471" i="2"/>
  <c r="AL483" i="2"/>
  <c r="AL512" i="2"/>
  <c r="AL522" i="2"/>
  <c r="AL525" i="2"/>
  <c r="AL526" i="2"/>
  <c r="AL564" i="2"/>
  <c r="AL565" i="2"/>
  <c r="AL566" i="2"/>
  <c r="AL567" i="2"/>
  <c r="AL606" i="2"/>
  <c r="AL608" i="2"/>
  <c r="AL609" i="2"/>
  <c r="AL610" i="2"/>
  <c r="AL647" i="2"/>
  <c r="AL649" i="2"/>
  <c r="AL660" i="2"/>
  <c r="AL662" i="2"/>
  <c r="AL700" i="2"/>
  <c r="AL702" i="2"/>
  <c r="AL704" i="2"/>
  <c r="AL705" i="2"/>
  <c r="AL742" i="2"/>
  <c r="AL743" i="2"/>
  <c r="AL745" i="2"/>
  <c r="AL746" i="2"/>
  <c r="AL784" i="2"/>
  <c r="AL785" i="2"/>
  <c r="AL786" i="2"/>
  <c r="AL787" i="2"/>
  <c r="AL798" i="2"/>
  <c r="AL826" i="2"/>
  <c r="AL837" i="2"/>
  <c r="AL839" i="2"/>
  <c r="AL841" i="2"/>
  <c r="AL880" i="2"/>
  <c r="AL881" i="2"/>
  <c r="AL882" i="2"/>
  <c r="AL883" i="2"/>
  <c r="AL921" i="2"/>
  <c r="AL922" i="2"/>
  <c r="AL924" i="2"/>
  <c r="AL925" i="2"/>
  <c r="AL960" i="2"/>
  <c r="AL961" i="2"/>
  <c r="AL972" i="2"/>
  <c r="AL974" i="2"/>
  <c r="AL996" i="2"/>
  <c r="AL1006" i="2"/>
  <c r="AL1008" i="2"/>
  <c r="AL1009" i="2"/>
  <c r="AL1010" i="2"/>
  <c r="AO2" i="2" a="1"/>
  <c r="AO2" i="2" s="1"/>
  <c r="AL58" i="2" s="1"/>
  <c r="U2" i="4" a="1"/>
  <c r="U2" i="4" s="1"/>
  <c r="V2" i="4" s="1"/>
  <c r="M11" i="8"/>
  <c r="M10" i="8"/>
  <c r="R36" i="1" l="1"/>
  <c r="N41" i="1"/>
  <c r="P5" i="1"/>
  <c r="S4" i="1"/>
  <c r="Q4" i="1"/>
  <c r="R4" i="1" s="1"/>
  <c r="F1037" i="4"/>
  <c r="F1027" i="4"/>
  <c r="F1018" i="4"/>
  <c r="H1006" i="4"/>
  <c r="H997" i="4"/>
  <c r="F988" i="4"/>
  <c r="F979" i="4"/>
  <c r="F969" i="4"/>
  <c r="F959" i="4"/>
  <c r="G949" i="4"/>
  <c r="F938" i="4"/>
  <c r="F929" i="4"/>
  <c r="F918" i="4"/>
  <c r="G908" i="4"/>
  <c r="G898" i="4"/>
  <c r="F887" i="4"/>
  <c r="F877" i="4"/>
  <c r="H865" i="4"/>
  <c r="F856" i="4"/>
  <c r="G844" i="4"/>
  <c r="F834" i="4"/>
  <c r="G823" i="4"/>
  <c r="H812" i="4"/>
  <c r="G802" i="4"/>
  <c r="F791" i="4"/>
  <c r="F780" i="4"/>
  <c r="H768" i="4"/>
  <c r="G758" i="4"/>
  <c r="H747" i="4"/>
  <c r="H734" i="4"/>
  <c r="F724" i="4"/>
  <c r="H712" i="4"/>
  <c r="H700" i="4"/>
  <c r="F688" i="4"/>
  <c r="H674" i="4"/>
  <c r="F664" i="4"/>
  <c r="G650" i="4"/>
  <c r="H637" i="4"/>
  <c r="H625" i="4"/>
  <c r="G615" i="4"/>
  <c r="F602" i="4"/>
  <c r="G589" i="4"/>
  <c r="F578" i="4"/>
  <c r="H564" i="4"/>
  <c r="G553" i="4"/>
  <c r="H541" i="4"/>
  <c r="G530" i="4"/>
  <c r="H517" i="4"/>
  <c r="G506" i="4"/>
  <c r="G491" i="4"/>
  <c r="H478" i="4"/>
  <c r="H468" i="4"/>
  <c r="G455" i="4"/>
  <c r="F443" i="4"/>
  <c r="H429" i="4"/>
  <c r="H418" i="4"/>
  <c r="G406" i="4"/>
  <c r="G392" i="4"/>
  <c r="G380" i="4"/>
  <c r="H367" i="4"/>
  <c r="H355" i="4"/>
  <c r="F345" i="4"/>
  <c r="G328" i="4"/>
  <c r="G310" i="4"/>
  <c r="G297" i="4"/>
  <c r="G279" i="4"/>
  <c r="G262" i="4"/>
  <c r="G245" i="4"/>
  <c r="G230" i="4"/>
  <c r="G211" i="4"/>
  <c r="G193" i="4"/>
  <c r="G175" i="4"/>
  <c r="G154" i="4"/>
  <c r="H135" i="4"/>
  <c r="G118" i="4"/>
  <c r="H98" i="4"/>
  <c r="G76" i="4"/>
  <c r="H58" i="4"/>
  <c r="F39" i="4"/>
  <c r="G22" i="4"/>
  <c r="G1034" i="4"/>
  <c r="H1024" i="4"/>
  <c r="G1015" i="4"/>
  <c r="H1005" i="4"/>
  <c r="G996" i="4"/>
  <c r="F986" i="4"/>
  <c r="G976" i="4"/>
  <c r="F967" i="4"/>
  <c r="F956" i="4"/>
  <c r="G947" i="4"/>
  <c r="F937" i="4"/>
  <c r="F928" i="4"/>
  <c r="F917" i="4"/>
  <c r="F907" i="4"/>
  <c r="G896" i="4"/>
  <c r="H885" i="4"/>
  <c r="F875" i="4"/>
  <c r="H864" i="4"/>
  <c r="G853" i="4"/>
  <c r="F843" i="4"/>
  <c r="F832" i="4"/>
  <c r="H821" i="4"/>
  <c r="G811" i="4"/>
  <c r="G800" i="4"/>
  <c r="F790" i="4"/>
  <c r="F778" i="4"/>
  <c r="F767" i="4"/>
  <c r="G756" i="4"/>
  <c r="G744" i="4"/>
  <c r="G732" i="4"/>
  <c r="F720" i="4"/>
  <c r="H710" i="4"/>
  <c r="G698" i="4"/>
  <c r="F687" i="4"/>
  <c r="H673" i="4"/>
  <c r="G662" i="4"/>
  <c r="F648" i="4"/>
  <c r="F636" i="4"/>
  <c r="G624" i="4"/>
  <c r="F611" i="4"/>
  <c r="F600" i="4"/>
  <c r="H586" i="4"/>
  <c r="F575" i="4"/>
  <c r="G562" i="4"/>
  <c r="G552" i="4"/>
  <c r="G539" i="4"/>
  <c r="H528" i="4"/>
  <c r="F516" i="4"/>
  <c r="F502" i="4"/>
  <c r="G490" i="4"/>
  <c r="F477" i="4"/>
  <c r="F465" i="4"/>
  <c r="H451" i="4"/>
  <c r="F439" i="4"/>
  <c r="H427" i="4"/>
  <c r="H414" i="4"/>
  <c r="G404" i="4"/>
  <c r="H388" i="4"/>
  <c r="G378" i="4"/>
  <c r="H365" i="4"/>
  <c r="G354" i="4"/>
  <c r="H341" i="4"/>
  <c r="H325" i="4"/>
  <c r="G309" i="4"/>
  <c r="F292" i="4"/>
  <c r="H277" i="4"/>
  <c r="F261" i="4"/>
  <c r="H242" i="4"/>
  <c r="G229" i="4"/>
  <c r="F208" i="4"/>
  <c r="G188" i="4"/>
  <c r="H169" i="4"/>
  <c r="G153" i="4"/>
  <c r="H134" i="4"/>
  <c r="H111" i="4"/>
  <c r="F93" i="4"/>
  <c r="G74" i="4"/>
  <c r="F56" i="4"/>
  <c r="F38" i="4"/>
  <c r="G18" i="4"/>
  <c r="H91" i="4"/>
  <c r="F74" i="4"/>
  <c r="H55" i="4"/>
  <c r="H37" i="4"/>
  <c r="F18" i="4"/>
  <c r="F1033" i="4"/>
  <c r="F1024" i="4"/>
  <c r="F1014" i="4"/>
  <c r="G1003" i="4"/>
  <c r="H994" i="4"/>
  <c r="G985" i="4"/>
  <c r="G975" i="4"/>
  <c r="G966" i="4"/>
  <c r="F955" i="4"/>
  <c r="F946" i="4"/>
  <c r="H934" i="4"/>
  <c r="G926" i="4"/>
  <c r="G916" i="4"/>
  <c r="G905" i="4"/>
  <c r="G895" i="4"/>
  <c r="F885" i="4"/>
  <c r="H872" i="4"/>
  <c r="F864" i="4"/>
  <c r="G851" i="4"/>
  <c r="G840" i="4"/>
  <c r="G830" i="4"/>
  <c r="F819" i="4"/>
  <c r="F810" i="4"/>
  <c r="G799" i="4"/>
  <c r="G789" i="4"/>
  <c r="G777" i="4"/>
  <c r="H765" i="4"/>
  <c r="G754" i="4"/>
  <c r="F743" i="4"/>
  <c r="H731" i="4"/>
  <c r="G719" i="4"/>
  <c r="F710" i="4"/>
  <c r="F696" i="4"/>
  <c r="G683" i="4"/>
  <c r="F673" i="4"/>
  <c r="H657" i="4"/>
  <c r="G647" i="4"/>
  <c r="F635" i="4"/>
  <c r="F623" i="4"/>
  <c r="G610" i="4"/>
  <c r="H598" i="4"/>
  <c r="F586" i="4"/>
  <c r="G573" i="4"/>
  <c r="H560" i="4"/>
  <c r="G548" i="4"/>
  <c r="H538" i="4"/>
  <c r="F528" i="4"/>
  <c r="G515" i="4"/>
  <c r="F501" i="4"/>
  <c r="G489" i="4"/>
  <c r="G475" i="4"/>
  <c r="H461" i="4"/>
  <c r="F451" i="4"/>
  <c r="G438" i="4"/>
  <c r="F427" i="4"/>
  <c r="F414" i="4"/>
  <c r="F402" i="4"/>
  <c r="F388" i="4"/>
  <c r="G375" i="4"/>
  <c r="F364" i="4"/>
  <c r="H351" i="4"/>
  <c r="H339" i="4"/>
  <c r="F324" i="4"/>
  <c r="F308" i="4"/>
  <c r="F291" i="4"/>
  <c r="F274" i="4"/>
  <c r="F260" i="4"/>
  <c r="F242" i="4"/>
  <c r="F224" i="4"/>
  <c r="G204" i="4"/>
  <c r="H187" i="4"/>
  <c r="F169" i="4"/>
  <c r="H150" i="4"/>
  <c r="G130" i="4"/>
  <c r="H110" i="4"/>
  <c r="H90" i="4"/>
  <c r="G72" i="4"/>
  <c r="G51" i="4"/>
  <c r="G33" i="4"/>
  <c r="G15" i="4"/>
  <c r="H1032" i="4"/>
  <c r="G1023" i="4"/>
  <c r="H1013" i="4"/>
  <c r="F1003" i="4"/>
  <c r="G994" i="4"/>
  <c r="F985" i="4"/>
  <c r="F975" i="4"/>
  <c r="F966" i="4"/>
  <c r="H954" i="4"/>
  <c r="H945" i="4"/>
  <c r="G934" i="4"/>
  <c r="H924" i="4"/>
  <c r="F916" i="4"/>
  <c r="F905" i="4"/>
  <c r="F895" i="4"/>
  <c r="F884" i="4"/>
  <c r="G872" i="4"/>
  <c r="H861" i="4"/>
  <c r="F851" i="4"/>
  <c r="F840" i="4"/>
  <c r="F830" i="4"/>
  <c r="H818" i="4"/>
  <c r="H809" i="4"/>
  <c r="F799" i="4"/>
  <c r="F789" i="4"/>
  <c r="F777" i="4"/>
  <c r="G765" i="4"/>
  <c r="F754" i="4"/>
  <c r="H742" i="4"/>
  <c r="G731" i="4"/>
  <c r="F719" i="4"/>
  <c r="H708" i="4"/>
  <c r="H695" i="4"/>
  <c r="F683" i="4"/>
  <c r="G671" i="4"/>
  <c r="G657" i="4"/>
  <c r="H643" i="4"/>
  <c r="H634" i="4"/>
  <c r="H622" i="4"/>
  <c r="F610" i="4"/>
  <c r="H596" i="4"/>
  <c r="F585" i="4"/>
  <c r="F573" i="4"/>
  <c r="G560" i="4"/>
  <c r="F548" i="4"/>
  <c r="G538" i="4"/>
  <c r="H526" i="4"/>
  <c r="H513" i="4"/>
  <c r="H500" i="4"/>
  <c r="F489" i="4"/>
  <c r="F475" i="4"/>
  <c r="G461" i="4"/>
  <c r="H450" i="4"/>
  <c r="F438" i="4"/>
  <c r="G425" i="4"/>
  <c r="H413" i="4"/>
  <c r="H401" i="4"/>
  <c r="H387" i="4"/>
  <c r="F375" i="4"/>
  <c r="H362" i="4"/>
  <c r="H350" i="4"/>
  <c r="G339" i="4"/>
  <c r="G322" i="4"/>
  <c r="G307" i="4"/>
  <c r="F290" i="4"/>
  <c r="G273" i="4"/>
  <c r="H258" i="4"/>
  <c r="F239" i="4"/>
  <c r="F223" i="4"/>
  <c r="F204" i="4"/>
  <c r="G187" i="4"/>
  <c r="G168" i="4"/>
  <c r="H147" i="4"/>
  <c r="F130" i="4"/>
  <c r="G110" i="4"/>
  <c r="H86" i="4"/>
  <c r="F72" i="4"/>
  <c r="F51" i="4"/>
  <c r="H30" i="4"/>
  <c r="F10" i="4"/>
  <c r="H1041" i="4"/>
  <c r="G1032" i="4"/>
  <c r="F1023" i="4"/>
  <c r="G1013" i="4"/>
  <c r="G1002" i="4"/>
  <c r="G993" i="4"/>
  <c r="F983" i="4"/>
  <c r="H974" i="4"/>
  <c r="F965" i="4"/>
  <c r="G954" i="4"/>
  <c r="G943" i="4"/>
  <c r="F934" i="4"/>
  <c r="G924" i="4"/>
  <c r="H913" i="4"/>
  <c r="F904" i="4"/>
  <c r="G892" i="4"/>
  <c r="H882" i="4"/>
  <c r="F871" i="4"/>
  <c r="G861" i="4"/>
  <c r="H849" i="4"/>
  <c r="G839" i="4"/>
  <c r="H829" i="4"/>
  <c r="G818" i="4"/>
  <c r="H808" i="4"/>
  <c r="H798" i="4"/>
  <c r="H785" i="4"/>
  <c r="H776" i="4"/>
  <c r="G764" i="4"/>
  <c r="H753" i="4"/>
  <c r="G742" i="4"/>
  <c r="G730" i="4"/>
  <c r="H718" i="4"/>
  <c r="G708" i="4"/>
  <c r="G695" i="4"/>
  <c r="H682" i="4"/>
  <c r="F671" i="4"/>
  <c r="F657" i="4"/>
  <c r="G643" i="4"/>
  <c r="H632" i="4"/>
  <c r="F620" i="4"/>
  <c r="H609" i="4"/>
  <c r="G596" i="4"/>
  <c r="H584" i="4"/>
  <c r="H572" i="4"/>
  <c r="F560" i="4"/>
  <c r="H547" i="4"/>
  <c r="F538" i="4"/>
  <c r="H525" i="4"/>
  <c r="G513" i="4"/>
  <c r="G500" i="4"/>
  <c r="F487" i="4"/>
  <c r="H474" i="4"/>
  <c r="F461" i="4"/>
  <c r="F450" i="4"/>
  <c r="G437" i="4"/>
  <c r="F425" i="4"/>
  <c r="G413" i="4"/>
  <c r="H399" i="4"/>
  <c r="G387" i="4"/>
  <c r="H374" i="4"/>
  <c r="G362" i="4"/>
  <c r="H349" i="4"/>
  <c r="F339" i="4"/>
  <c r="F321" i="4"/>
  <c r="F307" i="4"/>
  <c r="H289" i="4"/>
  <c r="F273" i="4"/>
  <c r="F255" i="4"/>
  <c r="F238" i="4"/>
  <c r="F221" i="4"/>
  <c r="H203" i="4"/>
  <c r="F187" i="4"/>
  <c r="H167" i="4"/>
  <c r="G146" i="4"/>
  <c r="G129" i="4"/>
  <c r="F110" i="4"/>
  <c r="G86" i="4"/>
  <c r="G70" i="4"/>
  <c r="G50" i="4"/>
  <c r="G30" i="4"/>
  <c r="H14" i="4"/>
  <c r="H759" i="4"/>
  <c r="H752" i="4"/>
  <c r="F744" i="4"/>
  <c r="F737" i="4"/>
  <c r="F730" i="4"/>
  <c r="F723" i="4"/>
  <c r="H714" i="4"/>
  <c r="F708" i="4"/>
  <c r="G700" i="4"/>
  <c r="F693" i="4"/>
  <c r="G677" i="4"/>
  <c r="F669" i="4"/>
  <c r="H661" i="4"/>
  <c r="G653" i="4"/>
  <c r="H645" i="4"/>
  <c r="G637" i="4"/>
  <c r="F630" i="4"/>
  <c r="G622" i="4"/>
  <c r="F614" i="4"/>
  <c r="G598" i="4"/>
  <c r="H590" i="4"/>
  <c r="H583" i="4"/>
  <c r="G574" i="4"/>
  <c r="F567" i="4"/>
  <c r="G559" i="4"/>
  <c r="H542" i="4"/>
  <c r="G534" i="4"/>
  <c r="G520" i="4"/>
  <c r="G511" i="4"/>
  <c r="F503" i="4"/>
  <c r="F496" i="4"/>
  <c r="H480" i="4"/>
  <c r="G471" i="4"/>
  <c r="H464" i="4"/>
  <c r="G456" i="4"/>
  <c r="G449" i="4"/>
  <c r="G440" i="4"/>
  <c r="H424" i="4"/>
  <c r="G401" i="4"/>
  <c r="F393" i="4"/>
  <c r="F386" i="4"/>
  <c r="F378" i="4"/>
  <c r="F361" i="4"/>
  <c r="H353" i="4"/>
  <c r="F325" i="4"/>
  <c r="F315" i="4"/>
  <c r="F295" i="4"/>
  <c r="F277" i="4"/>
  <c r="F267" i="4"/>
  <c r="F247" i="4"/>
  <c r="G237" i="4"/>
  <c r="F218" i="4"/>
  <c r="F195" i="4"/>
  <c r="H185" i="4"/>
  <c r="G173" i="4"/>
  <c r="F162" i="4"/>
  <c r="G150" i="4"/>
  <c r="H137" i="4"/>
  <c r="G128" i="4"/>
  <c r="G117" i="4"/>
  <c r="G104" i="4"/>
  <c r="F84" i="4"/>
  <c r="F70" i="4"/>
  <c r="F58" i="4"/>
  <c r="H45" i="4"/>
  <c r="F33" i="4"/>
  <c r="F22" i="4"/>
  <c r="E2" i="4"/>
  <c r="H4" i="4"/>
  <c r="H8" i="4"/>
  <c r="H12" i="4"/>
  <c r="H16" i="4"/>
  <c r="H20" i="4"/>
  <c r="H24" i="4"/>
  <c r="H28" i="4"/>
  <c r="H32" i="4"/>
  <c r="H36" i="4"/>
  <c r="H40" i="4"/>
  <c r="H44" i="4"/>
  <c r="H48" i="4"/>
  <c r="H52" i="4"/>
  <c r="H56" i="4"/>
  <c r="H60" i="4"/>
  <c r="H64" i="4"/>
  <c r="H68" i="4"/>
  <c r="H72" i="4"/>
  <c r="H76" i="4"/>
  <c r="H80" i="4"/>
  <c r="H84" i="4"/>
  <c r="H88" i="4"/>
  <c r="H92" i="4"/>
  <c r="H96" i="4"/>
  <c r="H100" i="4"/>
  <c r="H104" i="4"/>
  <c r="H108" i="4"/>
  <c r="H112" i="4"/>
  <c r="H116" i="4"/>
  <c r="H120" i="4"/>
  <c r="H124" i="4"/>
  <c r="H128" i="4"/>
  <c r="H132" i="4"/>
  <c r="H136" i="4"/>
  <c r="H140" i="4"/>
  <c r="H144" i="4"/>
  <c r="H148" i="4"/>
  <c r="H152" i="4"/>
  <c r="H156" i="4"/>
  <c r="H160" i="4"/>
  <c r="H164" i="4"/>
  <c r="H168" i="4"/>
  <c r="H172" i="4"/>
  <c r="H176" i="4"/>
  <c r="H180" i="4"/>
  <c r="H184" i="4"/>
  <c r="H188" i="4"/>
  <c r="H192" i="4"/>
  <c r="H196" i="4"/>
  <c r="H200" i="4"/>
  <c r="H204" i="4"/>
  <c r="H208" i="4"/>
  <c r="H212" i="4"/>
  <c r="H216" i="4"/>
  <c r="H220" i="4"/>
  <c r="H224" i="4"/>
  <c r="H228" i="4"/>
  <c r="H232" i="4"/>
  <c r="H236" i="4"/>
  <c r="H240" i="4"/>
  <c r="H244" i="4"/>
  <c r="H248" i="4"/>
  <c r="H252" i="4"/>
  <c r="H256" i="4"/>
  <c r="H260" i="4"/>
  <c r="H264" i="4"/>
  <c r="H268" i="4"/>
  <c r="H272" i="4"/>
  <c r="H276" i="4"/>
  <c r="H280" i="4"/>
  <c r="H284" i="4"/>
  <c r="H288" i="4"/>
  <c r="H292" i="4"/>
  <c r="H296" i="4"/>
  <c r="H300" i="4"/>
  <c r="H304" i="4"/>
  <c r="H308" i="4"/>
  <c r="H312" i="4"/>
  <c r="H316" i="4"/>
  <c r="H320" i="4"/>
  <c r="H324" i="4"/>
  <c r="H328" i="4"/>
  <c r="H332" i="4"/>
  <c r="H336" i="4"/>
  <c r="H340" i="4"/>
  <c r="F5" i="4"/>
  <c r="H9" i="4"/>
  <c r="F14" i="4"/>
  <c r="H18" i="4"/>
  <c r="F23" i="4"/>
  <c r="H27" i="4"/>
  <c r="F32" i="4"/>
  <c r="F37" i="4"/>
  <c r="H41" i="4"/>
  <c r="F46" i="4"/>
  <c r="H50" i="4"/>
  <c r="F55" i="4"/>
  <c r="H59" i="4"/>
  <c r="F64" i="4"/>
  <c r="F69" i="4"/>
  <c r="H73" i="4"/>
  <c r="F78" i="4"/>
  <c r="H82" i="4"/>
  <c r="F91" i="4"/>
  <c r="G95" i="4"/>
  <c r="H99" i="4"/>
  <c r="F108" i="4"/>
  <c r="G112" i="4"/>
  <c r="F121" i="4"/>
  <c r="G125" i="4"/>
  <c r="H129" i="4"/>
  <c r="F138" i="4"/>
  <c r="G142" i="4"/>
  <c r="H146" i="4"/>
  <c r="F155" i="4"/>
  <c r="G159" i="4"/>
  <c r="H163" i="4"/>
  <c r="F172" i="4"/>
  <c r="G176" i="4"/>
  <c r="F185" i="4"/>
  <c r="G189" i="4"/>
  <c r="H193" i="4"/>
  <c r="F202" i="4"/>
  <c r="G206" i="4"/>
  <c r="H210" i="4"/>
  <c r="F219" i="4"/>
  <c r="G223" i="4"/>
  <c r="H227" i="4"/>
  <c r="F236" i="4"/>
  <c r="G240" i="4"/>
  <c r="F249" i="4"/>
  <c r="G253" i="4"/>
  <c r="H257" i="4"/>
  <c r="F266" i="4"/>
  <c r="G270" i="4"/>
  <c r="H274" i="4"/>
  <c r="F283" i="4"/>
  <c r="G287" i="4"/>
  <c r="H291" i="4"/>
  <c r="F300" i="4"/>
  <c r="G304" i="4"/>
  <c r="F313" i="4"/>
  <c r="G317" i="4"/>
  <c r="H321" i="4"/>
  <c r="F330" i="4"/>
  <c r="G334" i="4"/>
  <c r="H338" i="4"/>
  <c r="G5" i="4"/>
  <c r="G14" i="4"/>
  <c r="G23" i="4"/>
  <c r="G32" i="4"/>
  <c r="G37" i="4"/>
  <c r="G46" i="4"/>
  <c r="G55" i="4"/>
  <c r="G64" i="4"/>
  <c r="G69" i="4"/>
  <c r="G78" i="4"/>
  <c r="F87" i="4"/>
  <c r="G91" i="4"/>
  <c r="H95" i="4"/>
  <c r="F104" i="4"/>
  <c r="G108" i="4"/>
  <c r="F117" i="4"/>
  <c r="G121" i="4"/>
  <c r="H125" i="4"/>
  <c r="F134" i="4"/>
  <c r="G138" i="4"/>
  <c r="H142" i="4"/>
  <c r="F151" i="4"/>
  <c r="G155" i="4"/>
  <c r="H159" i="4"/>
  <c r="F168" i="4"/>
  <c r="G172" i="4"/>
  <c r="F181" i="4"/>
  <c r="G185" i="4"/>
  <c r="H189" i="4"/>
  <c r="F198" i="4"/>
  <c r="G202" i="4"/>
  <c r="H206" i="4"/>
  <c r="F215" i="4"/>
  <c r="G219" i="4"/>
  <c r="H223" i="4"/>
  <c r="F232" i="4"/>
  <c r="G236" i="4"/>
  <c r="F245" i="4"/>
  <c r="G249" i="4"/>
  <c r="H253" i="4"/>
  <c r="F262" i="4"/>
  <c r="G266" i="4"/>
  <c r="H270" i="4"/>
  <c r="F279" i="4"/>
  <c r="G283" i="4"/>
  <c r="H287" i="4"/>
  <c r="F296" i="4"/>
  <c r="G300" i="4"/>
  <c r="F309" i="4"/>
  <c r="G313" i="4"/>
  <c r="H317" i="4"/>
  <c r="F326" i="4"/>
  <c r="G330" i="4"/>
  <c r="H334" i="4"/>
  <c r="F343" i="4"/>
  <c r="F347" i="4"/>
  <c r="F351" i="4"/>
  <c r="F355" i="4"/>
  <c r="F359" i="4"/>
  <c r="F363" i="4"/>
  <c r="F367" i="4"/>
  <c r="H5" i="4"/>
  <c r="H10" i="4"/>
  <c r="H15" i="4"/>
  <c r="F21" i="4"/>
  <c r="F26" i="4"/>
  <c r="F31" i="4"/>
  <c r="F36" i="4"/>
  <c r="F42" i="4"/>
  <c r="F47" i="4"/>
  <c r="F52" i="4"/>
  <c r="H57" i="4"/>
  <c r="H62" i="4"/>
  <c r="H67" i="4"/>
  <c r="F73" i="4"/>
  <c r="H78" i="4"/>
  <c r="H83" i="4"/>
  <c r="G88" i="4"/>
  <c r="G93" i="4"/>
  <c r="F98" i="4"/>
  <c r="H107" i="4"/>
  <c r="F113" i="4"/>
  <c r="H122" i="4"/>
  <c r="G127" i="4"/>
  <c r="F132" i="4"/>
  <c r="F137" i="4"/>
  <c r="F147" i="4"/>
  <c r="H161" i="4"/>
  <c r="G166" i="4"/>
  <c r="F171" i="4"/>
  <c r="G181" i="4"/>
  <c r="F186" i="4"/>
  <c r="H195" i="4"/>
  <c r="G200" i="4"/>
  <c r="G205" i="4"/>
  <c r="F210" i="4"/>
  <c r="G215" i="4"/>
  <c r="F220" i="4"/>
  <c r="F225" i="4"/>
  <c r="H234" i="4"/>
  <c r="G239" i="4"/>
  <c r="F244" i="4"/>
  <c r="H249" i="4"/>
  <c r="G254" i="4"/>
  <c r="F259" i="4"/>
  <c r="H273" i="4"/>
  <c r="G278" i="4"/>
  <c r="H283" i="4"/>
  <c r="G288" i="4"/>
  <c r="G293" i="4"/>
  <c r="F298" i="4"/>
  <c r="H307" i="4"/>
  <c r="G312" i="4"/>
  <c r="H322" i="4"/>
  <c r="G327" i="4"/>
  <c r="F332" i="4"/>
  <c r="F337" i="4"/>
  <c r="G346" i="4"/>
  <c r="G351" i="4"/>
  <c r="G360" i="4"/>
  <c r="G369" i="4"/>
  <c r="H373" i="4"/>
  <c r="F382" i="4"/>
  <c r="G386" i="4"/>
  <c r="H390" i="4"/>
  <c r="F395" i="4"/>
  <c r="G399" i="4"/>
  <c r="H403" i="4"/>
  <c r="F412" i="4"/>
  <c r="G416" i="4"/>
  <c r="H420" i="4"/>
  <c r="F429" i="4"/>
  <c r="G433" i="4"/>
  <c r="H437" i="4"/>
  <c r="F446" i="4"/>
  <c r="G450" i="4"/>
  <c r="H454" i="4"/>
  <c r="F459" i="4"/>
  <c r="G463" i="4"/>
  <c r="H467" i="4"/>
  <c r="F476" i="4"/>
  <c r="G480" i="4"/>
  <c r="H484" i="4"/>
  <c r="F493" i="4"/>
  <c r="G497" i="4"/>
  <c r="H501" i="4"/>
  <c r="F510" i="4"/>
  <c r="G514" i="4"/>
  <c r="H518" i="4"/>
  <c r="F523" i="4"/>
  <c r="G527" i="4"/>
  <c r="H531" i="4"/>
  <c r="F540" i="4"/>
  <c r="G544" i="4"/>
  <c r="H548" i="4"/>
  <c r="F557" i="4"/>
  <c r="G561" i="4"/>
  <c r="H565" i="4"/>
  <c r="F574" i="4"/>
  <c r="G578" i="4"/>
  <c r="H582" i="4"/>
  <c r="F587" i="4"/>
  <c r="G591" i="4"/>
  <c r="H595" i="4"/>
  <c r="F604" i="4"/>
  <c r="G608" i="4"/>
  <c r="H612" i="4"/>
  <c r="F621" i="4"/>
  <c r="G625" i="4"/>
  <c r="H629" i="4"/>
  <c r="F638" i="4"/>
  <c r="G642" i="4"/>
  <c r="H646" i="4"/>
  <c r="F651" i="4"/>
  <c r="G655" i="4"/>
  <c r="H659" i="4"/>
  <c r="F668" i="4"/>
  <c r="G672" i="4"/>
  <c r="H676" i="4"/>
  <c r="F685" i="4"/>
  <c r="G689" i="4"/>
  <c r="H693" i="4"/>
  <c r="G21" i="4"/>
  <c r="G26" i="4"/>
  <c r="G31" i="4"/>
  <c r="G36" i="4"/>
  <c r="G42" i="4"/>
  <c r="G47" i="4"/>
  <c r="G52" i="4"/>
  <c r="G73" i="4"/>
  <c r="H93" i="4"/>
  <c r="G98" i="4"/>
  <c r="F103" i="4"/>
  <c r="G113" i="4"/>
  <c r="F118" i="4"/>
  <c r="H127" i="4"/>
  <c r="G132" i="4"/>
  <c r="G137" i="4"/>
  <c r="F142" i="4"/>
  <c r="G147" i="4"/>
  <c r="F152" i="4"/>
  <c r="F157" i="4"/>
  <c r="H166" i="4"/>
  <c r="G171" i="4"/>
  <c r="F176" i="4"/>
  <c r="H181" i="4"/>
  <c r="G186" i="4"/>
  <c r="F191" i="4"/>
  <c r="H205" i="4"/>
  <c r="G210" i="4"/>
  <c r="H215" i="4"/>
  <c r="G220" i="4"/>
  <c r="G225" i="4"/>
  <c r="F6" i="4"/>
  <c r="H11" i="4"/>
  <c r="H17" i="4"/>
  <c r="H23" i="4"/>
  <c r="H29" i="4"/>
  <c r="F35" i="4"/>
  <c r="F41" i="4"/>
  <c r="H47" i="4"/>
  <c r="H53" i="4"/>
  <c r="F59" i="4"/>
  <c r="H65" i="4"/>
  <c r="F71" i="4"/>
  <c r="F77" i="4"/>
  <c r="F83" i="4"/>
  <c r="F89" i="4"/>
  <c r="G94" i="4"/>
  <c r="F100" i="4"/>
  <c r="H105" i="4"/>
  <c r="F116" i="4"/>
  <c r="F122" i="4"/>
  <c r="G133" i="4"/>
  <c r="F139" i="4"/>
  <c r="G144" i="4"/>
  <c r="H155" i="4"/>
  <c r="F161" i="4"/>
  <c r="F178" i="4"/>
  <c r="G183" i="4"/>
  <c r="H194" i="4"/>
  <c r="H211" i="4"/>
  <c r="F217" i="4"/>
  <c r="G222" i="4"/>
  <c r="F228" i="4"/>
  <c r="G233" i="4"/>
  <c r="G238" i="4"/>
  <c r="G243" i="4"/>
  <c r="G248" i="4"/>
  <c r="F254" i="4"/>
  <c r="G259" i="4"/>
  <c r="G264" i="4"/>
  <c r="H269" i="4"/>
  <c r="F275" i="4"/>
  <c r="F280" i="4"/>
  <c r="G285" i="4"/>
  <c r="G290" i="4"/>
  <c r="G295" i="4"/>
  <c r="F301" i="4"/>
  <c r="F306" i="4"/>
  <c r="F311" i="4"/>
  <c r="F316" i="4"/>
  <c r="G321" i="4"/>
  <c r="G337" i="4"/>
  <c r="G342" i="4"/>
  <c r="H347" i="4"/>
  <c r="G352" i="4"/>
  <c r="F357" i="4"/>
  <c r="H366" i="4"/>
  <c r="H371" i="4"/>
  <c r="F376" i="4"/>
  <c r="H380" i="4"/>
  <c r="F385" i="4"/>
  <c r="H389" i="4"/>
  <c r="F394" i="4"/>
  <c r="H398" i="4"/>
  <c r="G403" i="4"/>
  <c r="F408" i="4"/>
  <c r="H412" i="4"/>
  <c r="F417" i="4"/>
  <c r="H421" i="4"/>
  <c r="F426" i="4"/>
  <c r="H430" i="4"/>
  <c r="G435" i="4"/>
  <c r="G444" i="4"/>
  <c r="G453" i="4"/>
  <c r="G462" i="4"/>
  <c r="F467" i="4"/>
  <c r="H471" i="4"/>
  <c r="G476" i="4"/>
  <c r="G485" i="4"/>
  <c r="G494" i="4"/>
  <c r="F499" i="4"/>
  <c r="H503" i="4"/>
  <c r="F508" i="4"/>
  <c r="H512" i="4"/>
  <c r="F517" i="4"/>
  <c r="H521" i="4"/>
  <c r="F526" i="4"/>
  <c r="H530" i="4"/>
  <c r="G535" i="4"/>
  <c r="H544" i="4"/>
  <c r="F549" i="4"/>
  <c r="H553" i="4"/>
  <c r="F558" i="4"/>
  <c r="H562" i="4"/>
  <c r="G567" i="4"/>
  <c r="G576" i="4"/>
  <c r="G585" i="4"/>
  <c r="G594" i="4"/>
  <c r="F599" i="4"/>
  <c r="H603" i="4"/>
  <c r="F608" i="4"/>
  <c r="G617" i="4"/>
  <c r="G626" i="4"/>
  <c r="F631" i="4"/>
  <c r="H635" i="4"/>
  <c r="F640" i="4"/>
  <c r="H644" i="4"/>
  <c r="F649" i="4"/>
  <c r="H653" i="4"/>
  <c r="F658" i="4"/>
  <c r="H662" i="4"/>
  <c r="G667" i="4"/>
  <c r="G676" i="4"/>
  <c r="F681" i="4"/>
  <c r="H685" i="4"/>
  <c r="F690" i="4"/>
  <c r="H694" i="4"/>
  <c r="F699" i="4"/>
  <c r="G703" i="4"/>
  <c r="H707" i="4"/>
  <c r="F716" i="4"/>
  <c r="G720" i="4"/>
  <c r="H724" i="4"/>
  <c r="F733" i="4"/>
  <c r="G737" i="4"/>
  <c r="H741" i="4"/>
  <c r="F746" i="4"/>
  <c r="G750" i="4"/>
  <c r="H754" i="4"/>
  <c r="F763" i="4"/>
  <c r="G767" i="4"/>
  <c r="H771" i="4"/>
  <c r="H775" i="4"/>
  <c r="H779" i="4"/>
  <c r="H783" i="4"/>
  <c r="H787" i="4"/>
  <c r="H791" i="4"/>
  <c r="H795" i="4"/>
  <c r="H799" i="4"/>
  <c r="H803" i="4"/>
  <c r="H807" i="4"/>
  <c r="H811" i="4"/>
  <c r="H815" i="4"/>
  <c r="H819" i="4"/>
  <c r="H823" i="4"/>
  <c r="H827" i="4"/>
  <c r="H831" i="4"/>
  <c r="H835" i="4"/>
  <c r="H839" i="4"/>
  <c r="H843" i="4"/>
  <c r="H847" i="4"/>
  <c r="H851" i="4"/>
  <c r="H855" i="4"/>
  <c r="H859" i="4"/>
  <c r="H863" i="4"/>
  <c r="H867" i="4"/>
  <c r="H871" i="4"/>
  <c r="H875" i="4"/>
  <c r="H879" i="4"/>
  <c r="H883" i="4"/>
  <c r="H887" i="4"/>
  <c r="H891" i="4"/>
  <c r="H895" i="4"/>
  <c r="H899" i="4"/>
  <c r="H903" i="4"/>
  <c r="H907" i="4"/>
  <c r="H911" i="4"/>
  <c r="H915" i="4"/>
  <c r="H919" i="4"/>
  <c r="H923" i="4"/>
  <c r="H927" i="4"/>
  <c r="H931" i="4"/>
  <c r="H935" i="4"/>
  <c r="H939" i="4"/>
  <c r="H943" i="4"/>
  <c r="H947" i="4"/>
  <c r="H951" i="4"/>
  <c r="H955" i="4"/>
  <c r="H959" i="4"/>
  <c r="H963" i="4"/>
  <c r="H967" i="4"/>
  <c r="H971" i="4"/>
  <c r="H975" i="4"/>
  <c r="H979" i="4"/>
  <c r="H983" i="4"/>
  <c r="H987" i="4"/>
  <c r="H991" i="4"/>
  <c r="H995" i="4"/>
  <c r="H999" i="4"/>
  <c r="H1003" i="4"/>
  <c r="H1007" i="4"/>
  <c r="H1011" i="4"/>
  <c r="H1015" i="4"/>
  <c r="H1019" i="4"/>
  <c r="H1023" i="4"/>
  <c r="H1027" i="4"/>
  <c r="H1031" i="4"/>
  <c r="H1035" i="4"/>
  <c r="H1039" i="4"/>
  <c r="G6" i="4"/>
  <c r="G35" i="4"/>
  <c r="G41" i="4"/>
  <c r="G59" i="4"/>
  <c r="G71" i="4"/>
  <c r="G77" i="4"/>
  <c r="G83" i="4"/>
  <c r="G89" i="4"/>
  <c r="H94" i="4"/>
  <c r="G100" i="4"/>
  <c r="F111" i="4"/>
  <c r="G116" i="4"/>
  <c r="G122" i="4"/>
  <c r="F128" i="4"/>
  <c r="H133" i="4"/>
  <c r="G139" i="4"/>
  <c r="F150" i="4"/>
  <c r="G161" i="4"/>
  <c r="F167" i="4"/>
  <c r="F173" i="4"/>
  <c r="G178" i="4"/>
  <c r="H183" i="4"/>
  <c r="F189" i="4"/>
  <c r="F200" i="4"/>
  <c r="F206" i="4"/>
  <c r="G217" i="4"/>
  <c r="H222" i="4"/>
  <c r="G228" i="4"/>
  <c r="H233" i="4"/>
  <c r="H238" i="4"/>
  <c r="H243" i="4"/>
  <c r="H254" i="4"/>
  <c r="H259" i="4"/>
  <c r="G275" i="4"/>
  <c r="G280" i="4"/>
  <c r="H285" i="4"/>
  <c r="H290" i="4"/>
  <c r="H295" i="4"/>
  <c r="G301" i="4"/>
  <c r="G306" i="4"/>
  <c r="G311" i="4"/>
  <c r="G316" i="4"/>
  <c r="F322" i="4"/>
  <c r="F327" i="4"/>
  <c r="G332" i="4"/>
  <c r="H337" i="4"/>
  <c r="H342" i="4"/>
  <c r="H352" i="4"/>
  <c r="G357" i="4"/>
  <c r="F362" i="4"/>
  <c r="G367" i="4"/>
  <c r="G376" i="4"/>
  <c r="G385" i="4"/>
  <c r="G394" i="4"/>
  <c r="F399" i="4"/>
  <c r="G408" i="4"/>
  <c r="G417" i="4"/>
  <c r="G426" i="4"/>
  <c r="F431" i="4"/>
  <c r="H435" i="4"/>
  <c r="F440" i="4"/>
  <c r="H444" i="4"/>
  <c r="F449" i="4"/>
  <c r="H453" i="4"/>
  <c r="F458" i="4"/>
  <c r="H462" i="4"/>
  <c r="G467" i="4"/>
  <c r="F472" i="4"/>
  <c r="H476" i="4"/>
  <c r="F481" i="4"/>
  <c r="H485" i="4"/>
  <c r="F490" i="4"/>
  <c r="H494" i="4"/>
  <c r="G499" i="4"/>
  <c r="G508" i="4"/>
  <c r="G517" i="4"/>
  <c r="G526" i="4"/>
  <c r="F531" i="4"/>
  <c r="H535" i="4"/>
  <c r="G540" i="4"/>
  <c r="G549" i="4"/>
  <c r="G558" i="4"/>
  <c r="F563" i="4"/>
  <c r="H567" i="4"/>
  <c r="F572" i="4"/>
  <c r="H576" i="4"/>
  <c r="F581" i="4"/>
  <c r="H585" i="4"/>
  <c r="F590" i="4"/>
  <c r="H594" i="4"/>
  <c r="G599" i="4"/>
  <c r="H608" i="4"/>
  <c r="F613" i="4"/>
  <c r="H617" i="4"/>
  <c r="F622" i="4"/>
  <c r="H626" i="4"/>
  <c r="G631" i="4"/>
  <c r="G640" i="4"/>
  <c r="G649" i="4"/>
  <c r="G658" i="4"/>
  <c r="F663" i="4"/>
  <c r="H667" i="4"/>
  <c r="F672" i="4"/>
  <c r="G681" i="4"/>
  <c r="G690" i="4"/>
  <c r="F695" i="4"/>
  <c r="G699" i="4"/>
  <c r="H703" i="4"/>
  <c r="F712" i="4"/>
  <c r="G716" i="4"/>
  <c r="H720" i="4"/>
  <c r="F729" i="4"/>
  <c r="G733" i="4"/>
  <c r="H737" i="4"/>
  <c r="F742" i="4"/>
  <c r="G746" i="4"/>
  <c r="H750" i="4"/>
  <c r="F759" i="4"/>
  <c r="G763" i="4"/>
  <c r="H767" i="4"/>
  <c r="H6" i="4"/>
  <c r="F13" i="4"/>
  <c r="H19" i="4"/>
  <c r="H26" i="4"/>
  <c r="H33" i="4"/>
  <c r="H39" i="4"/>
  <c r="H46" i="4"/>
  <c r="F54" i="4"/>
  <c r="F61" i="4"/>
  <c r="F67" i="4"/>
  <c r="H74" i="4"/>
  <c r="F81" i="4"/>
  <c r="G87" i="4"/>
  <c r="H106" i="4"/>
  <c r="H113" i="4"/>
  <c r="G119" i="4"/>
  <c r="H131" i="4"/>
  <c r="H138" i="4"/>
  <c r="F145" i="4"/>
  <c r="G151" i="4"/>
  <c r="F164" i="4"/>
  <c r="F170" i="4"/>
  <c r="F177" i="4"/>
  <c r="F196" i="4"/>
  <c r="H202" i="4"/>
  <c r="G208" i="4"/>
  <c r="G214" i="4"/>
  <c r="G221" i="4"/>
  <c r="F227" i="4"/>
  <c r="H239" i="4"/>
  <c r="G251" i="4"/>
  <c r="F257" i="4"/>
  <c r="F263" i="4"/>
  <c r="F269" i="4"/>
  <c r="H275" i="4"/>
  <c r="G281" i="4"/>
  <c r="F293" i="4"/>
  <c r="F305" i="4"/>
  <c r="H310" i="4"/>
  <c r="F323" i="4"/>
  <c r="G340" i="4"/>
  <c r="H357" i="4"/>
  <c r="G363" i="4"/>
  <c r="H368" i="4"/>
  <c r="F379" i="4"/>
  <c r="F384" i="4"/>
  <c r="F389" i="4"/>
  <c r="H394" i="4"/>
  <c r="F400" i="4"/>
  <c r="F405" i="4"/>
  <c r="F410" i="4"/>
  <c r="G415" i="4"/>
  <c r="G420" i="4"/>
  <c r="H425" i="4"/>
  <c r="G431" i="4"/>
  <c r="G436" i="4"/>
  <c r="G441" i="4"/>
  <c r="H446" i="4"/>
  <c r="F483" i="4"/>
  <c r="F488" i="4"/>
  <c r="G493" i="4"/>
  <c r="G498" i="4"/>
  <c r="F504" i="4"/>
  <c r="F509" i="4"/>
  <c r="F514" i="4"/>
  <c r="H519" i="4"/>
  <c r="H524" i="4"/>
  <c r="H529" i="4"/>
  <c r="H534" i="4"/>
  <c r="H540" i="4"/>
  <c r="H545" i="4"/>
  <c r="H550" i="4"/>
  <c r="F566" i="4"/>
  <c r="G571" i="4"/>
  <c r="G587" i="4"/>
  <c r="G592" i="4"/>
  <c r="G597" i="4"/>
  <c r="G602" i="4"/>
  <c r="H607" i="4"/>
  <c r="G613" i="4"/>
  <c r="G618" i="4"/>
  <c r="H623" i="4"/>
  <c r="H628" i="4"/>
  <c r="H633" i="4"/>
  <c r="F639" i="4"/>
  <c r="F644" i="4"/>
  <c r="H649" i="4"/>
  <c r="H654" i="4"/>
  <c r="F660" i="4"/>
  <c r="F665" i="4"/>
  <c r="F670" i="4"/>
  <c r="G675" i="4"/>
  <c r="G680" i="4"/>
  <c r="F686" i="4"/>
  <c r="G691" i="4"/>
  <c r="G696" i="4"/>
  <c r="F701" i="4"/>
  <c r="F706" i="4"/>
  <c r="H715" i="4"/>
  <c r="H725" i="4"/>
  <c r="H730" i="4"/>
  <c r="G735" i="4"/>
  <c r="F740" i="4"/>
  <c r="H749" i="4"/>
  <c r="F755" i="4"/>
  <c r="H764" i="4"/>
  <c r="G769" i="4"/>
  <c r="F774" i="4"/>
  <c r="H778" i="4"/>
  <c r="F783" i="4"/>
  <c r="F788" i="4"/>
  <c r="H792" i="4"/>
  <c r="F797" i="4"/>
  <c r="H801" i="4"/>
  <c r="F806" i="4"/>
  <c r="H810" i="4"/>
  <c r="F815" i="4"/>
  <c r="F820" i="4"/>
  <c r="H824" i="4"/>
  <c r="F833" i="4"/>
  <c r="G837" i="4"/>
  <c r="H841" i="4"/>
  <c r="F850" i="4"/>
  <c r="G854" i="4"/>
  <c r="H858" i="4"/>
  <c r="F867" i="4"/>
  <c r="G871" i="4"/>
  <c r="F880" i="4"/>
  <c r="G884" i="4"/>
  <c r="H888" i="4"/>
  <c r="F897" i="4"/>
  <c r="G901" i="4"/>
  <c r="H905" i="4"/>
  <c r="F914" i="4"/>
  <c r="G918" i="4"/>
  <c r="H922" i="4"/>
  <c r="F931" i="4"/>
  <c r="G935" i="4"/>
  <c r="F944" i="4"/>
  <c r="G948" i="4"/>
  <c r="H952" i="4"/>
  <c r="F961" i="4"/>
  <c r="G965" i="4"/>
  <c r="H969" i="4"/>
  <c r="F978" i="4"/>
  <c r="G982" i="4"/>
  <c r="H986" i="4"/>
  <c r="F995" i="4"/>
  <c r="G999" i="4"/>
  <c r="F1008" i="4"/>
  <c r="G1012" i="4"/>
  <c r="H1016" i="4"/>
  <c r="F1025" i="4"/>
  <c r="G1029" i="4"/>
  <c r="H1033" i="4"/>
  <c r="G3" i="4"/>
  <c r="H13" i="4"/>
  <c r="F27" i="4"/>
  <c r="F34" i="4"/>
  <c r="F48" i="4"/>
  <c r="H61" i="4"/>
  <c r="F75" i="4"/>
  <c r="G101" i="4"/>
  <c r="F107" i="4"/>
  <c r="H139" i="4"/>
  <c r="G152" i="4"/>
  <c r="H177" i="4"/>
  <c r="G190" i="4"/>
  <c r="F203" i="4"/>
  <c r="F209" i="4"/>
  <c r="G234" i="4"/>
  <c r="H263" i="4"/>
  <c r="F276" i="4"/>
  <c r="G299" i="4"/>
  <c r="F318" i="4"/>
  <c r="F341" i="4"/>
  <c r="F358" i="4"/>
  <c r="F369" i="4"/>
  <c r="G374" i="4"/>
  <c r="H384" i="4"/>
  <c r="H395" i="4"/>
  <c r="H426" i="4"/>
  <c r="F442" i="4"/>
  <c r="G452" i="4"/>
  <c r="F463" i="4"/>
  <c r="G473" i="4"/>
  <c r="H488" i="4"/>
  <c r="H499" i="4"/>
  <c r="H509" i="4"/>
  <c r="F520" i="4"/>
  <c r="F530" i="4"/>
  <c r="F546" i="4"/>
  <c r="H566" i="4"/>
  <c r="G577" i="4"/>
  <c r="F624" i="4"/>
  <c r="G634" i="4"/>
  <c r="F650" i="4"/>
  <c r="H665" i="4"/>
  <c r="H686" i="4"/>
  <c r="G711" i="4"/>
  <c r="G726" i="4"/>
  <c r="H740" i="4"/>
  <c r="H755" i="4"/>
  <c r="F765" i="4"/>
  <c r="H774" i="4"/>
  <c r="H788" i="4"/>
  <c r="F802" i="4"/>
  <c r="F816" i="4"/>
  <c r="F859" i="4"/>
  <c r="F872" i="4"/>
  <c r="F889" i="4"/>
  <c r="H897" i="4"/>
  <c r="F906" i="4"/>
  <c r="H914" i="4"/>
  <c r="F923" i="4"/>
  <c r="G940" i="4"/>
  <c r="F970" i="4"/>
  <c r="G1004" i="4"/>
  <c r="G1021" i="4"/>
  <c r="G1038" i="4"/>
  <c r="G7" i="4"/>
  <c r="G20" i="4"/>
  <c r="G27" i="4"/>
  <c r="G34" i="4"/>
  <c r="G40" i="4"/>
  <c r="G48" i="4"/>
  <c r="G68" i="4"/>
  <c r="G75" i="4"/>
  <c r="F88" i="4"/>
  <c r="F95" i="4"/>
  <c r="H101" i="4"/>
  <c r="G107" i="4"/>
  <c r="G114" i="4"/>
  <c r="F120" i="4"/>
  <c r="H126" i="4"/>
  <c r="F133" i="4"/>
  <c r="H158" i="4"/>
  <c r="F165" i="4"/>
  <c r="F184" i="4"/>
  <c r="H190" i="4"/>
  <c r="F197" i="4"/>
  <c r="G203" i="4"/>
  <c r="G209" i="4"/>
  <c r="F216" i="4"/>
  <c r="F222" i="4"/>
  <c r="F229" i="4"/>
  <c r="F241" i="4"/>
  <c r="H246" i="4"/>
  <c r="F252" i="4"/>
  <c r="G258" i="4"/>
  <c r="F264" i="4"/>
  <c r="G276" i="4"/>
  <c r="F282" i="4"/>
  <c r="F288" i="4"/>
  <c r="F294" i="4"/>
  <c r="H299" i="4"/>
  <c r="G318" i="4"/>
  <c r="H329" i="4"/>
  <c r="H335" i="4"/>
  <c r="G341" i="4"/>
  <c r="G13" i="4"/>
  <c r="G54" i="4"/>
  <c r="G61" i="4"/>
  <c r="G67" i="4"/>
  <c r="G81" i="4"/>
  <c r="H87" i="4"/>
  <c r="F94" i="4"/>
  <c r="F101" i="4"/>
  <c r="H119" i="4"/>
  <c r="F126" i="4"/>
  <c r="G145" i="4"/>
  <c r="H151" i="4"/>
  <c r="F158" i="4"/>
  <c r="G164" i="4"/>
  <c r="G170" i="4"/>
  <c r="G177" i="4"/>
  <c r="F183" i="4"/>
  <c r="F190" i="4"/>
  <c r="G196" i="4"/>
  <c r="H214" i="4"/>
  <c r="H221" i="4"/>
  <c r="G227" i="4"/>
  <c r="F234" i="4"/>
  <c r="F246" i="4"/>
  <c r="H251" i="4"/>
  <c r="G257" i="4"/>
  <c r="G263" i="4"/>
  <c r="G269" i="4"/>
  <c r="H281" i="4"/>
  <c r="F287" i="4"/>
  <c r="H293" i="4"/>
  <c r="F299" i="4"/>
  <c r="G305" i="4"/>
  <c r="F317" i="4"/>
  <c r="G323" i="4"/>
  <c r="F329" i="4"/>
  <c r="F335" i="4"/>
  <c r="F346" i="4"/>
  <c r="F352" i="4"/>
  <c r="H363" i="4"/>
  <c r="F374" i="4"/>
  <c r="G379" i="4"/>
  <c r="G384" i="4"/>
  <c r="G389" i="4"/>
  <c r="G395" i="4"/>
  <c r="G400" i="4"/>
  <c r="G405" i="4"/>
  <c r="G410" i="4"/>
  <c r="H415" i="4"/>
  <c r="H431" i="4"/>
  <c r="H436" i="4"/>
  <c r="H441" i="4"/>
  <c r="F447" i="4"/>
  <c r="F452" i="4"/>
  <c r="F457" i="4"/>
  <c r="F462" i="4"/>
  <c r="F468" i="4"/>
  <c r="F473" i="4"/>
  <c r="F478" i="4"/>
  <c r="G483" i="4"/>
  <c r="G488" i="4"/>
  <c r="H493" i="4"/>
  <c r="H498" i="4"/>
  <c r="G504" i="4"/>
  <c r="G509" i="4"/>
  <c r="H514" i="4"/>
  <c r="F535" i="4"/>
  <c r="F551" i="4"/>
  <c r="F556" i="4"/>
  <c r="F561" i="4"/>
  <c r="G566" i="4"/>
  <c r="H571" i="4"/>
  <c r="F577" i="4"/>
  <c r="F582" i="4"/>
  <c r="H587" i="4"/>
  <c r="H592" i="4"/>
  <c r="H597" i="4"/>
  <c r="H602" i="4"/>
  <c r="H613" i="4"/>
  <c r="H618" i="4"/>
  <c r="F634" i="4"/>
  <c r="G639" i="4"/>
  <c r="G644" i="4"/>
  <c r="F655" i="4"/>
  <c r="G660" i="4"/>
  <c r="G665" i="4"/>
  <c r="G670" i="4"/>
  <c r="H675" i="4"/>
  <c r="H680" i="4"/>
  <c r="G686" i="4"/>
  <c r="H691" i="4"/>
  <c r="H696" i="4"/>
  <c r="G701" i="4"/>
  <c r="G706" i="4"/>
  <c r="F711" i="4"/>
  <c r="F721" i="4"/>
  <c r="F726" i="4"/>
  <c r="H735" i="4"/>
  <c r="G740" i="4"/>
  <c r="F745" i="4"/>
  <c r="F750" i="4"/>
  <c r="G755" i="4"/>
  <c r="F760" i="4"/>
  <c r="H769" i="4"/>
  <c r="G774" i="4"/>
  <c r="G783" i="4"/>
  <c r="G788" i="4"/>
  <c r="G797" i="4"/>
  <c r="G806" i="4"/>
  <c r="G815" i="4"/>
  <c r="G820" i="4"/>
  <c r="F829" i="4"/>
  <c r="G833" i="4"/>
  <c r="H837" i="4"/>
  <c r="F846" i="4"/>
  <c r="G850" i="4"/>
  <c r="H854" i="4"/>
  <c r="F863" i="4"/>
  <c r="G867" i="4"/>
  <c r="F876" i="4"/>
  <c r="G880" i="4"/>
  <c r="H884" i="4"/>
  <c r="F893" i="4"/>
  <c r="G897" i="4"/>
  <c r="H901" i="4"/>
  <c r="F910" i="4"/>
  <c r="G914" i="4"/>
  <c r="H918" i="4"/>
  <c r="F927" i="4"/>
  <c r="G931" i="4"/>
  <c r="F940" i="4"/>
  <c r="G944" i="4"/>
  <c r="H948" i="4"/>
  <c r="F957" i="4"/>
  <c r="G961" i="4"/>
  <c r="H965" i="4"/>
  <c r="F974" i="4"/>
  <c r="G978" i="4"/>
  <c r="H982" i="4"/>
  <c r="F991" i="4"/>
  <c r="G995" i="4"/>
  <c r="F1004" i="4"/>
  <c r="G1008" i="4"/>
  <c r="H1012" i="4"/>
  <c r="F1021" i="4"/>
  <c r="G1025" i="4"/>
  <c r="H1029" i="4"/>
  <c r="F1038" i="4"/>
  <c r="H3" i="4"/>
  <c r="F7" i="4"/>
  <c r="F20" i="4"/>
  <c r="F40" i="4"/>
  <c r="H54" i="4"/>
  <c r="F68" i="4"/>
  <c r="H81" i="4"/>
  <c r="F114" i="4"/>
  <c r="G126" i="4"/>
  <c r="H145" i="4"/>
  <c r="G158" i="4"/>
  <c r="H170" i="4"/>
  <c r="F240" i="4"/>
  <c r="G246" i="4"/>
  <c r="F258" i="4"/>
  <c r="F270" i="4"/>
  <c r="H305" i="4"/>
  <c r="H311" i="4"/>
  <c r="H323" i="4"/>
  <c r="G329" i="4"/>
  <c r="G335" i="4"/>
  <c r="H346" i="4"/>
  <c r="H379" i="4"/>
  <c r="F390" i="4"/>
  <c r="H400" i="4"/>
  <c r="H405" i="4"/>
  <c r="H410" i="4"/>
  <c r="F421" i="4"/>
  <c r="G447" i="4"/>
  <c r="G457" i="4"/>
  <c r="G468" i="4"/>
  <c r="G478" i="4"/>
  <c r="H483" i="4"/>
  <c r="H504" i="4"/>
  <c r="F515" i="4"/>
  <c r="F525" i="4"/>
  <c r="F536" i="4"/>
  <c r="F541" i="4"/>
  <c r="G551" i="4"/>
  <c r="G556" i="4"/>
  <c r="H561" i="4"/>
  <c r="G572" i="4"/>
  <c r="G582" i="4"/>
  <c r="F603" i="4"/>
  <c r="F619" i="4"/>
  <c r="F629" i="4"/>
  <c r="H639" i="4"/>
  <c r="F645" i="4"/>
  <c r="H655" i="4"/>
  <c r="H660" i="4"/>
  <c r="H670" i="4"/>
  <c r="H681" i="4"/>
  <c r="H701" i="4"/>
  <c r="H706" i="4"/>
  <c r="H716" i="4"/>
  <c r="G721" i="4"/>
  <c r="F731" i="4"/>
  <c r="G745" i="4"/>
  <c r="G760" i="4"/>
  <c r="F770" i="4"/>
  <c r="F779" i="4"/>
  <c r="F784" i="4"/>
  <c r="F793" i="4"/>
  <c r="H797" i="4"/>
  <c r="H806" i="4"/>
  <c r="F811" i="4"/>
  <c r="H820" i="4"/>
  <c r="F825" i="4"/>
  <c r="G829" i="4"/>
  <c r="H833" i="4"/>
  <c r="F842" i="4"/>
  <c r="G846" i="4"/>
  <c r="H850" i="4"/>
  <c r="G863" i="4"/>
  <c r="G876" i="4"/>
  <c r="H880" i="4"/>
  <c r="G893" i="4"/>
  <c r="G910" i="4"/>
  <c r="G927" i="4"/>
  <c r="F936" i="4"/>
  <c r="H944" i="4"/>
  <c r="F953" i="4"/>
  <c r="G957" i="4"/>
  <c r="H961" i="4"/>
  <c r="G974" i="4"/>
  <c r="H978" i="4"/>
  <c r="F987" i="4"/>
  <c r="G991" i="4"/>
  <c r="F1000" i="4"/>
  <c r="H1008" i="4"/>
  <c r="F1017" i="4"/>
  <c r="H1025" i="4"/>
  <c r="F1034" i="4"/>
  <c r="H7" i="4"/>
  <c r="F16" i="4"/>
  <c r="F25" i="4"/>
  <c r="H34" i="4"/>
  <c r="H43" i="4"/>
  <c r="H51" i="4"/>
  <c r="F62" i="4"/>
  <c r="H70" i="4"/>
  <c r="H79" i="4"/>
  <c r="H89" i="4"/>
  <c r="F97" i="4"/>
  <c r="F105" i="4"/>
  <c r="H114" i="4"/>
  <c r="F123" i="4"/>
  <c r="H130" i="4"/>
  <c r="F140" i="4"/>
  <c r="F148" i="4"/>
  <c r="F156" i="4"/>
  <c r="G165" i="4"/>
  <c r="G191" i="4"/>
  <c r="G207" i="4"/>
  <c r="G216" i="4"/>
  <c r="G224" i="4"/>
  <c r="H231" i="4"/>
  <c r="G241" i="4"/>
  <c r="F265" i="4"/>
  <c r="F272" i="4"/>
  <c r="H279" i="4"/>
  <c r="G296" i="4"/>
  <c r="G303" i="4"/>
  <c r="F312" i="4"/>
  <c r="H319" i="4"/>
  <c r="H327" i="4"/>
  <c r="H356" i="4"/>
  <c r="G364" i="4"/>
  <c r="H370" i="4"/>
  <c r="F377" i="4"/>
  <c r="G383" i="4"/>
  <c r="G390" i="4"/>
  <c r="H396" i="4"/>
  <c r="G402" i="4"/>
  <c r="F409" i="4"/>
  <c r="F415" i="4"/>
  <c r="G422" i="4"/>
  <c r="G428" i="4"/>
  <c r="G434" i="4"/>
  <c r="F454" i="4"/>
  <c r="G460" i="4"/>
  <c r="F466" i="4"/>
  <c r="H473" i="4"/>
  <c r="H479" i="4"/>
  <c r="F486" i="4"/>
  <c r="F492" i="4"/>
  <c r="F498" i="4"/>
  <c r="G505" i="4"/>
  <c r="H511" i="4"/>
  <c r="F524" i="4"/>
  <c r="G531" i="4"/>
  <c r="G537" i="4"/>
  <c r="G543" i="4"/>
  <c r="H556" i="4"/>
  <c r="G563" i="4"/>
  <c r="F569" i="4"/>
  <c r="G575" i="4"/>
  <c r="H581" i="4"/>
  <c r="H588" i="4"/>
  <c r="F595" i="4"/>
  <c r="F601" i="4"/>
  <c r="F607" i="4"/>
  <c r="G614" i="4"/>
  <c r="G620" i="4"/>
  <c r="F627" i="4"/>
  <c r="F646" i="4"/>
  <c r="G652" i="4"/>
  <c r="H658" i="4"/>
  <c r="H671" i="4"/>
  <c r="F678" i="4"/>
  <c r="F684" i="4"/>
  <c r="H690" i="4"/>
  <c r="G697" i="4"/>
  <c r="F703" i="4"/>
  <c r="F709" i="4"/>
  <c r="H721" i="4"/>
  <c r="G727" i="4"/>
  <c r="F739" i="4"/>
  <c r="H744" i="4"/>
  <c r="H751" i="4"/>
  <c r="F757" i="4"/>
  <c r="F775" i="4"/>
  <c r="F786" i="4"/>
  <c r="G791" i="4"/>
  <c r="F803" i="4"/>
  <c r="F814" i="4"/>
  <c r="G819" i="4"/>
  <c r="F836" i="4"/>
  <c r="F841" i="4"/>
  <c r="F852" i="4"/>
  <c r="F857" i="4"/>
  <c r="F862" i="4"/>
  <c r="F868" i="4"/>
  <c r="F873" i="4"/>
  <c r="F878" i="4"/>
  <c r="F883" i="4"/>
  <c r="G888" i="4"/>
  <c r="F894" i="4"/>
  <c r="F899" i="4"/>
  <c r="G904" i="4"/>
  <c r="G909" i="4"/>
  <c r="F915" i="4"/>
  <c r="G920" i="4"/>
  <c r="G925" i="4"/>
  <c r="G930" i="4"/>
  <c r="G936" i="4"/>
  <c r="G941" i="4"/>
  <c r="G946" i="4"/>
  <c r="G951" i="4"/>
  <c r="H956" i="4"/>
  <c r="G962" i="4"/>
  <c r="G967" i="4"/>
  <c r="H972" i="4"/>
  <c r="H977" i="4"/>
  <c r="G983" i="4"/>
  <c r="H988" i="4"/>
  <c r="H993" i="4"/>
  <c r="H998" i="4"/>
  <c r="H1004" i="4"/>
  <c r="H1009" i="4"/>
  <c r="H1014" i="4"/>
  <c r="H1030" i="4"/>
  <c r="G16" i="4"/>
  <c r="G25" i="4"/>
  <c r="G62" i="4"/>
  <c r="G97" i="4"/>
  <c r="G105" i="4"/>
  <c r="G123" i="4"/>
  <c r="G140" i="4"/>
  <c r="G148" i="4"/>
  <c r="G156" i="4"/>
  <c r="H165" i="4"/>
  <c r="F174" i="4"/>
  <c r="F182" i="4"/>
  <c r="H191" i="4"/>
  <c r="F199" i="4"/>
  <c r="H207" i="4"/>
  <c r="G232" i="4"/>
  <c r="H241" i="4"/>
  <c r="F248" i="4"/>
  <c r="F256" i="4"/>
  <c r="G265" i="4"/>
  <c r="G272" i="4"/>
  <c r="F289" i="4"/>
  <c r="H303" i="4"/>
  <c r="F336" i="4"/>
  <c r="F344" i="4"/>
  <c r="F350" i="4"/>
  <c r="H364" i="4"/>
  <c r="F371" i="4"/>
  <c r="G377" i="4"/>
  <c r="H383" i="4"/>
  <c r="F391" i="4"/>
  <c r="H402" i="4"/>
  <c r="G409" i="4"/>
  <c r="F416" i="4"/>
  <c r="H422" i="4"/>
  <c r="H428" i="4"/>
  <c r="H434" i="4"/>
  <c r="F441" i="4"/>
  <c r="F448" i="4"/>
  <c r="G454" i="4"/>
  <c r="H460" i="4"/>
  <c r="G466" i="4"/>
  <c r="G486" i="4"/>
  <c r="G492" i="4"/>
  <c r="H505" i="4"/>
  <c r="F518" i="4"/>
  <c r="G524" i="4"/>
  <c r="H537" i="4"/>
  <c r="H543" i="4"/>
  <c r="F550" i="4"/>
  <c r="H563" i="4"/>
  <c r="G569" i="4"/>
  <c r="H575" i="4"/>
  <c r="F583" i="4"/>
  <c r="G595" i="4"/>
  <c r="G601" i="4"/>
  <c r="G607" i="4"/>
  <c r="H614" i="4"/>
  <c r="H620" i="4"/>
  <c r="G627" i="4"/>
  <c r="F633" i="4"/>
  <c r="H640" i="4"/>
  <c r="G646" i="4"/>
  <c r="H652" i="4"/>
  <c r="F659" i="4"/>
  <c r="H672" i="4"/>
  <c r="G678" i="4"/>
  <c r="G684" i="4"/>
  <c r="F691" i="4"/>
  <c r="H697" i="4"/>
  <c r="G709" i="4"/>
  <c r="F715" i="4"/>
  <c r="F722" i="4"/>
  <c r="H727" i="4"/>
  <c r="H733" i="4"/>
  <c r="G739" i="4"/>
  <c r="H745" i="4"/>
  <c r="G757" i="4"/>
  <c r="H763" i="4"/>
  <c r="F769" i="4"/>
  <c r="G775" i="4"/>
  <c r="F781" i="4"/>
  <c r="G786" i="4"/>
  <c r="F792" i="4"/>
  <c r="F798" i="4"/>
  <c r="G803" i="4"/>
  <c r="F809" i="4"/>
  <c r="G814" i="4"/>
  <c r="F826" i="4"/>
  <c r="F831" i="4"/>
  <c r="G836" i="4"/>
  <c r="G841" i="4"/>
  <c r="F847" i="4"/>
  <c r="G852" i="4"/>
  <c r="G857" i="4"/>
  <c r="G862" i="4"/>
  <c r="G868" i="4"/>
  <c r="G873" i="4"/>
  <c r="G878" i="4"/>
  <c r="G883" i="4"/>
  <c r="G889" i="4"/>
  <c r="G894" i="4"/>
  <c r="G899" i="4"/>
  <c r="H904" i="4"/>
  <c r="H909" i="4"/>
  <c r="G915" i="4"/>
  <c r="H920" i="4"/>
  <c r="H925" i="4"/>
  <c r="H930" i="4"/>
  <c r="H936" i="4"/>
  <c r="H941" i="4"/>
  <c r="H946" i="4"/>
  <c r="H957" i="4"/>
  <c r="H962" i="4"/>
  <c r="F1020" i="4"/>
  <c r="F1036" i="4"/>
  <c r="F1041" i="4"/>
  <c r="F8" i="4"/>
  <c r="F17" i="4"/>
  <c r="H25" i="4"/>
  <c r="H35" i="4"/>
  <c r="F44" i="4"/>
  <c r="F53" i="4"/>
  <c r="F63" i="4"/>
  <c r="H71" i="4"/>
  <c r="F80" i="4"/>
  <c r="F90" i="4"/>
  <c r="H97" i="4"/>
  <c r="F106" i="4"/>
  <c r="F115" i="4"/>
  <c r="H123" i="4"/>
  <c r="F131" i="4"/>
  <c r="G157" i="4"/>
  <c r="G174" i="4"/>
  <c r="G182" i="4"/>
  <c r="G199" i="4"/>
  <c r="H217" i="4"/>
  <c r="H225" i="4"/>
  <c r="G256" i="4"/>
  <c r="H265" i="4"/>
  <c r="G289" i="4"/>
  <c r="F297" i="4"/>
  <c r="H313" i="4"/>
  <c r="F320" i="4"/>
  <c r="F328" i="4"/>
  <c r="G336" i="4"/>
  <c r="G344" i="4"/>
  <c r="G350" i="4"/>
  <c r="G358" i="4"/>
  <c r="F365" i="4"/>
  <c r="G371" i="4"/>
  <c r="H377" i="4"/>
  <c r="G391" i="4"/>
  <c r="F397" i="4"/>
  <c r="F403" i="4"/>
  <c r="H409" i="4"/>
  <c r="H416" i="4"/>
  <c r="F423" i="4"/>
  <c r="F435" i="4"/>
  <c r="G442" i="4"/>
  <c r="G448" i="4"/>
  <c r="F455" i="4"/>
  <c r="H466" i="4"/>
  <c r="F474" i="4"/>
  <c r="F480" i="4"/>
  <c r="H486" i="4"/>
  <c r="H492" i="4"/>
  <c r="F500" i="4"/>
  <c r="F506" i="4"/>
  <c r="F512" i="4"/>
  <c r="G518" i="4"/>
  <c r="G525" i="4"/>
  <c r="F532" i="4"/>
  <c r="G550" i="4"/>
  <c r="G557" i="4"/>
  <c r="H569" i="4"/>
  <c r="G583" i="4"/>
  <c r="F589" i="4"/>
  <c r="H601" i="4"/>
  <c r="F609" i="4"/>
  <c r="F615" i="4"/>
  <c r="H627" i="4"/>
  <c r="G633" i="4"/>
  <c r="F647" i="4"/>
  <c r="G659" i="4"/>
  <c r="F666" i="4"/>
  <c r="H678" i="4"/>
  <c r="H684" i="4"/>
  <c r="F692" i="4"/>
  <c r="F698" i="4"/>
  <c r="F704" i="4"/>
  <c r="H709" i="4"/>
  <c r="G715" i="4"/>
  <c r="G722" i="4"/>
  <c r="F734" i="4"/>
  <c r="H739" i="4"/>
  <c r="H746" i="4"/>
  <c r="F752" i="4"/>
  <c r="H757" i="4"/>
  <c r="G770" i="4"/>
  <c r="F776" i="4"/>
  <c r="G781" i="4"/>
  <c r="H786" i="4"/>
  <c r="G792" i="4"/>
  <c r="G798" i="4"/>
  <c r="F804" i="4"/>
  <c r="G809" i="4"/>
  <c r="H814" i="4"/>
  <c r="F821" i="4"/>
  <c r="G826" i="4"/>
  <c r="G831" i="4"/>
  <c r="H836" i="4"/>
  <c r="G842" i="4"/>
  <c r="G847" i="4"/>
  <c r="H852" i="4"/>
  <c r="H857" i="4"/>
  <c r="H862" i="4"/>
  <c r="H868" i="4"/>
  <c r="H873" i="4"/>
  <c r="H878" i="4"/>
  <c r="H889" i="4"/>
  <c r="H894" i="4"/>
  <c r="H910" i="4"/>
  <c r="F952" i="4"/>
  <c r="F968" i="4"/>
  <c r="F973" i="4"/>
  <c r="F984" i="4"/>
  <c r="F989" i="4"/>
  <c r="F994" i="4"/>
  <c r="F999" i="4"/>
  <c r="F1005" i="4"/>
  <c r="F1010" i="4"/>
  <c r="F1015" i="4"/>
  <c r="G1020" i="4"/>
  <c r="F1026" i="4"/>
  <c r="F1031" i="4"/>
  <c r="G1036" i="4"/>
  <c r="G1041" i="4"/>
  <c r="G8" i="4"/>
  <c r="G17" i="4"/>
  <c r="G44" i="4"/>
  <c r="G53" i="4"/>
  <c r="G63" i="4"/>
  <c r="G80" i="4"/>
  <c r="G90" i="4"/>
  <c r="G106" i="4"/>
  <c r="G115" i="4"/>
  <c r="G131" i="4"/>
  <c r="F141" i="4"/>
  <c r="F149" i="4"/>
  <c r="H157" i="4"/>
  <c r="F166" i="4"/>
  <c r="H174" i="4"/>
  <c r="H182" i="4"/>
  <c r="F192" i="4"/>
  <c r="H199" i="4"/>
  <c r="G1035" i="4"/>
  <c r="G1016" i="4"/>
  <c r="G1010" i="4"/>
  <c r="F997" i="4"/>
  <c r="G990" i="4"/>
  <c r="H984" i="4"/>
  <c r="F977" i="4"/>
  <c r="F971" i="4"/>
  <c r="H964" i="4"/>
  <c r="H958" i="4"/>
  <c r="F951" i="4"/>
  <c r="G945" i="4"/>
  <c r="H938" i="4"/>
  <c r="F926" i="4"/>
  <c r="G919" i="4"/>
  <c r="G900" i="4"/>
  <c r="H893" i="4"/>
  <c r="F881" i="4"/>
  <c r="G874" i="4"/>
  <c r="F861" i="4"/>
  <c r="F855" i="4"/>
  <c r="H848" i="4"/>
  <c r="H842" i="4"/>
  <c r="F835" i="4"/>
  <c r="H828" i="4"/>
  <c r="G822" i="4"/>
  <c r="G816" i="4"/>
  <c r="G808" i="4"/>
  <c r="F801" i="4"/>
  <c r="H794" i="4"/>
  <c r="G787" i="4"/>
  <c r="H780" i="4"/>
  <c r="G773" i="4"/>
  <c r="H766" i="4"/>
  <c r="G759" i="4"/>
  <c r="G752" i="4"/>
  <c r="H729" i="4"/>
  <c r="G714" i="4"/>
  <c r="G707" i="4"/>
  <c r="F700" i="4"/>
  <c r="F677" i="4"/>
  <c r="G661" i="4"/>
  <c r="F653" i="4"/>
  <c r="G645" i="4"/>
  <c r="F637" i="4"/>
  <c r="H621" i="4"/>
  <c r="G612" i="4"/>
  <c r="H605" i="4"/>
  <c r="F598" i="4"/>
  <c r="G590" i="4"/>
  <c r="G581" i="4"/>
  <c r="F559" i="4"/>
  <c r="H551" i="4"/>
  <c r="G542" i="4"/>
  <c r="F534" i="4"/>
  <c r="H527" i="4"/>
  <c r="G519" i="4"/>
  <c r="F511" i="4"/>
  <c r="H502" i="4"/>
  <c r="H487" i="4"/>
  <c r="G479" i="4"/>
  <c r="F471" i="4"/>
  <c r="G464" i="4"/>
  <c r="F456" i="4"/>
  <c r="H448" i="4"/>
  <c r="H439" i="4"/>
  <c r="H432" i="4"/>
  <c r="G424" i="4"/>
  <c r="H417" i="4"/>
  <c r="H408" i="4"/>
  <c r="F401" i="4"/>
  <c r="H369" i="4"/>
  <c r="G353" i="4"/>
  <c r="H344" i="4"/>
  <c r="H333" i="4"/>
  <c r="H306" i="4"/>
  <c r="F285" i="4"/>
  <c r="H255" i="4"/>
  <c r="F237" i="4"/>
  <c r="H226" i="4"/>
  <c r="F205" i="4"/>
  <c r="G194" i="4"/>
  <c r="H149" i="4"/>
  <c r="F127" i="4"/>
  <c r="H103" i="4"/>
  <c r="G92" i="4"/>
  <c r="G82" i="4"/>
  <c r="G57" i="4"/>
  <c r="G45" i="4"/>
  <c r="G9" i="4"/>
  <c r="F3" i="4"/>
  <c r="F1035" i="4"/>
  <c r="H1028" i="4"/>
  <c r="H1022" i="4"/>
  <c r="F1016" i="4"/>
  <c r="G1009" i="4"/>
  <c r="H1002" i="4"/>
  <c r="F990" i="4"/>
  <c r="G984" i="4"/>
  <c r="G964" i="4"/>
  <c r="G958" i="4"/>
  <c r="F945" i="4"/>
  <c r="G938" i="4"/>
  <c r="H932" i="4"/>
  <c r="F925" i="4"/>
  <c r="F919" i="4"/>
  <c r="H912" i="4"/>
  <c r="H906" i="4"/>
  <c r="F900" i="4"/>
  <c r="H892" i="4"/>
  <c r="H886" i="4"/>
  <c r="F874" i="4"/>
  <c r="H866" i="4"/>
  <c r="F854" i="4"/>
  <c r="G848" i="4"/>
  <c r="G828" i="4"/>
  <c r="F822" i="4"/>
  <c r="F808" i="4"/>
  <c r="G794" i="4"/>
  <c r="F787" i="4"/>
  <c r="G780" i="4"/>
  <c r="F773" i="4"/>
  <c r="G766" i="4"/>
  <c r="H758" i="4"/>
  <c r="G751" i="4"/>
  <c r="H743" i="4"/>
  <c r="H736" i="4"/>
  <c r="G729" i="4"/>
  <c r="H722" i="4"/>
  <c r="F714" i="4"/>
  <c r="F707" i="4"/>
  <c r="H692" i="4"/>
  <c r="H683" i="4"/>
  <c r="F676" i="4"/>
  <c r="H668" i="4"/>
  <c r="F661" i="4"/>
  <c r="F652" i="4"/>
  <c r="G629" i="4"/>
  <c r="G621" i="4"/>
  <c r="F612" i="4"/>
  <c r="G605" i="4"/>
  <c r="F597" i="4"/>
  <c r="H589" i="4"/>
  <c r="H580" i="4"/>
  <c r="H573" i="4"/>
  <c r="G565" i="4"/>
  <c r="H558" i="4"/>
  <c r="H549" i="4"/>
  <c r="F542" i="4"/>
  <c r="F527" i="4"/>
  <c r="F519" i="4"/>
  <c r="H510" i="4"/>
  <c r="G502" i="4"/>
  <c r="H495" i="4"/>
  <c r="G487" i="4"/>
  <c r="F479" i="4"/>
  <c r="H470" i="4"/>
  <c r="F464" i="4"/>
  <c r="H447" i="4"/>
  <c r="G439" i="4"/>
  <c r="G432" i="4"/>
  <c r="F424" i="4"/>
  <c r="H407" i="4"/>
  <c r="H392" i="4"/>
  <c r="H385" i="4"/>
  <c r="H376" i="4"/>
  <c r="G368" i="4"/>
  <c r="H360" i="4"/>
  <c r="F353" i="4"/>
  <c r="H343" i="4"/>
  <c r="G333" i="4"/>
  <c r="G324" i="4"/>
  <c r="H314" i="4"/>
  <c r="F304" i="4"/>
  <c r="H294" i="4"/>
  <c r="G274" i="4"/>
  <c r="H266" i="4"/>
  <c r="G255" i="4"/>
  <c r="H245" i="4"/>
  <c r="G226" i="4"/>
  <c r="F214" i="4"/>
  <c r="F194" i="4"/>
  <c r="G184" i="4"/>
  <c r="H171" i="4"/>
  <c r="G160" i="4"/>
  <c r="G149" i="4"/>
  <c r="G136" i="4"/>
  <c r="H115" i="4"/>
  <c r="G103" i="4"/>
  <c r="F92" i="4"/>
  <c r="F82" i="4"/>
  <c r="H69" i="4"/>
  <c r="F57" i="4"/>
  <c r="F45" i="4"/>
  <c r="H31" i="4"/>
  <c r="H21" i="4"/>
  <c r="F9" i="4"/>
  <c r="AL148" i="2"/>
  <c r="AL367" i="2"/>
  <c r="AL324" i="2"/>
  <c r="AL644" i="2"/>
  <c r="AL956" i="2"/>
  <c r="AL726" i="2"/>
  <c r="AL548" i="2"/>
  <c r="AL365" i="2"/>
  <c r="AL62" i="2"/>
  <c r="AL1028" i="2"/>
  <c r="AL992" i="2"/>
  <c r="AL953" i="2"/>
  <c r="AL903" i="2"/>
  <c r="AL862" i="2"/>
  <c r="AL820" i="2"/>
  <c r="AL768" i="2"/>
  <c r="AL725" i="2"/>
  <c r="AL684" i="2"/>
  <c r="AL641" i="2"/>
  <c r="AL589" i="2"/>
  <c r="AL547" i="2"/>
  <c r="AL505" i="2"/>
  <c r="AL452" i="2"/>
  <c r="AL408" i="2"/>
  <c r="AL364" i="2"/>
  <c r="AL317" i="2"/>
  <c r="AL261" i="2"/>
  <c r="AL198" i="2"/>
  <c r="AL138" i="2"/>
  <c r="AL60" i="2"/>
  <c r="AL425" i="2"/>
  <c r="AL782" i="2"/>
  <c r="AL994" i="2"/>
  <c r="AL63" i="2"/>
  <c r="AL685" i="2"/>
  <c r="AL263" i="2"/>
  <c r="AL1027" i="2"/>
  <c r="AL991" i="2"/>
  <c r="AL943" i="2"/>
  <c r="AL902" i="2"/>
  <c r="AL861" i="2"/>
  <c r="AL818" i="2"/>
  <c r="AL766" i="2"/>
  <c r="AL724" i="2"/>
  <c r="AL682" i="2"/>
  <c r="AL629" i="2"/>
  <c r="AL588" i="2"/>
  <c r="AL546" i="2"/>
  <c r="AL502" i="2"/>
  <c r="AL451" i="2"/>
  <c r="AL407" i="2"/>
  <c r="AL363" i="2"/>
  <c r="AL305" i="2"/>
  <c r="AL260" i="2"/>
  <c r="AL195" i="2"/>
  <c r="AL134" i="2"/>
  <c r="AL17" i="2"/>
  <c r="AL33" i="2"/>
  <c r="AL49" i="2"/>
  <c r="AL65" i="2"/>
  <c r="AL81" i="2"/>
  <c r="AL97" i="2"/>
  <c r="AL113" i="2"/>
  <c r="AL129" i="2"/>
  <c r="AL145" i="2"/>
  <c r="AL161" i="2"/>
  <c r="AL177" i="2"/>
  <c r="AL193" i="2"/>
  <c r="AL209" i="2"/>
  <c r="AL225" i="2"/>
  <c r="AL4" i="2"/>
  <c r="AL19" i="2"/>
  <c r="AL36" i="2"/>
  <c r="AL18" i="2"/>
  <c r="AL37" i="2"/>
  <c r="AL54" i="2"/>
  <c r="AL71" i="2"/>
  <c r="AL88" i="2"/>
  <c r="AL105" i="2"/>
  <c r="AL122" i="2"/>
  <c r="AL139" i="2"/>
  <c r="AL156" i="2"/>
  <c r="AL3" i="2"/>
  <c r="AL22" i="2"/>
  <c r="AL40" i="2"/>
  <c r="AL57" i="2"/>
  <c r="AL74" i="2"/>
  <c r="AL91" i="2"/>
  <c r="AL108" i="2"/>
  <c r="AL125" i="2"/>
  <c r="AL142" i="2"/>
  <c r="AL159" i="2"/>
  <c r="AL6" i="2"/>
  <c r="AL24" i="2"/>
  <c r="AL42" i="2"/>
  <c r="AL59" i="2"/>
  <c r="AL76" i="2"/>
  <c r="AL93" i="2"/>
  <c r="AL110" i="2"/>
  <c r="AL127" i="2"/>
  <c r="AL144" i="2"/>
  <c r="AL162" i="2"/>
  <c r="AL179" i="2"/>
  <c r="AL196" i="2"/>
  <c r="AL213" i="2"/>
  <c r="AL230" i="2"/>
  <c r="AL246" i="2"/>
  <c r="AL262" i="2"/>
  <c r="AL278" i="2"/>
  <c r="AL294" i="2"/>
  <c r="AL310" i="2"/>
  <c r="AL326" i="2"/>
  <c r="AL342" i="2"/>
  <c r="AL358" i="2"/>
  <c r="AL374" i="2"/>
  <c r="AL390" i="2"/>
  <c r="AL406" i="2"/>
  <c r="AL422" i="2"/>
  <c r="AL438" i="2"/>
  <c r="AL10" i="2"/>
  <c r="AL31" i="2"/>
  <c r="AL53" i="2"/>
  <c r="AL75" i="2"/>
  <c r="AL96" i="2"/>
  <c r="AL117" i="2"/>
  <c r="AL137" i="2"/>
  <c r="AL158" i="2"/>
  <c r="AL178" i="2"/>
  <c r="AL197" i="2"/>
  <c r="AL12" i="2"/>
  <c r="AL34" i="2"/>
  <c r="AL56" i="2"/>
  <c r="AL78" i="2"/>
  <c r="AL99" i="2"/>
  <c r="AL119" i="2"/>
  <c r="AL140" i="2"/>
  <c r="AL163" i="2"/>
  <c r="AL181" i="2"/>
  <c r="AL199" i="2"/>
  <c r="AL217" i="2"/>
  <c r="AL235" i="2"/>
  <c r="AL252" i="2"/>
  <c r="AL269" i="2"/>
  <c r="AL286" i="2"/>
  <c r="AL303" i="2"/>
  <c r="AL320" i="2"/>
  <c r="AL337" i="2"/>
  <c r="AL354" i="2"/>
  <c r="AL371" i="2"/>
  <c r="AL388" i="2"/>
  <c r="AL405" i="2"/>
  <c r="AL423" i="2"/>
  <c r="AL440" i="2"/>
  <c r="AL456" i="2"/>
  <c r="AL472" i="2"/>
  <c r="AL488" i="2"/>
  <c r="AL504" i="2"/>
  <c r="AL520" i="2"/>
  <c r="AL536" i="2"/>
  <c r="AL552" i="2"/>
  <c r="AL568" i="2"/>
  <c r="AL584" i="2"/>
  <c r="AL600" i="2"/>
  <c r="AL616" i="2"/>
  <c r="AL632" i="2"/>
  <c r="AL648" i="2"/>
  <c r="AL664" i="2"/>
  <c r="AL680" i="2"/>
  <c r="AL696" i="2"/>
  <c r="AL712" i="2"/>
  <c r="AL728" i="2"/>
  <c r="AL744" i="2"/>
  <c r="AL760" i="2"/>
  <c r="AL776" i="2"/>
  <c r="AL792" i="2"/>
  <c r="AL808" i="2"/>
  <c r="AL824" i="2"/>
  <c r="AL840" i="2"/>
  <c r="AL856" i="2"/>
  <c r="AL872" i="2"/>
  <c r="AL888" i="2"/>
  <c r="AL904" i="2"/>
  <c r="AL920" i="2"/>
  <c r="AL936" i="2"/>
  <c r="AL952" i="2"/>
  <c r="AL968" i="2"/>
  <c r="AL15" i="2"/>
  <c r="AL39" i="2"/>
  <c r="AL61" i="2"/>
  <c r="AL82" i="2"/>
  <c r="AL102" i="2"/>
  <c r="AL123" i="2"/>
  <c r="AL146" i="2"/>
  <c r="AL166" i="2"/>
  <c r="AL184" i="2"/>
  <c r="AL202" i="2"/>
  <c r="AL220" i="2"/>
  <c r="AL238" i="2"/>
  <c r="AL255" i="2"/>
  <c r="AL272" i="2"/>
  <c r="AL289" i="2"/>
  <c r="AL306" i="2"/>
  <c r="AL323" i="2"/>
  <c r="AL340" i="2"/>
  <c r="AL357" i="2"/>
  <c r="AL375" i="2"/>
  <c r="AL392" i="2"/>
  <c r="AL409" i="2"/>
  <c r="AL426" i="2"/>
  <c r="AL443" i="2"/>
  <c r="AL459" i="2"/>
  <c r="AL475" i="2"/>
  <c r="AL491" i="2"/>
  <c r="AL507" i="2"/>
  <c r="AL523" i="2"/>
  <c r="AL539" i="2"/>
  <c r="AL555" i="2"/>
  <c r="AL571" i="2"/>
  <c r="AL587" i="2"/>
  <c r="AL603" i="2"/>
  <c r="AL619" i="2"/>
  <c r="AL635" i="2"/>
  <c r="AL651" i="2"/>
  <c r="AL667" i="2"/>
  <c r="AL683" i="2"/>
  <c r="AL699" i="2"/>
  <c r="AL715" i="2"/>
  <c r="AL731" i="2"/>
  <c r="AL747" i="2"/>
  <c r="AL763" i="2"/>
  <c r="AL779" i="2"/>
  <c r="AL795" i="2"/>
  <c r="AL811" i="2"/>
  <c r="AL827" i="2"/>
  <c r="AL843" i="2"/>
  <c r="AL859" i="2"/>
  <c r="AL875" i="2"/>
  <c r="AL891" i="2"/>
  <c r="AL907" i="2"/>
  <c r="AL923" i="2"/>
  <c r="AL939" i="2"/>
  <c r="AL955" i="2"/>
  <c r="AL971" i="2"/>
  <c r="AL987" i="2"/>
  <c r="AL1003" i="2"/>
  <c r="AL1019" i="2"/>
  <c r="AL1035" i="2"/>
  <c r="AL23" i="2"/>
  <c r="AL45" i="2"/>
  <c r="AL66" i="2"/>
  <c r="AL86" i="2"/>
  <c r="AL107" i="2"/>
  <c r="AL130" i="2"/>
  <c r="AL150" i="2"/>
  <c r="AL170" i="2"/>
  <c r="AL188" i="2"/>
  <c r="AL206" i="2"/>
  <c r="AL224" i="2"/>
  <c r="AL242" i="2"/>
  <c r="AL259" i="2"/>
  <c r="AL276" i="2"/>
  <c r="AL293" i="2"/>
  <c r="AL311" i="2"/>
  <c r="AL328" i="2"/>
  <c r="AL345" i="2"/>
  <c r="AL362" i="2"/>
  <c r="AL379" i="2"/>
  <c r="AL396" i="2"/>
  <c r="AL413" i="2"/>
  <c r="AL430" i="2"/>
  <c r="AL447" i="2"/>
  <c r="AL463" i="2"/>
  <c r="AL479" i="2"/>
  <c r="AL495" i="2"/>
  <c r="AL511" i="2"/>
  <c r="AL527" i="2"/>
  <c r="AL543" i="2"/>
  <c r="AL559" i="2"/>
  <c r="AL575" i="2"/>
  <c r="AL591" i="2"/>
  <c r="AL607" i="2"/>
  <c r="AL623" i="2"/>
  <c r="AL639" i="2"/>
  <c r="AL655" i="2"/>
  <c r="AL671" i="2"/>
  <c r="AL687" i="2"/>
  <c r="AL703" i="2"/>
  <c r="AL719" i="2"/>
  <c r="AL735" i="2"/>
  <c r="AL751" i="2"/>
  <c r="AL767" i="2"/>
  <c r="AL783" i="2"/>
  <c r="AL799" i="2"/>
  <c r="AL815" i="2"/>
  <c r="AL831" i="2"/>
  <c r="AL847" i="2"/>
  <c r="AL863" i="2"/>
  <c r="AL879" i="2"/>
  <c r="AL895" i="2"/>
  <c r="AL911" i="2"/>
  <c r="AL7" i="2"/>
  <c r="AL35" i="2"/>
  <c r="AL64" i="2"/>
  <c r="AL92" i="2"/>
  <c r="AL120" i="2"/>
  <c r="AL149" i="2"/>
  <c r="AL174" i="2"/>
  <c r="AL200" i="2"/>
  <c r="AL222" i="2"/>
  <c r="AL244" i="2"/>
  <c r="AL265" i="2"/>
  <c r="AL285" i="2"/>
  <c r="AL307" i="2"/>
  <c r="AL329" i="2"/>
  <c r="AL349" i="2"/>
  <c r="AL369" i="2"/>
  <c r="AL391" i="2"/>
  <c r="AL412" i="2"/>
  <c r="AL433" i="2"/>
  <c r="AL453" i="2"/>
  <c r="AL473" i="2"/>
  <c r="AL493" i="2"/>
  <c r="AL513" i="2"/>
  <c r="AL532" i="2"/>
  <c r="AL551" i="2"/>
  <c r="AL572" i="2"/>
  <c r="AL592" i="2"/>
  <c r="AL611" i="2"/>
  <c r="AL630" i="2"/>
  <c r="AL650" i="2"/>
  <c r="AL670" i="2"/>
  <c r="AL690" i="2"/>
  <c r="AL709" i="2"/>
  <c r="AL729" i="2"/>
  <c r="AL749" i="2"/>
  <c r="AL769" i="2"/>
  <c r="AL788" i="2"/>
  <c r="AL807" i="2"/>
  <c r="AL828" i="2"/>
  <c r="AL848" i="2"/>
  <c r="AL867" i="2"/>
  <c r="AL886" i="2"/>
  <c r="AL906" i="2"/>
  <c r="AL926" i="2"/>
  <c r="AL944" i="2"/>
  <c r="AL962" i="2"/>
  <c r="AL980" i="2"/>
  <c r="AL997" i="2"/>
  <c r="AL1014" i="2"/>
  <c r="AL1031" i="2"/>
  <c r="AL47" i="2"/>
  <c r="AL157" i="2"/>
  <c r="AL231" i="2"/>
  <c r="AL295" i="2"/>
  <c r="AL335" i="2"/>
  <c r="AL419" i="2"/>
  <c r="AL500" i="2"/>
  <c r="AL579" i="2"/>
  <c r="AL638" i="2"/>
  <c r="AL737" i="2"/>
  <c r="AL816" i="2"/>
  <c r="AL894" i="2"/>
  <c r="AL950" i="2"/>
  <c r="AL1038" i="2"/>
  <c r="AL77" i="2"/>
  <c r="AL133" i="2"/>
  <c r="AL160" i="2"/>
  <c r="AL186" i="2"/>
  <c r="AL210" i="2"/>
  <c r="AL232" i="2"/>
  <c r="AL253" i="2"/>
  <c r="AL274" i="2"/>
  <c r="AL296" i="2"/>
  <c r="AL316" i="2"/>
  <c r="AL380" i="2"/>
  <c r="AL400" i="2"/>
  <c r="AL442" i="2"/>
  <c r="AL462" i="2"/>
  <c r="AL521" i="2"/>
  <c r="AL541" i="2"/>
  <c r="AL561" i="2"/>
  <c r="AL620" i="2"/>
  <c r="AL718" i="2"/>
  <c r="AL797" i="2"/>
  <c r="AL876" i="2"/>
  <c r="AL970" i="2"/>
  <c r="AL8" i="2"/>
  <c r="AL38" i="2"/>
  <c r="AL67" i="2"/>
  <c r="AL94" i="2"/>
  <c r="AL121" i="2"/>
  <c r="AL151" i="2"/>
  <c r="AL175" i="2"/>
  <c r="AL201" i="2"/>
  <c r="AL223" i="2"/>
  <c r="AL245" i="2"/>
  <c r="AL266" i="2"/>
  <c r="AL287" i="2"/>
  <c r="AL308" i="2"/>
  <c r="AL330" i="2"/>
  <c r="AL350" i="2"/>
  <c r="AL370" i="2"/>
  <c r="AL393" i="2"/>
  <c r="AL414" i="2"/>
  <c r="AL434" i="2"/>
  <c r="AL454" i="2"/>
  <c r="AL474" i="2"/>
  <c r="AL494" i="2"/>
  <c r="AL514" i="2"/>
  <c r="AL533" i="2"/>
  <c r="AL553" i="2"/>
  <c r="AL573" i="2"/>
  <c r="AL593" i="2"/>
  <c r="AL612" i="2"/>
  <c r="AL631" i="2"/>
  <c r="AL652" i="2"/>
  <c r="AL672" i="2"/>
  <c r="AL691" i="2"/>
  <c r="AL710" i="2"/>
  <c r="AL730" i="2"/>
  <c r="AL750" i="2"/>
  <c r="AL770" i="2"/>
  <c r="AL789" i="2"/>
  <c r="AL809" i="2"/>
  <c r="AL829" i="2"/>
  <c r="AL849" i="2"/>
  <c r="AL868" i="2"/>
  <c r="AL887" i="2"/>
  <c r="AL908" i="2"/>
  <c r="AL927" i="2"/>
  <c r="AL945" i="2"/>
  <c r="AL963" i="2"/>
  <c r="AL981" i="2"/>
  <c r="AL998" i="2"/>
  <c r="AL1015" i="2"/>
  <c r="AL1032" i="2"/>
  <c r="AL16" i="2"/>
  <c r="AL103" i="2"/>
  <c r="AL132" i="2"/>
  <c r="AL208" i="2"/>
  <c r="AL273" i="2"/>
  <c r="AL378" i="2"/>
  <c r="AL441" i="2"/>
  <c r="AL461" i="2"/>
  <c r="AL519" i="2"/>
  <c r="AL540" i="2"/>
  <c r="AL598" i="2"/>
  <c r="AL618" i="2"/>
  <c r="AL677" i="2"/>
  <c r="AL697" i="2"/>
  <c r="AL717" i="2"/>
  <c r="AL775" i="2"/>
  <c r="AL796" i="2"/>
  <c r="AL854" i="2"/>
  <c r="AL914" i="2"/>
  <c r="AL969" i="2"/>
  <c r="AL1004" i="2"/>
  <c r="AL9" i="2"/>
  <c r="AL41" i="2"/>
  <c r="AL68" i="2"/>
  <c r="AL95" i="2"/>
  <c r="AL124" i="2"/>
  <c r="AL152" i="2"/>
  <c r="AL176" i="2"/>
  <c r="AL203" i="2"/>
  <c r="AL226" i="2"/>
  <c r="AL247" i="2"/>
  <c r="AL267" i="2"/>
  <c r="AL288" i="2"/>
  <c r="AL309" i="2"/>
  <c r="AL331" i="2"/>
  <c r="AL351" i="2"/>
  <c r="AL372" i="2"/>
  <c r="AL394" i="2"/>
  <c r="AL415" i="2"/>
  <c r="AL435" i="2"/>
  <c r="AL455" i="2"/>
  <c r="AL476" i="2"/>
  <c r="AL496" i="2"/>
  <c r="AL515" i="2"/>
  <c r="AL534" i="2"/>
  <c r="AL554" i="2"/>
  <c r="AL574" i="2"/>
  <c r="AL594" i="2"/>
  <c r="AL613" i="2"/>
  <c r="AL633" i="2"/>
  <c r="AL653" i="2"/>
  <c r="AL673" i="2"/>
  <c r="AL692" i="2"/>
  <c r="AL711" i="2"/>
  <c r="AL732" i="2"/>
  <c r="AL752" i="2"/>
  <c r="AL771" i="2"/>
  <c r="AL790" i="2"/>
  <c r="AL810" i="2"/>
  <c r="AL830" i="2"/>
  <c r="AL850" i="2"/>
  <c r="AL869" i="2"/>
  <c r="AL889" i="2"/>
  <c r="AL909" i="2"/>
  <c r="AL928" i="2"/>
  <c r="AL946" i="2"/>
  <c r="AL964" i="2"/>
  <c r="AL982" i="2"/>
  <c r="AL999" i="2"/>
  <c r="AL1016" i="2"/>
  <c r="AL1033" i="2"/>
  <c r="AL73" i="2"/>
  <c r="AL185" i="2"/>
  <c r="AL251" i="2"/>
  <c r="AL315" i="2"/>
  <c r="AL356" i="2"/>
  <c r="AL399" i="2"/>
  <c r="AL481" i="2"/>
  <c r="AL560" i="2"/>
  <c r="AL658" i="2"/>
  <c r="AL756" i="2"/>
  <c r="AL835" i="2"/>
  <c r="AL874" i="2"/>
  <c r="AL932" i="2"/>
  <c r="AL986" i="2"/>
  <c r="AL1021" i="2"/>
  <c r="AL11" i="2"/>
  <c r="AL43" i="2"/>
  <c r="AL69" i="2"/>
  <c r="AL98" i="2"/>
  <c r="AL126" i="2"/>
  <c r="AL153" i="2"/>
  <c r="AL180" i="2"/>
  <c r="AL204" i="2"/>
  <c r="AL227" i="2"/>
  <c r="AL248" i="2"/>
  <c r="AL268" i="2"/>
  <c r="AL290" i="2"/>
  <c r="AL312" i="2"/>
  <c r="AL332" i="2"/>
  <c r="AL352" i="2"/>
  <c r="AL373" i="2"/>
  <c r="AL395" i="2"/>
  <c r="AL416" i="2"/>
  <c r="AL436" i="2"/>
  <c r="AL457" i="2"/>
  <c r="AL477" i="2"/>
  <c r="AL497" i="2"/>
  <c r="AL516" i="2"/>
  <c r="AL535" i="2"/>
  <c r="AL556" i="2"/>
  <c r="AL576" i="2"/>
  <c r="AL595" i="2"/>
  <c r="AL614" i="2"/>
  <c r="AL634" i="2"/>
  <c r="AL654" i="2"/>
  <c r="AL674" i="2"/>
  <c r="AL693" i="2"/>
  <c r="AL713" i="2"/>
  <c r="AL733" i="2"/>
  <c r="AL753" i="2"/>
  <c r="AL772" i="2"/>
  <c r="AL791" i="2"/>
  <c r="AL812" i="2"/>
  <c r="AL832" i="2"/>
  <c r="AL851" i="2"/>
  <c r="AL870" i="2"/>
  <c r="AL890" i="2"/>
  <c r="AL910" i="2"/>
  <c r="AL929" i="2"/>
  <c r="AL947" i="2"/>
  <c r="AL965" i="2"/>
  <c r="AL983" i="2"/>
  <c r="AL1000" i="2"/>
  <c r="AL1017" i="2"/>
  <c r="AL1034" i="2"/>
  <c r="AL20" i="2"/>
  <c r="AL420" i="2"/>
  <c r="AL640" i="2"/>
  <c r="AL757" i="2"/>
  <c r="AL836" i="2"/>
  <c r="AL915" i="2"/>
  <c r="AL1005" i="2"/>
  <c r="AL13" i="2"/>
  <c r="AL44" i="2"/>
  <c r="AL70" i="2"/>
  <c r="AL100" i="2"/>
  <c r="AL128" i="2"/>
  <c r="AL154" i="2"/>
  <c r="AL182" i="2"/>
  <c r="AL205" i="2"/>
  <c r="AL228" i="2"/>
  <c r="AL249" i="2"/>
  <c r="AL270" i="2"/>
  <c r="AL291" i="2"/>
  <c r="AL313" i="2"/>
  <c r="AL333" i="2"/>
  <c r="AL353" i="2"/>
  <c r="AL376" i="2"/>
  <c r="AL397" i="2"/>
  <c r="AL417" i="2"/>
  <c r="AL437" i="2"/>
  <c r="AL458" i="2"/>
  <c r="AL478" i="2"/>
  <c r="AL498" i="2"/>
  <c r="AL517" i="2"/>
  <c r="AL537" i="2"/>
  <c r="AL557" i="2"/>
  <c r="AL577" i="2"/>
  <c r="AL596" i="2"/>
  <c r="AL615" i="2"/>
  <c r="AL636" i="2"/>
  <c r="AL656" i="2"/>
  <c r="AL675" i="2"/>
  <c r="AL694" i="2"/>
  <c r="AL714" i="2"/>
  <c r="AL734" i="2"/>
  <c r="AL754" i="2"/>
  <c r="AL773" i="2"/>
  <c r="AL793" i="2"/>
  <c r="AL813" i="2"/>
  <c r="AL833" i="2"/>
  <c r="AL852" i="2"/>
  <c r="AL871" i="2"/>
  <c r="AL892" i="2"/>
  <c r="AL912" i="2"/>
  <c r="AL930" i="2"/>
  <c r="AL948" i="2"/>
  <c r="AL966" i="2"/>
  <c r="AL984" i="2"/>
  <c r="AL1001" i="2"/>
  <c r="AL1018" i="2"/>
  <c r="AL1036" i="2"/>
  <c r="AL48" i="2"/>
  <c r="AL359" i="2"/>
  <c r="AL501" i="2"/>
  <c r="AL580" i="2"/>
  <c r="AL659" i="2"/>
  <c r="AL698" i="2"/>
  <c r="AL777" i="2"/>
  <c r="AL855" i="2"/>
  <c r="AL933" i="2"/>
  <c r="AL988" i="2"/>
  <c r="AL1039" i="2"/>
  <c r="AL14" i="2"/>
  <c r="AL46" i="2"/>
  <c r="AL72" i="2"/>
  <c r="AL101" i="2"/>
  <c r="AL131" i="2"/>
  <c r="AL155" i="2"/>
  <c r="AL183" i="2"/>
  <c r="AL207" i="2"/>
  <c r="AL229" i="2"/>
  <c r="AL250" i="2"/>
  <c r="AL271" i="2"/>
  <c r="AL292" i="2"/>
  <c r="AL314" i="2"/>
  <c r="AL334" i="2"/>
  <c r="AL355" i="2"/>
  <c r="AL377" i="2"/>
  <c r="AL398" i="2"/>
  <c r="AL418" i="2"/>
  <c r="AL439" i="2"/>
  <c r="AL460" i="2"/>
  <c r="AL480" i="2"/>
  <c r="AL499" i="2"/>
  <c r="AL518" i="2"/>
  <c r="AL538" i="2"/>
  <c r="AL558" i="2"/>
  <c r="AL578" i="2"/>
  <c r="AL597" i="2"/>
  <c r="AL617" i="2"/>
  <c r="AL637" i="2"/>
  <c r="AL657" i="2"/>
  <c r="AL676" i="2"/>
  <c r="AL695" i="2"/>
  <c r="AL716" i="2"/>
  <c r="AL736" i="2"/>
  <c r="AL755" i="2"/>
  <c r="AL774" i="2"/>
  <c r="AL794" i="2"/>
  <c r="AL814" i="2"/>
  <c r="AL834" i="2"/>
  <c r="AL853" i="2"/>
  <c r="AL873" i="2"/>
  <c r="AL893" i="2"/>
  <c r="AL913" i="2"/>
  <c r="AL931" i="2"/>
  <c r="AL949" i="2"/>
  <c r="AL967" i="2"/>
  <c r="AL985" i="2"/>
  <c r="AL1002" i="2"/>
  <c r="AL1020" i="2"/>
  <c r="AL1037" i="2"/>
  <c r="AL104" i="2"/>
  <c r="AL336" i="2"/>
  <c r="AL482" i="2"/>
  <c r="AL599" i="2"/>
  <c r="AL678" i="2"/>
  <c r="AL738" i="2"/>
  <c r="AL817" i="2"/>
  <c r="AL896" i="2"/>
  <c r="AL951" i="2"/>
  <c r="AL1022" i="2"/>
  <c r="AL25" i="2"/>
  <c r="AL51" i="2"/>
  <c r="AL80" i="2"/>
  <c r="AL109" i="2"/>
  <c r="AL135" i="2"/>
  <c r="AL165" i="2"/>
  <c r="AL189" i="2"/>
  <c r="AL212" i="2"/>
  <c r="AL234" i="2"/>
  <c r="AL256" i="2"/>
  <c r="AL277" i="2"/>
  <c r="AL298" i="2"/>
  <c r="AL318" i="2"/>
  <c r="AL339" i="2"/>
  <c r="AL361" i="2"/>
  <c r="AL382" i="2"/>
  <c r="AL402" i="2"/>
  <c r="AL424" i="2"/>
  <c r="AL445" i="2"/>
  <c r="AL465" i="2"/>
  <c r="AL484" i="2"/>
  <c r="AL503" i="2"/>
  <c r="AL524" i="2"/>
  <c r="AL544" i="2"/>
  <c r="AL563" i="2"/>
  <c r="AL582" i="2"/>
  <c r="AL602" i="2"/>
  <c r="AL622" i="2"/>
  <c r="AL642" i="2"/>
  <c r="AL661" i="2"/>
  <c r="AL681" i="2"/>
  <c r="AL701" i="2"/>
  <c r="AL721" i="2"/>
  <c r="AL740" i="2"/>
  <c r="AL759" i="2"/>
  <c r="AL780" i="2"/>
  <c r="AL800" i="2"/>
  <c r="AL819" i="2"/>
  <c r="AL838" i="2"/>
  <c r="AL858" i="2"/>
  <c r="AL878" i="2"/>
  <c r="AL898" i="2"/>
  <c r="AL917" i="2"/>
  <c r="AL935" i="2"/>
  <c r="AL954" i="2"/>
  <c r="AL973" i="2"/>
  <c r="AL990" i="2"/>
  <c r="AL1007" i="2"/>
  <c r="AL1024" i="2"/>
  <c r="AL26" i="2"/>
  <c r="AL52" i="2"/>
  <c r="AL83" i="2"/>
  <c r="AL111" i="2"/>
  <c r="AL136" i="2"/>
  <c r="AL167" i="2"/>
  <c r="AL190" i="2"/>
  <c r="AL214" i="2"/>
  <c r="AL236" i="2"/>
  <c r="AL257" i="2"/>
  <c r="AL279" i="2"/>
  <c r="AL825" i="2"/>
  <c r="AL689" i="2"/>
  <c r="AL468" i="2"/>
  <c r="AL218" i="2"/>
  <c r="AL509" i="2"/>
  <c r="AL916" i="2"/>
  <c r="AL686" i="2"/>
  <c r="AL549" i="2"/>
  <c r="AL366" i="2"/>
  <c r="AL143" i="2"/>
  <c r="AL993" i="2"/>
  <c r="AL464" i="2"/>
  <c r="AL1026" i="2"/>
  <c r="AL989" i="2"/>
  <c r="AL942" i="2"/>
  <c r="AL901" i="2"/>
  <c r="AL860" i="2"/>
  <c r="AL806" i="2"/>
  <c r="AL765" i="2"/>
  <c r="AL723" i="2"/>
  <c r="AL679" i="2"/>
  <c r="AL628" i="2"/>
  <c r="AL586" i="2"/>
  <c r="AL545" i="2"/>
  <c r="AL492" i="2"/>
  <c r="AL450" i="2"/>
  <c r="AL404" i="2"/>
  <c r="AL360" i="2"/>
  <c r="AL304" i="2"/>
  <c r="AL258" i="2"/>
  <c r="AL194" i="2"/>
  <c r="AL118" i="2"/>
  <c r="AL55" i="2"/>
  <c r="AL919" i="2"/>
  <c r="AL605" i="2"/>
  <c r="AL280" i="2"/>
  <c r="AL467" i="2"/>
  <c r="AL822" i="2"/>
  <c r="AL215" i="2"/>
  <c r="AL821" i="2"/>
  <c r="AL506" i="2"/>
  <c r="AL141" i="2"/>
  <c r="AL1025" i="2"/>
  <c r="AL979" i="2"/>
  <c r="AL941" i="2"/>
  <c r="AL900" i="2"/>
  <c r="AL857" i="2"/>
  <c r="AL805" i="2"/>
  <c r="AL764" i="2"/>
  <c r="AL722" i="2"/>
  <c r="AL669" i="2"/>
  <c r="AL627" i="2"/>
  <c r="AL585" i="2"/>
  <c r="AL542" i="2"/>
  <c r="AL490" i="2"/>
  <c r="AL449" i="2"/>
  <c r="AL403" i="2"/>
  <c r="AL348" i="2"/>
  <c r="AL302" i="2"/>
  <c r="AL254" i="2"/>
  <c r="AL192" i="2"/>
  <c r="AL116" i="2"/>
  <c r="AL50" i="2"/>
  <c r="AL550" i="2"/>
  <c r="AL1030" i="2"/>
  <c r="AL781" i="2"/>
  <c r="AL508" i="2"/>
  <c r="AL264" i="2"/>
  <c r="AL864" i="2"/>
  <c r="AL643" i="2"/>
  <c r="AL319" i="2"/>
  <c r="AL1023" i="2"/>
  <c r="AL978" i="2"/>
  <c r="AL940" i="2"/>
  <c r="AL899" i="2"/>
  <c r="AL846" i="2"/>
  <c r="AL804" i="2"/>
  <c r="AL762" i="2"/>
  <c r="AL720" i="2"/>
  <c r="AL668" i="2"/>
  <c r="AL626" i="2"/>
  <c r="AL583" i="2"/>
  <c r="AL531" i="2"/>
  <c r="AL489" i="2"/>
  <c r="AL448" i="2"/>
  <c r="AL401" i="2"/>
  <c r="AL347" i="2"/>
  <c r="AL301" i="2"/>
  <c r="AL243" i="2"/>
  <c r="AL191" i="2"/>
  <c r="AL115" i="2"/>
  <c r="AL32" i="2"/>
  <c r="AL510" i="2"/>
  <c r="AL645" i="2"/>
  <c r="AL957" i="2"/>
  <c r="AL727" i="2"/>
  <c r="AL601" i="2"/>
  <c r="AL466" i="2"/>
  <c r="AL321" i="2"/>
  <c r="AL1029" i="2"/>
  <c r="AL905" i="2"/>
  <c r="AL778" i="2"/>
  <c r="AL590" i="2"/>
  <c r="AL410" i="2"/>
  <c r="AL211" i="2"/>
  <c r="AL1013" i="2"/>
  <c r="AL977" i="2"/>
  <c r="AL938" i="2"/>
  <c r="AL897" i="2"/>
  <c r="AL845" i="2"/>
  <c r="AL803" i="2"/>
  <c r="AL761" i="2"/>
  <c r="AL708" i="2"/>
  <c r="AL666" i="2"/>
  <c r="AL625" i="2"/>
  <c r="AL581" i="2"/>
  <c r="AL530" i="2"/>
  <c r="AL487" i="2"/>
  <c r="AL446" i="2"/>
  <c r="AL389" i="2"/>
  <c r="AL346" i="2"/>
  <c r="AL300" i="2"/>
  <c r="AL241" i="2"/>
  <c r="AL187" i="2"/>
  <c r="AL114" i="2"/>
  <c r="AL30" i="2"/>
  <c r="AL1012" i="2"/>
  <c r="AL976" i="2"/>
  <c r="AL937" i="2"/>
  <c r="AL885" i="2"/>
  <c r="AL844" i="2"/>
  <c r="AL802" i="2"/>
  <c r="AL758" i="2"/>
  <c r="AL707" i="2"/>
  <c r="AL665" i="2"/>
  <c r="AL624" i="2"/>
  <c r="AL570" i="2"/>
  <c r="AL529" i="2"/>
  <c r="AL486" i="2"/>
  <c r="AL444" i="2"/>
  <c r="AL387" i="2"/>
  <c r="AL344" i="2"/>
  <c r="AL299" i="2"/>
  <c r="AL240" i="2"/>
  <c r="AL173" i="2"/>
  <c r="AL112" i="2"/>
  <c r="AL29" i="2"/>
  <c r="AL959" i="2"/>
  <c r="AL877" i="2"/>
  <c r="AL741" i="2"/>
  <c r="AL646" i="2"/>
  <c r="AL562" i="2"/>
  <c r="AL368" i="2"/>
  <c r="AL84" i="2"/>
  <c r="AL1040" i="2"/>
  <c r="AL995" i="2"/>
  <c r="AL958" i="2"/>
  <c r="AL918" i="2"/>
  <c r="AL866" i="2"/>
  <c r="AL823" i="2"/>
  <c r="AL739" i="2"/>
  <c r="AL688" i="2"/>
  <c r="AL604" i="2"/>
  <c r="AL421" i="2"/>
  <c r="AL322" i="2"/>
  <c r="AL275" i="2"/>
  <c r="AL216" i="2"/>
  <c r="AL147" i="2"/>
  <c r="AL79" i="2"/>
  <c r="AL865" i="2"/>
  <c r="AL411" i="2"/>
  <c r="AL1011" i="2"/>
  <c r="AL975" i="2"/>
  <c r="AL934" i="2"/>
  <c r="AL884" i="2"/>
  <c r="AL842" i="2"/>
  <c r="AL801" i="2"/>
  <c r="AL748" i="2"/>
  <c r="AL706" i="2"/>
  <c r="AL663" i="2"/>
  <c r="AL621" i="2"/>
  <c r="AL569" i="2"/>
  <c r="AL528" i="2"/>
  <c r="AL485" i="2"/>
  <c r="AL432" i="2"/>
  <c r="AL386" i="2"/>
  <c r="AL343" i="2"/>
  <c r="AL297" i="2"/>
  <c r="AL239" i="2"/>
  <c r="AL172" i="2"/>
  <c r="AL106" i="2"/>
  <c r="AL28" i="2"/>
  <c r="V28" i="4"/>
  <c r="V12" i="4"/>
  <c r="V18" i="4"/>
  <c r="V15" i="4"/>
  <c r="V26" i="4"/>
  <c r="V25" i="4"/>
  <c r="V9" i="4"/>
  <c r="V27" i="4"/>
  <c r="V24" i="4"/>
  <c r="V8" i="4"/>
  <c r="V10" i="4"/>
  <c r="V23" i="4"/>
  <c r="V7" i="4"/>
  <c r="V22" i="4"/>
  <c r="V6" i="4"/>
  <c r="V17" i="4"/>
  <c r="V13" i="4"/>
  <c r="V21" i="4"/>
  <c r="V5" i="4"/>
  <c r="V16" i="4"/>
  <c r="V14" i="4"/>
  <c r="V11" i="4"/>
  <c r="V20" i="4"/>
  <c r="V4" i="4"/>
  <c r="V19" i="4"/>
  <c r="V3" i="4"/>
  <c r="A3" i="4" a="1"/>
  <c r="A3" i="4" s="1"/>
  <c r="S40" i="1" l="1"/>
  <c r="S36" i="1"/>
  <c r="R45" i="1" a="1"/>
  <c r="N46" i="1"/>
  <c r="S37" i="1"/>
  <c r="S38" i="1"/>
  <c r="R41" i="1"/>
  <c r="S39" i="1"/>
  <c r="P6" i="1"/>
  <c r="S5" i="1"/>
  <c r="Q5" i="1"/>
  <c r="R5" i="1" s="1"/>
  <c r="E5" i="4"/>
  <c r="E9" i="4"/>
  <c r="E13" i="4"/>
  <c r="E17" i="4"/>
  <c r="E21" i="4"/>
  <c r="E25" i="4"/>
  <c r="E29" i="4"/>
  <c r="E33" i="4"/>
  <c r="E37" i="4"/>
  <c r="E41" i="4"/>
  <c r="E45" i="4"/>
  <c r="E49" i="4"/>
  <c r="E53" i="4"/>
  <c r="E57" i="4"/>
  <c r="E61" i="4"/>
  <c r="E65" i="4"/>
  <c r="E69" i="4"/>
  <c r="E73" i="4"/>
  <c r="E77" i="4"/>
  <c r="E81" i="4"/>
  <c r="E87" i="4"/>
  <c r="E104" i="4"/>
  <c r="E117" i="4"/>
  <c r="E134" i="4"/>
  <c r="E151" i="4"/>
  <c r="E168" i="4"/>
  <c r="E181" i="4"/>
  <c r="E198" i="4"/>
  <c r="E215" i="4"/>
  <c r="E232" i="4"/>
  <c r="E245" i="4"/>
  <c r="E262" i="4"/>
  <c r="E279" i="4"/>
  <c r="E296" i="4"/>
  <c r="E309" i="4"/>
  <c r="E326" i="4"/>
  <c r="E343" i="4"/>
  <c r="E347" i="4"/>
  <c r="E351" i="4"/>
  <c r="E355" i="4"/>
  <c r="E359" i="4"/>
  <c r="E363" i="4"/>
  <c r="E367" i="4"/>
  <c r="E371" i="4"/>
  <c r="E375" i="4"/>
  <c r="E379" i="4"/>
  <c r="E383" i="4"/>
  <c r="E387" i="4"/>
  <c r="E391" i="4"/>
  <c r="E395" i="4"/>
  <c r="E399" i="4"/>
  <c r="E403" i="4"/>
  <c r="E407" i="4"/>
  <c r="E411" i="4"/>
  <c r="E415" i="4"/>
  <c r="E419" i="4"/>
  <c r="E423" i="4"/>
  <c r="E427" i="4"/>
  <c r="E431" i="4"/>
  <c r="E435" i="4"/>
  <c r="E439" i="4"/>
  <c r="E443" i="4"/>
  <c r="E447" i="4"/>
  <c r="E451" i="4"/>
  <c r="E455" i="4"/>
  <c r="E459" i="4"/>
  <c r="E463" i="4"/>
  <c r="E467" i="4"/>
  <c r="E471" i="4"/>
  <c r="E475" i="4"/>
  <c r="E479" i="4"/>
  <c r="E483" i="4"/>
  <c r="E487" i="4"/>
  <c r="E491" i="4"/>
  <c r="E495" i="4"/>
  <c r="E499" i="4"/>
  <c r="E503" i="4"/>
  <c r="E507" i="4"/>
  <c r="E511" i="4"/>
  <c r="E515" i="4"/>
  <c r="E519" i="4"/>
  <c r="E523" i="4"/>
  <c r="E527" i="4"/>
  <c r="E531" i="4"/>
  <c r="E535" i="4"/>
  <c r="E539" i="4"/>
  <c r="E543" i="4"/>
  <c r="E547" i="4"/>
  <c r="E551" i="4"/>
  <c r="E555" i="4"/>
  <c r="E559" i="4"/>
  <c r="E563" i="4"/>
  <c r="E567" i="4"/>
  <c r="E571" i="4"/>
  <c r="E575" i="4"/>
  <c r="E579" i="4"/>
  <c r="E583" i="4"/>
  <c r="E587" i="4"/>
  <c r="E591" i="4"/>
  <c r="E595" i="4"/>
  <c r="E599" i="4"/>
  <c r="E603" i="4"/>
  <c r="E607" i="4"/>
  <c r="E611" i="4"/>
  <c r="E615" i="4"/>
  <c r="E619" i="4"/>
  <c r="E623" i="4"/>
  <c r="E627" i="4"/>
  <c r="E631" i="4"/>
  <c r="E635" i="4"/>
  <c r="E639" i="4"/>
  <c r="E643" i="4"/>
  <c r="E647" i="4"/>
  <c r="E651" i="4"/>
  <c r="E655" i="4"/>
  <c r="E659" i="4"/>
  <c r="E663" i="4"/>
  <c r="E667" i="4"/>
  <c r="E671" i="4"/>
  <c r="E675" i="4"/>
  <c r="E679" i="4"/>
  <c r="E683" i="4"/>
  <c r="E687" i="4"/>
  <c r="E691" i="4"/>
  <c r="E695" i="4"/>
  <c r="E10" i="4"/>
  <c r="E19" i="4"/>
  <c r="E28" i="4"/>
  <c r="E42" i="4"/>
  <c r="E51" i="4"/>
  <c r="E60" i="4"/>
  <c r="E74" i="4"/>
  <c r="E83" i="4"/>
  <c r="E100" i="4"/>
  <c r="E113" i="4"/>
  <c r="E130" i="4"/>
  <c r="E147" i="4"/>
  <c r="E164" i="4"/>
  <c r="E177" i="4"/>
  <c r="E194" i="4"/>
  <c r="E211" i="4"/>
  <c r="E228" i="4"/>
  <c r="E241" i="4"/>
  <c r="E258" i="4"/>
  <c r="E275" i="4"/>
  <c r="E292" i="4"/>
  <c r="E305" i="4"/>
  <c r="E322" i="4"/>
  <c r="E339" i="4"/>
  <c r="E103" i="4"/>
  <c r="E118" i="4"/>
  <c r="E142" i="4"/>
  <c r="E152" i="4"/>
  <c r="E157" i="4"/>
  <c r="E176" i="4"/>
  <c r="E191" i="4"/>
  <c r="E230" i="4"/>
  <c r="E264" i="4"/>
  <c r="E269" i="4"/>
  <c r="E303" i="4"/>
  <c r="E318" i="4"/>
  <c r="E342" i="4"/>
  <c r="E356" i="4"/>
  <c r="E365" i="4"/>
  <c r="E378" i="4"/>
  <c r="E408" i="4"/>
  <c r="E425" i="4"/>
  <c r="E442" i="4"/>
  <c r="E472" i="4"/>
  <c r="E489" i="4"/>
  <c r="E506" i="4"/>
  <c r="E536" i="4"/>
  <c r="E553" i="4"/>
  <c r="E570" i="4"/>
  <c r="E600" i="4"/>
  <c r="E617" i="4"/>
  <c r="E634" i="4"/>
  <c r="E664" i="4"/>
  <c r="E681" i="4"/>
  <c r="E698" i="4"/>
  <c r="E702" i="4"/>
  <c r="E706" i="4"/>
  <c r="E710" i="4"/>
  <c r="E714" i="4"/>
  <c r="E718" i="4"/>
  <c r="E722" i="4"/>
  <c r="E726" i="4"/>
  <c r="E730" i="4"/>
  <c r="E734" i="4"/>
  <c r="E738" i="4"/>
  <c r="E742" i="4"/>
  <c r="E746" i="4"/>
  <c r="E750" i="4"/>
  <c r="E754" i="4"/>
  <c r="E758" i="4"/>
  <c r="E762" i="4"/>
  <c r="E766" i="4"/>
  <c r="E770" i="4"/>
  <c r="E6" i="4"/>
  <c r="E11" i="4"/>
  <c r="E16" i="4"/>
  <c r="E58" i="4"/>
  <c r="E63" i="4"/>
  <c r="E68" i="4"/>
  <c r="E79" i="4"/>
  <c r="E84" i="4"/>
  <c r="E89" i="4"/>
  <c r="E108" i="4"/>
  <c r="E123" i="4"/>
  <c r="E162" i="4"/>
  <c r="E196" i="4"/>
  <c r="E201" i="4"/>
  <c r="E111" i="4"/>
  <c r="E128" i="4"/>
  <c r="E150" i="4"/>
  <c r="E167" i="4"/>
  <c r="E173" i="4"/>
  <c r="E189" i="4"/>
  <c r="E200" i="4"/>
  <c r="E206" i="4"/>
  <c r="E327" i="4"/>
  <c r="E332" i="4"/>
  <c r="E362" i="4"/>
  <c r="E440" i="4"/>
  <c r="E449" i="4"/>
  <c r="E458" i="4"/>
  <c r="E481" i="4"/>
  <c r="E490" i="4"/>
  <c r="E540" i="4"/>
  <c r="E572" i="4"/>
  <c r="E581" i="4"/>
  <c r="E590" i="4"/>
  <c r="E613" i="4"/>
  <c r="E622" i="4"/>
  <c r="E672" i="4"/>
  <c r="E712" i="4"/>
  <c r="E729" i="4"/>
  <c r="E759" i="4"/>
  <c r="E12" i="4"/>
  <c r="E18" i="4"/>
  <c r="E24" i="4"/>
  <c r="E30" i="4"/>
  <c r="E48" i="4"/>
  <c r="E54" i="4"/>
  <c r="E66" i="4"/>
  <c r="E106" i="4"/>
  <c r="E145" i="4"/>
  <c r="E156" i="4"/>
  <c r="E195" i="4"/>
  <c r="E212" i="4"/>
  <c r="E249" i="4"/>
  <c r="E265" i="4"/>
  <c r="E270" i="4"/>
  <c r="E348" i="4"/>
  <c r="E372" i="4"/>
  <c r="E381" i="4"/>
  <c r="E390" i="4"/>
  <c r="E404" i="4"/>
  <c r="E413" i="4"/>
  <c r="E422" i="4"/>
  <c r="E504" i="4"/>
  <c r="E513" i="4"/>
  <c r="E522" i="4"/>
  <c r="E545" i="4"/>
  <c r="E554" i="4"/>
  <c r="E604" i="4"/>
  <c r="E636" i="4"/>
  <c r="E645" i="4"/>
  <c r="E654" i="4"/>
  <c r="E677" i="4"/>
  <c r="E686" i="4"/>
  <c r="E708" i="4"/>
  <c r="E725" i="4"/>
  <c r="E755" i="4"/>
  <c r="E772" i="4"/>
  <c r="E776" i="4"/>
  <c r="E780" i="4"/>
  <c r="E784" i="4"/>
  <c r="E788" i="4"/>
  <c r="E792" i="4"/>
  <c r="E796" i="4"/>
  <c r="E800" i="4"/>
  <c r="E804" i="4"/>
  <c r="E808" i="4"/>
  <c r="E812" i="4"/>
  <c r="E816" i="4"/>
  <c r="E820" i="4"/>
  <c r="E824" i="4"/>
  <c r="E94" i="4"/>
  <c r="E101" i="4"/>
  <c r="E126" i="4"/>
  <c r="E158" i="4"/>
  <c r="E183" i="4"/>
  <c r="E190" i="4"/>
  <c r="E234" i="4"/>
  <c r="E246" i="4"/>
  <c r="E287" i="4"/>
  <c r="E299" i="4"/>
  <c r="E317" i="4"/>
  <c r="E329" i="4"/>
  <c r="E335" i="4"/>
  <c r="E346" i="4"/>
  <c r="E352" i="4"/>
  <c r="E374" i="4"/>
  <c r="E452" i="4"/>
  <c r="E457" i="4"/>
  <c r="E462" i="4"/>
  <c r="E468" i="4"/>
  <c r="E473" i="4"/>
  <c r="E478" i="4"/>
  <c r="E556" i="4"/>
  <c r="E561" i="4"/>
  <c r="E577" i="4"/>
  <c r="E582" i="4"/>
  <c r="E711" i="4"/>
  <c r="E721" i="4"/>
  <c r="E745" i="4"/>
  <c r="E760" i="4"/>
  <c r="E829" i="4"/>
  <c r="E846" i="4"/>
  <c r="E863" i="4"/>
  <c r="E876" i="4"/>
  <c r="E893" i="4"/>
  <c r="E910" i="4"/>
  <c r="E927" i="4"/>
  <c r="E940" i="4"/>
  <c r="E957" i="4"/>
  <c r="E974" i="4"/>
  <c r="E991" i="4"/>
  <c r="E1004" i="4"/>
  <c r="E1021" i="4"/>
  <c r="E1038" i="4"/>
  <c r="E88" i="4"/>
  <c r="E120" i="4"/>
  <c r="E133" i="4"/>
  <c r="E165" i="4"/>
  <c r="E222" i="4"/>
  <c r="E252" i="4"/>
  <c r="E288" i="4"/>
  <c r="E416" i="4"/>
  <c r="E588" i="4"/>
  <c r="E598" i="4"/>
  <c r="E609" i="4"/>
  <c r="E614" i="4"/>
  <c r="E676" i="4"/>
  <c r="E692" i="4"/>
  <c r="E736" i="4"/>
  <c r="E751" i="4"/>
  <c r="E838" i="4"/>
  <c r="E932" i="4"/>
  <c r="E949" i="4"/>
  <c r="E983" i="4"/>
  <c r="E996" i="4"/>
  <c r="E1013" i="4"/>
  <c r="E1030" i="4"/>
  <c r="E14" i="4"/>
  <c r="E55" i="4"/>
  <c r="E62" i="4"/>
  <c r="E82" i="4"/>
  <c r="E140" i="4"/>
  <c r="E146" i="4"/>
  <c r="E153" i="4"/>
  <c r="E171" i="4"/>
  <c r="E178" i="4"/>
  <c r="E235" i="4"/>
  <c r="E271" i="4"/>
  <c r="E306" i="4"/>
  <c r="E312" i="4"/>
  <c r="E324" i="4"/>
  <c r="E7" i="4"/>
  <c r="E20" i="4"/>
  <c r="E27" i="4"/>
  <c r="E34" i="4"/>
  <c r="E40" i="4"/>
  <c r="E47" i="4"/>
  <c r="E75" i="4"/>
  <c r="E107" i="4"/>
  <c r="E114" i="4"/>
  <c r="E132" i="4"/>
  <c r="E139" i="4"/>
  <c r="E203" i="4"/>
  <c r="E209" i="4"/>
  <c r="E240" i="4"/>
  <c r="E276" i="4"/>
  <c r="E311" i="4"/>
  <c r="E341" i="4"/>
  <c r="E358" i="4"/>
  <c r="E369" i="4"/>
  <c r="E421" i="4"/>
  <c r="E426" i="4"/>
  <c r="E520" i="4"/>
  <c r="E525" i="4"/>
  <c r="E530" i="4"/>
  <c r="E541" i="4"/>
  <c r="E546" i="4"/>
  <c r="E608" i="4"/>
  <c r="E624" i="4"/>
  <c r="E629" i="4"/>
  <c r="E650" i="4"/>
  <c r="E716" i="4"/>
  <c r="E731" i="4"/>
  <c r="E765" i="4"/>
  <c r="E779" i="4"/>
  <c r="E793" i="4"/>
  <c r="E802" i="4"/>
  <c r="E811" i="4"/>
  <c r="E825" i="4"/>
  <c r="E842" i="4"/>
  <c r="E859" i="4"/>
  <c r="E872" i="4"/>
  <c r="E889" i="4"/>
  <c r="E906" i="4"/>
  <c r="E923" i="4"/>
  <c r="E936" i="4"/>
  <c r="E953" i="4"/>
  <c r="E970" i="4"/>
  <c r="E987" i="4"/>
  <c r="E1000" i="4"/>
  <c r="E1017" i="4"/>
  <c r="E1034" i="4"/>
  <c r="E95" i="4"/>
  <c r="E184" i="4"/>
  <c r="E197" i="4"/>
  <c r="E216" i="4"/>
  <c r="E229" i="4"/>
  <c r="E282" i="4"/>
  <c r="E294" i="4"/>
  <c r="E353" i="4"/>
  <c r="E364" i="4"/>
  <c r="E432" i="4"/>
  <c r="E437" i="4"/>
  <c r="E494" i="4"/>
  <c r="E593" i="4"/>
  <c r="E697" i="4"/>
  <c r="E855" i="4"/>
  <c r="E868" i="4"/>
  <c r="E885" i="4"/>
  <c r="E902" i="4"/>
  <c r="E919" i="4"/>
  <c r="E966" i="4"/>
  <c r="E3" i="4"/>
  <c r="E174" i="4"/>
  <c r="E182" i="4"/>
  <c r="E199" i="4"/>
  <c r="E248" i="4"/>
  <c r="E256" i="4"/>
  <c r="E289" i="4"/>
  <c r="E336" i="4"/>
  <c r="E344" i="4"/>
  <c r="E350" i="4"/>
  <c r="E441" i="4"/>
  <c r="E448" i="4"/>
  <c r="E518" i="4"/>
  <c r="E550" i="4"/>
  <c r="E633" i="4"/>
  <c r="E640" i="4"/>
  <c r="E665" i="4"/>
  <c r="E715" i="4"/>
  <c r="E733" i="4"/>
  <c r="E763" i="4"/>
  <c r="E769" i="4"/>
  <c r="E781" i="4"/>
  <c r="E798" i="4"/>
  <c r="E809" i="4"/>
  <c r="E826" i="4"/>
  <c r="E831" i="4"/>
  <c r="E847" i="4"/>
  <c r="E1020" i="4"/>
  <c r="E1025" i="4"/>
  <c r="E1036" i="4"/>
  <c r="E1041" i="4"/>
  <c r="E8" i="4"/>
  <c r="E35" i="4"/>
  <c r="E44" i="4"/>
  <c r="E52" i="4"/>
  <c r="E71" i="4"/>
  <c r="E80" i="4"/>
  <c r="E90" i="4"/>
  <c r="E115" i="4"/>
  <c r="E131" i="4"/>
  <c r="E217" i="4"/>
  <c r="E225" i="4"/>
  <c r="E280" i="4"/>
  <c r="E297" i="4"/>
  <c r="E313" i="4"/>
  <c r="E320" i="4"/>
  <c r="E328" i="4"/>
  <c r="E357" i="4"/>
  <c r="E397" i="4"/>
  <c r="E474" i="4"/>
  <c r="E480" i="4"/>
  <c r="E500" i="4"/>
  <c r="E512" i="4"/>
  <c r="E532" i="4"/>
  <c r="E557" i="4"/>
  <c r="E589" i="4"/>
  <c r="E666" i="4"/>
  <c r="E704" i="4"/>
  <c r="E752" i="4"/>
  <c r="E821" i="4"/>
  <c r="E952" i="4"/>
  <c r="E968" i="4"/>
  <c r="E973" i="4"/>
  <c r="E978" i="4"/>
  <c r="E984" i="4"/>
  <c r="E989" i="4"/>
  <c r="E994" i="4"/>
  <c r="E999" i="4"/>
  <c r="E1005" i="4"/>
  <c r="E1010" i="4"/>
  <c r="E1015" i="4"/>
  <c r="E1026" i="4"/>
  <c r="E1031" i="4"/>
  <c r="E141" i="4"/>
  <c r="E149" i="4"/>
  <c r="E166" i="4"/>
  <c r="E192" i="4"/>
  <c r="E208" i="4"/>
  <c r="E233" i="4"/>
  <c r="E242" i="4"/>
  <c r="E250" i="4"/>
  <c r="E273" i="4"/>
  <c r="E281" i="4"/>
  <c r="E304" i="4"/>
  <c r="E384" i="4"/>
  <c r="E429" i="4"/>
  <c r="E461" i="4"/>
  <c r="E538" i="4"/>
  <c r="E544" i="4"/>
  <c r="E564" i="4"/>
  <c r="E576" i="4"/>
  <c r="E596" i="4"/>
  <c r="E621" i="4"/>
  <c r="E641" i="4"/>
  <c r="E653" i="4"/>
  <c r="E673" i="4"/>
  <c r="E728" i="4"/>
  <c r="E764" i="4"/>
  <c r="E884" i="4"/>
  <c r="E900" i="4"/>
  <c r="E905" i="4"/>
  <c r="E916" i="4"/>
  <c r="E921" i="4"/>
  <c r="E926" i="4"/>
  <c r="E931" i="4"/>
  <c r="E937" i="4"/>
  <c r="E942" i="4"/>
  <c r="E947" i="4"/>
  <c r="E958" i="4"/>
  <c r="E963" i="4"/>
  <c r="E979" i="4"/>
  <c r="E26" i="4"/>
  <c r="E36" i="4"/>
  <c r="E72" i="4"/>
  <c r="E98" i="4"/>
  <c r="E124" i="4"/>
  <c r="E127" i="4"/>
  <c r="E205" i="4"/>
  <c r="E237" i="4"/>
  <c r="E285" i="4"/>
  <c r="E401" i="4"/>
  <c r="E417" i="4"/>
  <c r="E456" i="4"/>
  <c r="E534" i="4"/>
  <c r="E637" i="4"/>
  <c r="E644" i="4"/>
  <c r="E700" i="4"/>
  <c r="E801" i="4"/>
  <c r="E815" i="4"/>
  <c r="E835" i="4"/>
  <c r="E841" i="4"/>
  <c r="E861" i="4"/>
  <c r="E881" i="4"/>
  <c r="E951" i="4"/>
  <c r="E971" i="4"/>
  <c r="E977" i="4"/>
  <c r="E997" i="4"/>
  <c r="E22" i="4"/>
  <c r="E32" i="4"/>
  <c r="E70" i="4"/>
  <c r="E116" i="4"/>
  <c r="E137" i="4"/>
  <c r="E161" i="4"/>
  <c r="E172" i="4"/>
  <c r="E185" i="4"/>
  <c r="E218" i="4"/>
  <c r="E247" i="4"/>
  <c r="E267" i="4"/>
  <c r="E277" i="4"/>
  <c r="E295" i="4"/>
  <c r="E315" i="4"/>
  <c r="E325" i="4"/>
  <c r="E361" i="4"/>
  <c r="E377" i="4"/>
  <c r="E386" i="4"/>
  <c r="E393" i="4"/>
  <c r="E496" i="4"/>
  <c r="E566" i="4"/>
  <c r="E574" i="4"/>
  <c r="E630" i="4"/>
  <c r="E669" i="4"/>
  <c r="E684" i="4"/>
  <c r="E693" i="4"/>
  <c r="E723" i="4"/>
  <c r="E737" i="4"/>
  <c r="E744" i="4"/>
  <c r="E867" i="4"/>
  <c r="E887" i="4"/>
  <c r="E907" i="4"/>
  <c r="E913" i="4"/>
  <c r="E933" i="4"/>
  <c r="E1003" i="4"/>
  <c r="E1023" i="4"/>
  <c r="E1029" i="4"/>
  <c r="E93" i="4"/>
  <c r="E207" i="4"/>
  <c r="E227" i="4"/>
  <c r="E257" i="4"/>
  <c r="E286" i="4"/>
  <c r="E307" i="4"/>
  <c r="E334" i="4"/>
  <c r="E345" i="4"/>
  <c r="E370" i="4"/>
  <c r="E409" i="4"/>
  <c r="E418" i="4"/>
  <c r="E433" i="4"/>
  <c r="E488" i="4"/>
  <c r="E528" i="4"/>
  <c r="E552" i="4"/>
  <c r="E606" i="4"/>
  <c r="E685" i="4"/>
  <c r="E39" i="4"/>
  <c r="E67" i="4"/>
  <c r="E125" i="4"/>
  <c r="E154" i="4"/>
  <c r="E180" i="4"/>
  <c r="E210" i="4"/>
  <c r="E260" i="4"/>
  <c r="E293" i="4"/>
  <c r="E319" i="4"/>
  <c r="E331" i="4"/>
  <c r="E354" i="4"/>
  <c r="E470" i="4"/>
  <c r="E578" i="4"/>
  <c r="E656" i="4"/>
  <c r="E674" i="4"/>
  <c r="E694" i="4"/>
  <c r="E739" i="4"/>
  <c r="E774" i="4"/>
  <c r="E822" i="4"/>
  <c r="E830" i="4"/>
  <c r="E866" i="4"/>
  <c r="E874" i="4"/>
  <c r="E925" i="4"/>
  <c r="E948" i="4"/>
  <c r="E955" i="4"/>
  <c r="E1014" i="4"/>
  <c r="E1022" i="4"/>
  <c r="E1037" i="4"/>
  <c r="E777" i="4"/>
  <c r="E898" i="4"/>
  <c r="E980" i="4"/>
  <c r="E1016" i="4"/>
  <c r="E638" i="4"/>
  <c r="E696" i="4"/>
  <c r="E891" i="4"/>
  <c r="E1024" i="4"/>
  <c r="E337" i="4"/>
  <c r="E562" i="4"/>
  <c r="E840" i="4"/>
  <c r="E995" i="4"/>
  <c r="E119" i="4"/>
  <c r="E505" i="4"/>
  <c r="E620" i="4"/>
  <c r="E658" i="4"/>
  <c r="E818" i="4"/>
  <c r="E922" i="4"/>
  <c r="E1011" i="4"/>
  <c r="E31" i="4"/>
  <c r="E109" i="4"/>
  <c r="E253" i="4"/>
  <c r="E584" i="4"/>
  <c r="E849" i="4"/>
  <c r="E92" i="4"/>
  <c r="E278" i="4"/>
  <c r="E349" i="4"/>
  <c r="E438" i="4"/>
  <c r="E476" i="4"/>
  <c r="E661" i="4"/>
  <c r="E827" i="4"/>
  <c r="E878" i="4"/>
  <c r="E886" i="4"/>
  <c r="E960" i="4"/>
  <c r="E975" i="4"/>
  <c r="E50" i="4"/>
  <c r="E121" i="4"/>
  <c r="E163" i="4"/>
  <c r="E254" i="4"/>
  <c r="E291" i="4"/>
  <c r="E360" i="4"/>
  <c r="E789" i="4"/>
  <c r="E1019" i="4"/>
  <c r="E38" i="4"/>
  <c r="E96" i="4"/>
  <c r="E179" i="4"/>
  <c r="E231" i="4"/>
  <c r="E255" i="4"/>
  <c r="E389" i="4"/>
  <c r="E469" i="4"/>
  <c r="E497" i="4"/>
  <c r="E819" i="4"/>
  <c r="E924" i="4"/>
  <c r="E954" i="4"/>
  <c r="E982" i="4"/>
  <c r="E110" i="4"/>
  <c r="E585" i="4"/>
  <c r="E850" i="4"/>
  <c r="E220" i="4"/>
  <c r="E836" i="4"/>
  <c r="E880" i="4"/>
  <c r="E138" i="4"/>
  <c r="E259" i="4"/>
  <c r="E402" i="4"/>
  <c r="E460" i="4"/>
  <c r="E508" i="4"/>
  <c r="E616" i="4"/>
  <c r="E911" i="4"/>
  <c r="E56" i="4"/>
  <c r="E99" i="4"/>
  <c r="E169" i="4"/>
  <c r="E223" i="4"/>
  <c r="E283" i="4"/>
  <c r="E308" i="4"/>
  <c r="E509" i="4"/>
  <c r="E529" i="4"/>
  <c r="E548" i="4"/>
  <c r="E558" i="4"/>
  <c r="E646" i="4"/>
  <c r="E703" i="4"/>
  <c r="E720" i="4"/>
  <c r="E740" i="4"/>
  <c r="E757" i="4"/>
  <c r="E767" i="4"/>
  <c r="E775" i="4"/>
  <c r="E799" i="4"/>
  <c r="E806" i="4"/>
  <c r="E852" i="4"/>
  <c r="E860" i="4"/>
  <c r="E882" i="4"/>
  <c r="E890" i="4"/>
  <c r="E918" i="4"/>
  <c r="E941" i="4"/>
  <c r="E1007" i="4"/>
  <c r="E333" i="4"/>
  <c r="E414" i="4"/>
  <c r="E648" i="4"/>
  <c r="E817" i="4"/>
  <c r="E972" i="4"/>
  <c r="E724" i="4"/>
  <c r="E761" i="4"/>
  <c r="E1009" i="4"/>
  <c r="E1039" i="4"/>
  <c r="E753" i="4"/>
  <c r="E794" i="4"/>
  <c r="E862" i="4"/>
  <c r="E929" i="4"/>
  <c r="E959" i="4"/>
  <c r="E988" i="4"/>
  <c r="E1018" i="4"/>
  <c r="E91" i="4"/>
  <c r="E301" i="4"/>
  <c r="E368" i="4"/>
  <c r="E514" i="4"/>
  <c r="E892" i="4"/>
  <c r="E1040" i="4"/>
  <c r="E214" i="4"/>
  <c r="E263" i="4"/>
  <c r="E314" i="4"/>
  <c r="E834" i="4"/>
  <c r="E915" i="4"/>
  <c r="E944" i="4"/>
  <c r="E632" i="4"/>
  <c r="E680" i="4"/>
  <c r="E787" i="4"/>
  <c r="E901" i="4"/>
  <c r="E945" i="4"/>
  <c r="E486" i="4"/>
  <c r="E516" i="4"/>
  <c r="E662" i="4"/>
  <c r="E709" i="4"/>
  <c r="E747" i="4"/>
  <c r="E879" i="4"/>
  <c r="E938" i="4"/>
  <c r="E526" i="4"/>
  <c r="E857" i="4"/>
  <c r="E594" i="4"/>
  <c r="E998" i="4"/>
  <c r="E330" i="4"/>
  <c r="E773" i="4"/>
  <c r="E1035" i="4"/>
  <c r="E97" i="4"/>
  <c r="E382" i="4"/>
  <c r="E517" i="4"/>
  <c r="E568" i="4"/>
  <c r="E748" i="4"/>
  <c r="E873" i="4"/>
  <c r="E129" i="4"/>
  <c r="E143" i="4"/>
  <c r="E284" i="4"/>
  <c r="E482" i="4"/>
  <c r="E501" i="4"/>
  <c r="E510" i="4"/>
  <c r="E521" i="4"/>
  <c r="E597" i="4"/>
  <c r="E626" i="4"/>
  <c r="E713" i="4"/>
  <c r="E741" i="4"/>
  <c r="E783" i="4"/>
  <c r="E807" i="4"/>
  <c r="E814" i="4"/>
  <c r="E823" i="4"/>
  <c r="E845" i="4"/>
  <c r="E853" i="4"/>
  <c r="E875" i="4"/>
  <c r="E904" i="4"/>
  <c r="E912" i="4"/>
  <c r="E934" i="4"/>
  <c r="E993" i="4"/>
  <c r="E1001" i="4"/>
  <c r="E43" i="4"/>
  <c r="E155" i="4"/>
  <c r="E298" i="4"/>
  <c r="E366" i="4"/>
  <c r="E405" i="4"/>
  <c r="E424" i="4"/>
  <c r="E444" i="4"/>
  <c r="E453" i="4"/>
  <c r="E618" i="4"/>
  <c r="E839" i="4"/>
  <c r="E1008" i="4"/>
  <c r="E159" i="4"/>
  <c r="E170" i="4"/>
  <c r="E187" i="4"/>
  <c r="E226" i="4"/>
  <c r="E238" i="4"/>
  <c r="E406" i="4"/>
  <c r="E464" i="4"/>
  <c r="E492" i="4"/>
  <c r="E610" i="4"/>
  <c r="E950" i="4"/>
  <c r="E965" i="4"/>
  <c r="E76" i="4"/>
  <c r="E175" i="4"/>
  <c r="E239" i="4"/>
  <c r="E300" i="4"/>
  <c r="E323" i="4"/>
  <c r="E542" i="4"/>
  <c r="E743" i="4"/>
  <c r="E848" i="4"/>
  <c r="E105" i="4"/>
  <c r="E338" i="4"/>
  <c r="E601" i="4"/>
  <c r="E856" i="4"/>
  <c r="E4" i="4"/>
  <c r="E122" i="4"/>
  <c r="E136" i="4"/>
  <c r="E193" i="4"/>
  <c r="E268" i="4"/>
  <c r="E400" i="4"/>
  <c r="E450" i="4"/>
  <c r="E537" i="4"/>
  <c r="E565" i="4"/>
  <c r="E652" i="4"/>
  <c r="E690" i="4"/>
  <c r="E701" i="4"/>
  <c r="E719" i="4"/>
  <c r="E756" i="4"/>
  <c r="E805" i="4"/>
  <c r="E858" i="4"/>
  <c r="E909" i="4"/>
  <c r="E917" i="4"/>
  <c r="E939" i="4"/>
  <c r="E244" i="4"/>
  <c r="E316" i="4"/>
  <c r="E340" i="4"/>
  <c r="E392" i="4"/>
  <c r="E605" i="4"/>
  <c r="E782" i="4"/>
  <c r="E844" i="4"/>
  <c r="E961" i="4"/>
  <c r="E969" i="4"/>
  <c r="E85" i="4"/>
  <c r="E221" i="4"/>
  <c r="E373" i="4"/>
  <c r="E412" i="4"/>
  <c r="E586" i="4"/>
  <c r="E625" i="4"/>
  <c r="E797" i="4"/>
  <c r="E903" i="4"/>
  <c r="E962" i="4"/>
  <c r="E86" i="4"/>
  <c r="E112" i="4"/>
  <c r="E186" i="4"/>
  <c r="E224" i="4"/>
  <c r="E236" i="4"/>
  <c r="E261" i="4"/>
  <c r="E272" i="4"/>
  <c r="E385" i="4"/>
  <c r="E394" i="4"/>
  <c r="E560" i="4"/>
  <c r="E569" i="4"/>
  <c r="E732" i="4"/>
  <c r="E749" i="4"/>
  <c r="E768" i="4"/>
  <c r="E791" i="4"/>
  <c r="E869" i="4"/>
  <c r="E897" i="4"/>
  <c r="E920" i="4"/>
  <c r="E928" i="4"/>
  <c r="E956" i="4"/>
  <c r="E964" i="4"/>
  <c r="E986" i="4"/>
  <c r="E102" i="4"/>
  <c r="E321" i="4"/>
  <c r="E396" i="4"/>
  <c r="E434" i="4"/>
  <c r="E549" i="4"/>
  <c r="E628" i="4"/>
  <c r="E657" i="4"/>
  <c r="E705" i="4"/>
  <c r="E832" i="4"/>
  <c r="E213" i="4"/>
  <c r="E502" i="4"/>
  <c r="E785" i="4"/>
  <c r="E883" i="4"/>
  <c r="E1032" i="4"/>
  <c r="E533" i="4"/>
  <c r="E202" i="4"/>
  <c r="E388" i="4"/>
  <c r="E592" i="4"/>
  <c r="E707" i="4"/>
  <c r="E771" i="4"/>
  <c r="E833" i="4"/>
  <c r="E864" i="4"/>
  <c r="E914" i="4"/>
  <c r="E398" i="4"/>
  <c r="E573" i="4"/>
  <c r="E602" i="4"/>
  <c r="E735" i="4"/>
  <c r="E795" i="4"/>
  <c r="E64" i="4"/>
  <c r="E204" i="4"/>
  <c r="E428" i="4"/>
  <c r="E670" i="4"/>
  <c r="E699" i="4"/>
  <c r="E803" i="4"/>
  <c r="E78" i="4"/>
  <c r="E148" i="4"/>
  <c r="E477" i="4"/>
  <c r="E727" i="4"/>
  <c r="E930" i="4"/>
  <c r="E1012" i="4"/>
  <c r="E219" i="4"/>
  <c r="E682" i="4"/>
  <c r="E946" i="4"/>
  <c r="E828" i="4"/>
  <c r="E976" i="4"/>
  <c r="E1006" i="4"/>
  <c r="E430" i="4"/>
  <c r="E813" i="4"/>
  <c r="E992" i="4"/>
  <c r="E1028" i="4"/>
  <c r="E837" i="4"/>
  <c r="E888" i="4"/>
  <c r="E15" i="4"/>
  <c r="E59" i="4"/>
  <c r="E144" i="4"/>
  <c r="E251" i="4"/>
  <c r="E274" i="4"/>
  <c r="E310" i="4"/>
  <c r="E376" i="4"/>
  <c r="E436" i="4"/>
  <c r="E445" i="4"/>
  <c r="E454" i="4"/>
  <c r="E465" i="4"/>
  <c r="E484" i="4"/>
  <c r="E493" i="4"/>
  <c r="E580" i="4"/>
  <c r="E668" i="4"/>
  <c r="E678" i="4"/>
  <c r="E688" i="4"/>
  <c r="E717" i="4"/>
  <c r="E854" i="4"/>
  <c r="E877" i="4"/>
  <c r="E935" i="4"/>
  <c r="E943" i="4"/>
  <c r="E1002" i="4"/>
  <c r="E46" i="4"/>
  <c r="E160" i="4"/>
  <c r="E810" i="4"/>
  <c r="E870" i="4"/>
  <c r="E649" i="4"/>
  <c r="E778" i="4"/>
  <c r="E899" i="4"/>
  <c r="E981" i="4"/>
  <c r="E135" i="4"/>
  <c r="E188" i="4"/>
  <c r="E290" i="4"/>
  <c r="E380" i="4"/>
  <c r="E485" i="4"/>
  <c r="E660" i="4"/>
  <c r="E786" i="4"/>
  <c r="E908" i="4"/>
  <c r="E1033" i="4"/>
  <c r="E266" i="4"/>
  <c r="E302" i="4"/>
  <c r="E446" i="4"/>
  <c r="E466" i="4"/>
  <c r="E524" i="4"/>
  <c r="E689" i="4"/>
  <c r="E967" i="4"/>
  <c r="E410" i="4"/>
  <c r="E642" i="4"/>
  <c r="E843" i="4"/>
  <c r="E871" i="4"/>
  <c r="E894" i="4"/>
  <c r="E1027" i="4"/>
  <c r="E243" i="4"/>
  <c r="E612" i="4"/>
  <c r="E865" i="4"/>
  <c r="E895" i="4"/>
  <c r="E990" i="4"/>
  <c r="E420" i="4"/>
  <c r="E851" i="4"/>
  <c r="E23" i="4"/>
  <c r="E498" i="4"/>
  <c r="E790" i="4"/>
  <c r="E896" i="4"/>
  <c r="E985" i="4"/>
  <c r="AO30" i="2" a="1"/>
  <c r="AP31" i="2" s="1"/>
  <c r="AP33" i="2"/>
  <c r="AP34" i="2"/>
  <c r="AP35" i="2"/>
  <c r="AP32" i="2"/>
  <c r="V3" i="1" l="1"/>
  <c r="V4" i="1"/>
  <c r="V5" i="1"/>
  <c r="V2" i="1"/>
  <c r="Q42" i="1"/>
  <c r="P42" i="1"/>
  <c r="O42" i="1"/>
  <c r="N51" i="1"/>
  <c r="O46" i="1"/>
  <c r="O51" i="1" s="1"/>
  <c r="R45" i="1"/>
  <c r="S46" i="1"/>
  <c r="N42" i="1"/>
  <c r="T36" i="1" s="1" a="1"/>
  <c r="T36" i="1" s="1"/>
  <c r="V10" i="1" s="1"/>
  <c r="P7" i="1"/>
  <c r="S6" i="1"/>
  <c r="Q6" i="1"/>
  <c r="R6" i="1" s="1"/>
  <c r="AO30" i="2"/>
  <c r="AP30" i="2"/>
  <c r="I2" i="4" a="1"/>
  <c r="L7" i="1"/>
  <c r="L8" i="1"/>
  <c r="L9" i="1"/>
  <c r="L10" i="1"/>
  <c r="L11" i="1"/>
  <c r="L12" i="1"/>
  <c r="L13" i="1"/>
  <c r="L14" i="1"/>
  <c r="L15" i="1"/>
  <c r="L16" i="1"/>
  <c r="L17" i="1"/>
  <c r="L18" i="1"/>
  <c r="L19" i="1"/>
  <c r="L20" i="1"/>
  <c r="L21" i="1"/>
  <c r="L22" i="1"/>
  <c r="L6" i="1"/>
  <c r="H3" i="1"/>
  <c r="I3" i="1"/>
  <c r="H4" i="1"/>
  <c r="I4" i="1"/>
  <c r="H5" i="1"/>
  <c r="I5" i="1"/>
  <c r="H6" i="1"/>
  <c r="I6" i="1"/>
  <c r="H7" i="1"/>
  <c r="I7" i="1"/>
  <c r="H8" i="1"/>
  <c r="I8" i="1"/>
  <c r="H9" i="1"/>
  <c r="I9" i="1"/>
  <c r="H10" i="1"/>
  <c r="I10" i="1"/>
  <c r="H11" i="1"/>
  <c r="I11" i="1"/>
  <c r="H12" i="1"/>
  <c r="I12" i="1"/>
  <c r="H13" i="1"/>
  <c r="I13" i="1"/>
  <c r="H14" i="1"/>
  <c r="I14" i="1"/>
  <c r="H15" i="1"/>
  <c r="I15" i="1"/>
  <c r="H16" i="1"/>
  <c r="I16" i="1"/>
  <c r="H17" i="1"/>
  <c r="I17" i="1"/>
  <c r="H18" i="1"/>
  <c r="I18" i="1"/>
  <c r="H19" i="1"/>
  <c r="I19" i="1"/>
  <c r="H20" i="1"/>
  <c r="I20" i="1"/>
  <c r="H21" i="1"/>
  <c r="I21" i="1"/>
  <c r="H22" i="1"/>
  <c r="I22" i="1"/>
  <c r="H23" i="1"/>
  <c r="I23" i="1"/>
  <c r="H24" i="1"/>
  <c r="I24" i="1"/>
  <c r="H25" i="1"/>
  <c r="I25" i="1"/>
  <c r="H26" i="1"/>
  <c r="I26" i="1"/>
  <c r="H27" i="1"/>
  <c r="I27" i="1"/>
  <c r="H28" i="1"/>
  <c r="I28" i="1"/>
  <c r="H29" i="1"/>
  <c r="I29" i="1"/>
  <c r="H30" i="1"/>
  <c r="I30" i="1"/>
  <c r="H31" i="1"/>
  <c r="I31" i="1"/>
  <c r="H32" i="1"/>
  <c r="I32" i="1"/>
  <c r="H33" i="1"/>
  <c r="I33" i="1"/>
  <c r="H34" i="1"/>
  <c r="I34" i="1"/>
  <c r="H35" i="1"/>
  <c r="I35" i="1"/>
  <c r="H36" i="1"/>
  <c r="I36" i="1"/>
  <c r="H37" i="1"/>
  <c r="I37" i="1"/>
  <c r="H38" i="1"/>
  <c r="I38" i="1"/>
  <c r="H39" i="1"/>
  <c r="I39" i="1"/>
  <c r="H40" i="1"/>
  <c r="I40" i="1"/>
  <c r="H41" i="1"/>
  <c r="I41" i="1"/>
  <c r="H42" i="1"/>
  <c r="I42" i="1"/>
  <c r="H43" i="1"/>
  <c r="I43" i="1"/>
  <c r="H44" i="1"/>
  <c r="I44" i="1"/>
  <c r="H45" i="1"/>
  <c r="I45" i="1"/>
  <c r="H46" i="1"/>
  <c r="I46" i="1"/>
  <c r="H47" i="1"/>
  <c r="I47" i="1"/>
  <c r="H48" i="1"/>
  <c r="I48" i="1"/>
  <c r="H49" i="1"/>
  <c r="I49" i="1"/>
  <c r="H50" i="1"/>
  <c r="I50" i="1"/>
  <c r="H51" i="1"/>
  <c r="I51" i="1"/>
  <c r="H52" i="1"/>
  <c r="I52" i="1"/>
  <c r="I2"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2" i="1"/>
  <c r="A2" i="1" a="1"/>
  <c r="A2" i="1" s="1"/>
  <c r="V18" i="1" l="1"/>
  <c r="V7" i="1"/>
  <c r="V8" i="1"/>
  <c r="V21" i="1"/>
  <c r="V14" i="1"/>
  <c r="V20" i="1"/>
  <c r="V16" i="1"/>
  <c r="V19" i="1"/>
  <c r="V15" i="1"/>
  <c r="V17" i="1"/>
  <c r="V6" i="1"/>
  <c r="V13" i="1"/>
  <c r="V9" i="1"/>
  <c r="V11" i="1"/>
  <c r="V12" i="1"/>
  <c r="P8" i="1"/>
  <c r="S7" i="1"/>
  <c r="Q7" i="1"/>
  <c r="R7" i="1" s="1"/>
  <c r="J1041" i="4"/>
  <c r="K1041" i="4"/>
  <c r="L1041" i="4"/>
  <c r="M1041" i="4"/>
  <c r="N1041" i="4"/>
  <c r="K282" i="4"/>
  <c r="M923" i="4"/>
  <c r="K283" i="4"/>
  <c r="J785" i="4"/>
  <c r="J1010" i="4"/>
  <c r="N91" i="4"/>
  <c r="K962" i="4"/>
  <c r="J471" i="4"/>
  <c r="L565" i="4"/>
  <c r="J90" i="4"/>
  <c r="J607" i="4"/>
  <c r="N997" i="4"/>
  <c r="K799" i="4"/>
  <c r="N385" i="4"/>
  <c r="M328" i="4"/>
  <c r="M470" i="4"/>
  <c r="M706" i="4"/>
  <c r="N973" i="4"/>
  <c r="L339" i="4"/>
  <c r="L88" i="4"/>
  <c r="N1011" i="4"/>
  <c r="M527" i="4"/>
  <c r="M746" i="4"/>
  <c r="K705" i="4"/>
  <c r="L838" i="4"/>
  <c r="K222" i="4"/>
  <c r="L220" i="4"/>
  <c r="L997" i="4"/>
  <c r="L884" i="4"/>
  <c r="N28" i="4"/>
  <c r="M430" i="4"/>
  <c r="L609" i="4"/>
  <c r="K6" i="4"/>
  <c r="K382" i="4"/>
  <c r="M567" i="4"/>
  <c r="M566" i="4"/>
  <c r="M326" i="4"/>
  <c r="K1011" i="4"/>
  <c r="M1010" i="4"/>
  <c r="M975" i="4"/>
  <c r="K926" i="4"/>
  <c r="K386" i="4"/>
  <c r="J1009" i="4"/>
  <c r="K747" i="4"/>
  <c r="J840" i="4"/>
  <c r="L962" i="4"/>
  <c r="L471" i="4"/>
  <c r="M565" i="4"/>
  <c r="N90" i="4"/>
  <c r="L1010" i="4"/>
  <c r="K607" i="4"/>
  <c r="L799" i="4"/>
  <c r="J385" i="4"/>
  <c r="K86" i="4"/>
  <c r="J706" i="4"/>
  <c r="M973" i="4"/>
  <c r="N339" i="4"/>
  <c r="N88" i="4"/>
  <c r="K648" i="4"/>
  <c r="K842" i="4"/>
  <c r="J527" i="4"/>
  <c r="L1009" i="4"/>
  <c r="M705" i="4"/>
  <c r="M838" i="4"/>
  <c r="L222" i="4"/>
  <c r="M220" i="4"/>
  <c r="K884" i="4"/>
  <c r="M28" i="4"/>
  <c r="L430" i="4"/>
  <c r="M609" i="4"/>
  <c r="L6" i="4"/>
  <c r="M382" i="4"/>
  <c r="M3" i="4"/>
  <c r="L568" i="4"/>
  <c r="J744" i="4"/>
  <c r="K428" i="4"/>
  <c r="J883" i="4"/>
  <c r="M238" i="4"/>
  <c r="K165" i="4"/>
  <c r="J484" i="4"/>
  <c r="L747" i="4"/>
  <c r="K840" i="4"/>
  <c r="M169" i="4"/>
  <c r="N565" i="4"/>
  <c r="J238" i="4"/>
  <c r="N923" i="4"/>
  <c r="L607" i="4"/>
  <c r="N611" i="4"/>
  <c r="L328" i="4"/>
  <c r="N86" i="4"/>
  <c r="N706" i="4"/>
  <c r="L973" i="4"/>
  <c r="M339" i="4"/>
  <c r="K88" i="4"/>
  <c r="L648" i="4"/>
  <c r="L842" i="4"/>
  <c r="N527" i="4"/>
  <c r="J472" i="4"/>
  <c r="K1009" i="4"/>
  <c r="N705" i="4"/>
  <c r="J838" i="4"/>
  <c r="N881" i="4"/>
  <c r="M884" i="4"/>
  <c r="N430" i="4"/>
  <c r="L923" i="4"/>
  <c r="N382" i="4"/>
  <c r="J283" i="4"/>
  <c r="L611" i="4"/>
  <c r="J882" i="4"/>
  <c r="N172" i="4"/>
  <c r="L472" i="4"/>
  <c r="L384" i="4"/>
  <c r="K470" i="4"/>
  <c r="K526" i="4"/>
  <c r="J650" i="4"/>
  <c r="K701" i="4"/>
  <c r="M568" i="4"/>
  <c r="L744" i="4"/>
  <c r="L428" i="4"/>
  <c r="L283" i="4"/>
  <c r="J165" i="4"/>
  <c r="L342" i="4"/>
  <c r="N882" i="4"/>
  <c r="L961" i="4"/>
  <c r="M663" i="4"/>
  <c r="M610" i="4"/>
  <c r="J22" i="4"/>
  <c r="M429" i="4"/>
  <c r="N922" i="4"/>
  <c r="N285" i="4"/>
  <c r="N567" i="4"/>
  <c r="N220" i="4"/>
  <c r="N610" i="4"/>
  <c r="M6" i="4"/>
  <c r="K513" i="4"/>
  <c r="N282" i="4"/>
  <c r="M799" i="4"/>
  <c r="M1011" i="4"/>
  <c r="K746" i="4"/>
  <c r="M386" i="4"/>
  <c r="J284" i="4"/>
  <c r="N222" i="4"/>
  <c r="M787" i="4"/>
  <c r="K785" i="4"/>
  <c r="J746" i="4"/>
  <c r="J747" i="4"/>
  <c r="L840" i="4"/>
  <c r="J962" i="4"/>
  <c r="J169" i="4"/>
  <c r="N428" i="4"/>
  <c r="K238" i="4"/>
  <c r="K923" i="4"/>
  <c r="M607" i="4"/>
  <c r="M385" i="4"/>
  <c r="J328" i="4"/>
  <c r="M484" i="4"/>
  <c r="L788" i="4"/>
  <c r="J339" i="4"/>
  <c r="M648" i="4"/>
  <c r="K172" i="4"/>
  <c r="K472" i="4"/>
  <c r="K838" i="4"/>
  <c r="J881" i="4"/>
  <c r="N884" i="4"/>
  <c r="J925" i="4"/>
  <c r="J430" i="4"/>
  <c r="J609" i="4"/>
  <c r="K922" i="4"/>
  <c r="J382" i="4"/>
  <c r="M881" i="4"/>
  <c r="L881" i="4"/>
  <c r="K285" i="4"/>
  <c r="K788" i="4"/>
  <c r="M1007" i="4"/>
  <c r="J326" i="4"/>
  <c r="N59" i="4"/>
  <c r="L661" i="4"/>
  <c r="K786" i="4"/>
  <c r="K883" i="4"/>
  <c r="J926" i="4"/>
  <c r="L285" i="4"/>
  <c r="J788" i="4"/>
  <c r="K703" i="4"/>
  <c r="K1007" i="4"/>
  <c r="L326" i="4"/>
  <c r="M172" i="4"/>
  <c r="J234" i="4"/>
  <c r="N384" i="4"/>
  <c r="J386" i="4"/>
  <c r="L526" i="4"/>
  <c r="K650" i="4"/>
  <c r="L701" i="4"/>
  <c r="K3" i="4"/>
  <c r="L170" i="4"/>
  <c r="J1011" i="4"/>
  <c r="N1010" i="4"/>
  <c r="M234" i="4"/>
  <c r="K28" i="4"/>
  <c r="N975" i="4"/>
  <c r="N471" i="4"/>
  <c r="L90" i="4"/>
  <c r="K743" i="4"/>
  <c r="M1009" i="4"/>
  <c r="J997" i="4"/>
  <c r="N342" i="4"/>
  <c r="M523" i="4"/>
  <c r="N470" i="4"/>
  <c r="K567" i="4"/>
  <c r="L975" i="4"/>
  <c r="M170" i="4"/>
  <c r="J565" i="4"/>
  <c r="N785" i="4"/>
  <c r="K90" i="4"/>
  <c r="N743" i="4"/>
  <c r="N747" i="4"/>
  <c r="M997" i="4"/>
  <c r="N523" i="4"/>
  <c r="L705" i="4"/>
  <c r="J220" i="4"/>
  <c r="L827" i="4"/>
  <c r="J59" i="4"/>
  <c r="M747" i="4"/>
  <c r="K661" i="4"/>
  <c r="N962" i="4"/>
  <c r="K169" i="4"/>
  <c r="M428" i="4"/>
  <c r="L238" i="4"/>
  <c r="M283" i="4"/>
  <c r="N607" i="4"/>
  <c r="J611" i="4"/>
  <c r="K882" i="4"/>
  <c r="K328" i="4"/>
  <c r="M86" i="4"/>
  <c r="L484" i="4"/>
  <c r="J703" i="4"/>
  <c r="M88" i="4"/>
  <c r="N648" i="4"/>
  <c r="N842" i="4"/>
  <c r="J172" i="4"/>
  <c r="M472" i="4"/>
  <c r="M384" i="4"/>
  <c r="N526" i="4"/>
  <c r="N838" i="4"/>
  <c r="K881" i="4"/>
  <c r="K925" i="4"/>
  <c r="K609" i="4"/>
  <c r="L922" i="4"/>
  <c r="L382" i="4"/>
  <c r="N840" i="4"/>
  <c r="L663" i="4"/>
  <c r="J567" i="4"/>
  <c r="K432" i="4"/>
  <c r="M925" i="4"/>
  <c r="L22" i="4"/>
  <c r="J429" i="4"/>
  <c r="J922" i="4"/>
  <c r="L3" i="4"/>
  <c r="M926" i="4"/>
  <c r="M285" i="4"/>
  <c r="N566" i="4"/>
  <c r="L1007" i="4"/>
  <c r="N326" i="4"/>
  <c r="J663" i="4"/>
  <c r="N234" i="4"/>
  <c r="J432" i="4"/>
  <c r="K610" i="4"/>
  <c r="K429" i="4"/>
  <c r="M513" i="4"/>
  <c r="M432" i="4"/>
  <c r="K787" i="4"/>
  <c r="N429" i="4"/>
  <c r="K975" i="4"/>
  <c r="L610" i="4"/>
  <c r="L59" i="4"/>
  <c r="J661" i="4"/>
  <c r="M962" i="4"/>
  <c r="N169" i="4"/>
  <c r="J428" i="4"/>
  <c r="N238" i="4"/>
  <c r="N283" i="4"/>
  <c r="K611" i="4"/>
  <c r="L882" i="4"/>
  <c r="N328" i="4"/>
  <c r="J86" i="4"/>
  <c r="K484" i="4"/>
  <c r="M788" i="4"/>
  <c r="M703" i="4"/>
  <c r="J88" i="4"/>
  <c r="J648" i="4"/>
  <c r="M842" i="4"/>
  <c r="L172" i="4"/>
  <c r="N472" i="4"/>
  <c r="J384" i="4"/>
  <c r="J884" i="4"/>
  <c r="N925" i="4"/>
  <c r="M22" i="4"/>
  <c r="N609" i="4"/>
  <c r="L386" i="4"/>
  <c r="J975" i="4"/>
  <c r="J91" i="4"/>
  <c r="J170" i="4"/>
  <c r="K744" i="4"/>
  <c r="J786" i="4"/>
  <c r="L282" i="4"/>
  <c r="N883" i="4"/>
  <c r="M743" i="4"/>
  <c r="M165" i="4"/>
  <c r="N484" i="4"/>
  <c r="J342" i="4"/>
  <c r="J523" i="4"/>
  <c r="M961" i="4"/>
  <c r="N926" i="4"/>
  <c r="L234" i="4"/>
  <c r="L284" i="4"/>
  <c r="J701" i="4"/>
  <c r="N513" i="4"/>
  <c r="K59" i="4"/>
  <c r="J568" i="4"/>
  <c r="N661" i="4"/>
  <c r="L169" i="4"/>
  <c r="N165" i="4"/>
  <c r="M611" i="4"/>
  <c r="N961" i="4"/>
  <c r="L86" i="4"/>
  <c r="N788" i="4"/>
  <c r="N703" i="4"/>
  <c r="J1007" i="4"/>
  <c r="K326" i="4"/>
  <c r="J842" i="4"/>
  <c r="K384" i="4"/>
  <c r="M786" i="4"/>
  <c r="J526" i="4"/>
  <c r="M650" i="4"/>
  <c r="M785" i="4"/>
  <c r="L432" i="4"/>
  <c r="L925" i="4"/>
  <c r="K22" i="4"/>
  <c r="L429" i="4"/>
  <c r="M922" i="4"/>
  <c r="N3" i="4"/>
  <c r="J285" i="4"/>
  <c r="K663" i="4"/>
  <c r="N386" i="4"/>
  <c r="N650" i="4"/>
  <c r="K471" i="4"/>
  <c r="J566" i="4"/>
  <c r="K284" i="4"/>
  <c r="K170" i="4"/>
  <c r="L926" i="4"/>
  <c r="J827" i="4"/>
  <c r="L91" i="4"/>
  <c r="N799" i="4"/>
  <c r="K385" i="4"/>
  <c r="M827" i="4"/>
  <c r="L527" i="4"/>
  <c r="L746" i="4"/>
  <c r="K706" i="4"/>
  <c r="M59" i="4"/>
  <c r="N568" i="4"/>
  <c r="M661" i="4"/>
  <c r="N744" i="4"/>
  <c r="L786" i="4"/>
  <c r="J282" i="4"/>
  <c r="L883" i="4"/>
  <c r="M342" i="4"/>
  <c r="M882" i="4"/>
  <c r="J961" i="4"/>
  <c r="L567" i="4"/>
  <c r="L703" i="4"/>
  <c r="N1007" i="4"/>
  <c r="K1010" i="4"/>
  <c r="K234" i="4"/>
  <c r="M526" i="4"/>
  <c r="L650" i="4"/>
  <c r="N701" i="4"/>
  <c r="M840" i="4"/>
  <c r="N432" i="4"/>
  <c r="J610" i="4"/>
  <c r="N22" i="4"/>
  <c r="L513" i="4"/>
  <c r="J923" i="4"/>
  <c r="J3" i="4"/>
  <c r="K568" i="4"/>
  <c r="M744" i="4"/>
  <c r="M883" i="4"/>
  <c r="L743" i="4"/>
  <c r="L165" i="4"/>
  <c r="K961" i="4"/>
  <c r="N284" i="4"/>
  <c r="M701" i="4"/>
  <c r="K91" i="4"/>
  <c r="N786" i="4"/>
  <c r="M282" i="4"/>
  <c r="M90" i="4"/>
  <c r="J743" i="4"/>
  <c r="J799" i="4"/>
  <c r="K342" i="4"/>
  <c r="L523" i="4"/>
  <c r="L470" i="4"/>
  <c r="N663" i="4"/>
  <c r="J222" i="4"/>
  <c r="L787" i="4"/>
  <c r="K827" i="4"/>
  <c r="J973" i="4"/>
  <c r="K339" i="4"/>
  <c r="K566" i="4"/>
  <c r="N170" i="4"/>
  <c r="L385" i="4"/>
  <c r="M222" i="4"/>
  <c r="M91" i="4"/>
  <c r="K973" i="4"/>
  <c r="M471" i="4"/>
  <c r="K523" i="4"/>
  <c r="K565" i="4"/>
  <c r="J470" i="4"/>
  <c r="L28" i="4"/>
  <c r="M284" i="4"/>
  <c r="J6" i="4"/>
  <c r="N6" i="4"/>
  <c r="J513" i="4"/>
  <c r="L785" i="4"/>
  <c r="K220" i="4"/>
  <c r="K997" i="4"/>
  <c r="L706" i="4"/>
  <c r="J28" i="4"/>
  <c r="N787" i="4"/>
  <c r="N1009" i="4"/>
  <c r="L566" i="4"/>
  <c r="L1011" i="4"/>
  <c r="K430" i="4"/>
  <c r="N827" i="4"/>
  <c r="K527" i="4"/>
  <c r="J705" i="4"/>
  <c r="J787" i="4"/>
  <c r="N746" i="4"/>
  <c r="N493" i="4"/>
  <c r="N399" i="4"/>
  <c r="M678" i="4"/>
  <c r="L569" i="4"/>
  <c r="N967" i="4"/>
  <c r="J198" i="4"/>
  <c r="L485" i="4"/>
  <c r="K304" i="4"/>
  <c r="L112" i="4"/>
  <c r="M15" i="4"/>
  <c r="N351" i="4"/>
  <c r="K77" i="4"/>
  <c r="K644" i="4"/>
  <c r="L367" i="4"/>
  <c r="K334" i="4"/>
  <c r="M736" i="4"/>
  <c r="J708" i="4"/>
  <c r="M628" i="4"/>
  <c r="K427" i="4"/>
  <c r="J276" i="4"/>
  <c r="J281" i="4"/>
  <c r="J84" i="4"/>
  <c r="K949" i="4"/>
  <c r="M357" i="4"/>
  <c r="L798" i="4"/>
  <c r="K741" i="4"/>
  <c r="J99" i="4"/>
  <c r="M541" i="4"/>
  <c r="J83" i="4"/>
  <c r="N107" i="4"/>
  <c r="L51" i="4"/>
  <c r="L1023" i="4"/>
  <c r="K872" i="4"/>
  <c r="N1035" i="4"/>
  <c r="M44" i="4"/>
  <c r="N436" i="4"/>
  <c r="K462" i="4"/>
  <c r="K246" i="4"/>
  <c r="N998" i="4"/>
  <c r="M370" i="4"/>
  <c r="K397" i="4"/>
  <c r="J604" i="4"/>
  <c r="N40" i="4"/>
  <c r="L218" i="4"/>
  <c r="L160" i="4"/>
  <c r="J66" i="4"/>
  <c r="J199" i="4"/>
  <c r="J935" i="4"/>
  <c r="L241" i="4"/>
  <c r="M469" i="4"/>
  <c r="L362" i="4"/>
  <c r="J598" i="4"/>
  <c r="M699" i="4"/>
  <c r="N206" i="4"/>
  <c r="N396" i="4"/>
  <c r="N1034" i="4"/>
  <c r="L42" i="4"/>
  <c r="N522" i="4"/>
  <c r="N671" i="4"/>
  <c r="L87" i="4"/>
  <c r="N473" i="4"/>
  <c r="J76" i="4"/>
  <c r="M38" i="4"/>
  <c r="K944" i="4"/>
  <c r="J696" i="4"/>
  <c r="K619" i="4"/>
  <c r="M454" i="4"/>
  <c r="J287" i="4"/>
  <c r="K803" i="4"/>
  <c r="K53" i="4"/>
  <c r="K292" i="4"/>
  <c r="M161" i="4"/>
  <c r="N270" i="4"/>
  <c r="N1032" i="4"/>
  <c r="M510" i="4"/>
  <c r="M578" i="4"/>
  <c r="N344" i="4"/>
  <c r="J388" i="4"/>
  <c r="J280" i="4"/>
  <c r="J854" i="4"/>
  <c r="J502" i="4"/>
  <c r="M129" i="4"/>
  <c r="K655" i="4"/>
  <c r="N983" i="4"/>
  <c r="K970" i="4"/>
  <c r="N810" i="4"/>
  <c r="K612" i="4"/>
  <c r="K848" i="4"/>
  <c r="N681" i="4"/>
  <c r="M11" i="4"/>
  <c r="K20" i="4"/>
  <c r="M264" i="4"/>
  <c r="J447" i="4"/>
  <c r="M26" i="4"/>
  <c r="J78" i="4"/>
  <c r="N620" i="4"/>
  <c r="J236" i="4"/>
  <c r="M72" i="4"/>
  <c r="J139" i="4"/>
  <c r="M938" i="4"/>
  <c r="M996" i="4"/>
  <c r="J33" i="4"/>
  <c r="M195" i="4"/>
  <c r="K918" i="4"/>
  <c r="K278" i="4"/>
  <c r="L519" i="4"/>
  <c r="N774" i="4"/>
  <c r="J101" i="4"/>
  <c r="L313" i="4"/>
  <c r="N915" i="4"/>
  <c r="N475" i="4"/>
  <c r="N639" i="4"/>
  <c r="N593" i="4"/>
  <c r="J576" i="4"/>
  <c r="L780" i="4"/>
  <c r="J256" i="4"/>
  <c r="K406" i="4"/>
  <c r="K180" i="4"/>
  <c r="K453" i="4"/>
  <c r="L878" i="4"/>
  <c r="L885" i="4"/>
  <c r="J1031" i="4"/>
  <c r="J219" i="4"/>
  <c r="J932" i="4"/>
  <c r="J919" i="4"/>
  <c r="M955" i="4"/>
  <c r="M155" i="4"/>
  <c r="L515" i="4"/>
  <c r="J308" i="4"/>
  <c r="J953" i="4"/>
  <c r="J433" i="4"/>
  <c r="K115" i="4"/>
  <c r="M116" i="4"/>
  <c r="L142" i="4"/>
  <c r="K990" i="4"/>
  <c r="J583" i="4"/>
  <c r="J815" i="4"/>
  <c r="J156" i="4"/>
  <c r="K438" i="4"/>
  <c r="J615" i="4"/>
  <c r="J836" i="4"/>
  <c r="N310" i="4"/>
  <c r="N95" i="4"/>
  <c r="N887" i="4"/>
  <c r="L294" i="4"/>
  <c r="K508" i="4"/>
  <c r="K649" i="4"/>
  <c r="K58" i="4"/>
  <c r="L64" i="4"/>
  <c r="K550" i="4"/>
  <c r="N964" i="4"/>
  <c r="L158" i="4"/>
  <c r="K93" i="4"/>
  <c r="K668" i="4"/>
  <c r="N809" i="4"/>
  <c r="L179" i="4"/>
  <c r="M725" i="4"/>
  <c r="N488" i="4"/>
  <c r="K760" i="4"/>
  <c r="J931" i="4"/>
  <c r="N632" i="4"/>
  <c r="L65" i="4"/>
  <c r="K159" i="4"/>
  <c r="M802" i="4"/>
  <c r="J934" i="4"/>
  <c r="L125" i="4"/>
  <c r="L431" i="4"/>
  <c r="M777" i="4"/>
  <c r="J61" i="4"/>
  <c r="N300" i="4"/>
  <c r="M322" i="4"/>
  <c r="L690" i="4"/>
  <c r="M660" i="4"/>
  <c r="M183" i="4"/>
  <c r="J395" i="4"/>
  <c r="L202" i="4"/>
  <c r="L651" i="4"/>
  <c r="N828" i="4"/>
  <c r="J54" i="4"/>
  <c r="N261" i="4"/>
  <c r="K874" i="4"/>
  <c r="N486" i="4"/>
  <c r="J939" i="4"/>
  <c r="K192" i="4"/>
  <c r="L507" i="4"/>
  <c r="K215" i="4"/>
  <c r="N564" i="4"/>
  <c r="L795" i="4"/>
  <c r="L1037" i="4"/>
  <c r="N418" i="4"/>
  <c r="K596" i="4"/>
  <c r="K929" i="4"/>
  <c r="L289" i="4"/>
  <c r="L751" i="4"/>
  <c r="J297" i="4"/>
  <c r="M868" i="4"/>
  <c r="K800" i="4"/>
  <c r="K1004" i="4"/>
  <c r="L492" i="4"/>
  <c r="K633" i="4"/>
  <c r="J407" i="4"/>
  <c r="N41" i="4"/>
  <c r="J422" i="4"/>
  <c r="N265" i="4"/>
  <c r="K356" i="4"/>
  <c r="K127" i="4"/>
  <c r="N946" i="4"/>
  <c r="N434" i="4"/>
  <c r="L393" i="4"/>
  <c r="M311" i="4"/>
  <c r="N821" i="4"/>
  <c r="N920" i="4"/>
  <c r="M335" i="4"/>
  <c r="N240" i="4"/>
  <c r="K974" i="4"/>
  <c r="N894" i="4"/>
  <c r="K1001" i="4"/>
  <c r="K374" i="4"/>
  <c r="L534" i="4"/>
  <c r="K330" i="4"/>
  <c r="N67" i="4"/>
  <c r="K713" i="4"/>
  <c r="N19" i="4"/>
  <c r="M992" i="4"/>
  <c r="K345" i="4"/>
  <c r="L499" i="4"/>
  <c r="J373" i="4"/>
  <c r="L290" i="4"/>
  <c r="L18" i="4"/>
  <c r="J80" i="4"/>
  <c r="K242" i="4"/>
  <c r="L244" i="4"/>
  <c r="K822" i="4"/>
  <c r="J465" i="4"/>
  <c r="J545" i="4"/>
  <c r="M775" i="4"/>
  <c r="L102" i="4"/>
  <c r="J398" i="4"/>
  <c r="J577" i="4"/>
  <c r="K659" i="4"/>
  <c r="M268" i="4"/>
  <c r="M39" i="4"/>
  <c r="M784" i="4"/>
  <c r="L260" i="4"/>
  <c r="J617" i="4"/>
  <c r="N57" i="4"/>
  <c r="L23" i="4"/>
  <c r="M783" i="4"/>
  <c r="K957" i="4"/>
  <c r="K319" i="4"/>
  <c r="M984" i="4"/>
  <c r="L274" i="4"/>
  <c r="J945" i="4"/>
  <c r="K697" i="4"/>
  <c r="K109" i="4"/>
  <c r="J570" i="4"/>
  <c r="N301" i="4"/>
  <c r="J302" i="4"/>
  <c r="N216" i="4"/>
  <c r="N168" i="4"/>
  <c r="N525" i="4"/>
  <c r="J1002" i="4"/>
  <c r="M557" i="4"/>
  <c r="L890" i="4"/>
  <c r="L248" i="4"/>
  <c r="J711" i="4"/>
  <c r="L254" i="4"/>
  <c r="L829" i="4"/>
  <c r="J768" i="4"/>
  <c r="M460" i="4"/>
  <c r="M601" i="4"/>
  <c r="M4" i="4"/>
  <c r="K742" i="4"/>
  <c r="N765" i="4"/>
  <c r="M597" i="4"/>
  <c r="J928" i="4"/>
  <c r="N688" i="4"/>
  <c r="N819" i="4"/>
  <c r="N782" i="4"/>
  <c r="L315" i="4"/>
  <c r="N437" i="4"/>
  <c r="K456" i="4"/>
  <c r="L562" i="4"/>
  <c r="J672" i="4"/>
  <c r="N876" i="4"/>
  <c r="M505" i="4"/>
  <c r="M217" i="4"/>
  <c r="N666" i="4"/>
  <c r="N451" i="4"/>
  <c r="J137" i="4"/>
  <c r="L166" i="4"/>
  <c r="M493" i="4"/>
  <c r="K399" i="4"/>
  <c r="N678" i="4"/>
  <c r="M569" i="4"/>
  <c r="L212" i="4"/>
  <c r="K967" i="4"/>
  <c r="N304" i="4"/>
  <c r="L15" i="4"/>
  <c r="M351" i="4"/>
  <c r="J684" i="4"/>
  <c r="M77" i="4"/>
  <c r="L644" i="4"/>
  <c r="M367" i="4"/>
  <c r="L334" i="4"/>
  <c r="N736" i="4"/>
  <c r="N708" i="4"/>
  <c r="N628" i="4"/>
  <c r="J833" i="4"/>
  <c r="M474" i="4"/>
  <c r="L276" i="4"/>
  <c r="N281" i="4"/>
  <c r="L84" i="4"/>
  <c r="L949" i="4"/>
  <c r="K357" i="4"/>
  <c r="K798" i="4"/>
  <c r="M741" i="4"/>
  <c r="N99" i="4"/>
  <c r="M36" i="4"/>
  <c r="M83" i="4"/>
  <c r="M98" i="4"/>
  <c r="L107" i="4"/>
  <c r="J1030" i="4"/>
  <c r="N51" i="4"/>
  <c r="K1023" i="4"/>
  <c r="L872" i="4"/>
  <c r="K1035" i="4"/>
  <c r="J44" i="4"/>
  <c r="K436" i="4"/>
  <c r="J462" i="4"/>
  <c r="L246" i="4"/>
  <c r="K604" i="4"/>
  <c r="K40" i="4"/>
  <c r="M218" i="4"/>
  <c r="N160" i="4"/>
  <c r="M66" i="4"/>
  <c r="L199" i="4"/>
  <c r="M935" i="4"/>
  <c r="N241" i="4"/>
  <c r="N669" i="4"/>
  <c r="J901" i="4"/>
  <c r="N469" i="4"/>
  <c r="N699" i="4"/>
  <c r="L1034" i="4"/>
  <c r="N42" i="4"/>
  <c r="N554" i="4"/>
  <c r="L522" i="4"/>
  <c r="J671" i="4"/>
  <c r="N640" i="4"/>
  <c r="N87" i="4"/>
  <c r="L324" i="4"/>
  <c r="M517" i="4"/>
  <c r="K569" i="4"/>
  <c r="N198" i="4"/>
  <c r="N982" i="4"/>
  <c r="J304" i="4"/>
  <c r="M112" i="4"/>
  <c r="K684" i="4"/>
  <c r="N563" i="4"/>
  <c r="M644" i="4"/>
  <c r="N181" i="4"/>
  <c r="N801" i="4"/>
  <c r="K833" i="4"/>
  <c r="J474" i="4"/>
  <c r="L343" i="4"/>
  <c r="M276" i="4"/>
  <c r="J1003" i="4"/>
  <c r="M949" i="4"/>
  <c r="N357" i="4"/>
  <c r="L779" i="4"/>
  <c r="N741" i="4"/>
  <c r="L99" i="4"/>
  <c r="L288" i="4"/>
  <c r="J36" i="4"/>
  <c r="N83" i="4"/>
  <c r="J863" i="4"/>
  <c r="K107" i="4"/>
  <c r="N1030" i="4"/>
  <c r="J724" i="4"/>
  <c r="N734" i="4"/>
  <c r="L44" i="4"/>
  <c r="M436" i="4"/>
  <c r="N246" i="4"/>
  <c r="J998" i="4"/>
  <c r="J397" i="4"/>
  <c r="M604" i="4"/>
  <c r="L745" i="4"/>
  <c r="J160" i="4"/>
  <c r="M199" i="4"/>
  <c r="N935" i="4"/>
  <c r="N977" i="4"/>
  <c r="L669" i="4"/>
  <c r="K901" i="4"/>
  <c r="J991" i="4"/>
  <c r="N362" i="4"/>
  <c r="K598" i="4"/>
  <c r="J206" i="4"/>
  <c r="M396" i="4"/>
  <c r="K42" i="4"/>
  <c r="L554" i="4"/>
  <c r="J951" i="4"/>
  <c r="K671" i="4"/>
  <c r="L640" i="4"/>
  <c r="L844" i="4"/>
  <c r="K324" i="4"/>
  <c r="J473" i="4"/>
  <c r="L247" i="4"/>
  <c r="J38" i="4"/>
  <c r="J944" i="4"/>
  <c r="N865" i="4"/>
  <c r="M696" i="4"/>
  <c r="M619" i="4"/>
  <c r="J720" i="4"/>
  <c r="N287" i="4"/>
  <c r="K986" i="4"/>
  <c r="L292" i="4"/>
  <c r="K843" i="4"/>
  <c r="J403" i="4"/>
  <c r="L578" i="4"/>
  <c r="L909" i="4"/>
  <c r="N412" i="4"/>
  <c r="L388" i="4"/>
  <c r="N805" i="4"/>
  <c r="J299" i="4"/>
  <c r="J539" i="4"/>
  <c r="M502" i="4"/>
  <c r="K983" i="4"/>
  <c r="K495" i="4"/>
  <c r="L401" i="4"/>
  <c r="J592" i="4"/>
  <c r="N24" i="4"/>
  <c r="J273" i="4"/>
  <c r="K424" i="4"/>
  <c r="N20" i="4"/>
  <c r="M409" i="4"/>
  <c r="K26" i="4"/>
  <c r="L96" i="4"/>
  <c r="K78" i="4"/>
  <c r="K620" i="4"/>
  <c r="L279" i="4"/>
  <c r="N996" i="4"/>
  <c r="M846" i="4"/>
  <c r="J847" i="4"/>
  <c r="L195" i="4"/>
  <c r="N918" i="4"/>
  <c r="K679" i="4"/>
  <c r="M519" i="4"/>
  <c r="M774" i="4"/>
  <c r="L948" i="4"/>
  <c r="K313" i="4"/>
  <c r="K654" i="4"/>
  <c r="N133" i="4"/>
  <c r="K475" i="4"/>
  <c r="J639" i="4"/>
  <c r="J266" i="4"/>
  <c r="N576" i="4"/>
  <c r="J780" i="4"/>
  <c r="N921" i="4"/>
  <c r="N406" i="4"/>
  <c r="J180" i="4"/>
  <c r="N408" i="4"/>
  <c r="L490" i="4"/>
  <c r="J886" i="4"/>
  <c r="M885" i="4"/>
  <c r="N1031" i="4"/>
  <c r="N702" i="4"/>
  <c r="N919" i="4"/>
  <c r="K818" i="4"/>
  <c r="L155" i="4"/>
  <c r="J346" i="4"/>
  <c r="L953" i="4"/>
  <c r="K898" i="4"/>
  <c r="J142" i="4"/>
  <c r="K237" i="4"/>
  <c r="L583" i="4"/>
  <c r="N815" i="4"/>
  <c r="M49" i="4"/>
  <c r="M438" i="4"/>
  <c r="L615" i="4"/>
  <c r="K310" i="4"/>
  <c r="L771" i="4"/>
  <c r="N317" i="4"/>
  <c r="K887" i="4"/>
  <c r="J816" i="4"/>
  <c r="L1020" i="4"/>
  <c r="N508" i="4"/>
  <c r="M649" i="4"/>
  <c r="L423" i="4"/>
  <c r="N58" i="4"/>
  <c r="M411" i="4"/>
  <c r="M550" i="4"/>
  <c r="K1040" i="4"/>
  <c r="M964" i="4"/>
  <c r="N158" i="4"/>
  <c r="M464" i="4"/>
  <c r="N668" i="4"/>
  <c r="J809" i="4"/>
  <c r="L327" i="4"/>
  <c r="K725" i="4"/>
  <c r="M488" i="4"/>
  <c r="M81" i="4"/>
  <c r="M931" i="4"/>
  <c r="N811" i="4"/>
  <c r="M103" i="4"/>
  <c r="L917" i="4"/>
  <c r="J421" i="4"/>
  <c r="J125" i="4"/>
  <c r="K431" i="4"/>
  <c r="L253" i="4"/>
  <c r="L300" i="4"/>
  <c r="M193" i="4"/>
  <c r="J690" i="4"/>
  <c r="L660" i="4"/>
  <c r="N395" i="4"/>
  <c r="K202" i="4"/>
  <c r="J880" i="4"/>
  <c r="M54" i="4"/>
  <c r="N980" i="4"/>
  <c r="N874" i="4"/>
  <c r="L486" i="4"/>
  <c r="J941" i="4"/>
  <c r="N507" i="4"/>
  <c r="N215" i="4"/>
  <c r="J235" i="4"/>
  <c r="K795" i="4"/>
  <c r="M1037" i="4"/>
  <c r="J596" i="4"/>
  <c r="J797" i="4"/>
  <c r="J552" i="4"/>
  <c r="L800" i="4"/>
  <c r="J1004" i="4"/>
  <c r="L221" i="4"/>
  <c r="M633" i="4"/>
  <c r="M210" i="4"/>
  <c r="M995" i="4"/>
  <c r="M422" i="4"/>
  <c r="K687" i="4"/>
  <c r="J356" i="4"/>
  <c r="J127" i="4"/>
  <c r="M309" i="4"/>
  <c r="N393" i="4"/>
  <c r="K43" i="4"/>
  <c r="M821" i="4"/>
  <c r="K920" i="4"/>
  <c r="J773" i="4"/>
  <c r="K240" i="4"/>
  <c r="M721" i="4"/>
  <c r="M662" i="4"/>
  <c r="M894" i="4"/>
  <c r="K712" i="4"/>
  <c r="M534" i="4"/>
  <c r="M330" i="4"/>
  <c r="L572" i="4"/>
  <c r="N713" i="4"/>
  <c r="M19" i="4"/>
  <c r="J318" i="4"/>
  <c r="J345" i="4"/>
  <c r="N643" i="4"/>
  <c r="L675" i="4"/>
  <c r="N373" i="4"/>
  <c r="K864" i="4"/>
  <c r="N441" i="4"/>
  <c r="K18" i="4"/>
  <c r="L978" i="4"/>
  <c r="K191" i="4"/>
  <c r="K775" i="4"/>
  <c r="M1019" i="4"/>
  <c r="L398" i="4"/>
  <c r="N910" i="4"/>
  <c r="J268" i="4"/>
  <c r="J493" i="4"/>
  <c r="N517" i="4"/>
  <c r="J678" i="4"/>
  <c r="K390" i="4"/>
  <c r="L967" i="4"/>
  <c r="M198" i="4"/>
  <c r="J112" i="4"/>
  <c r="J837" i="4"/>
  <c r="J351" i="4"/>
  <c r="L684" i="4"/>
  <c r="N644" i="4"/>
  <c r="K367" i="4"/>
  <c r="J181" i="4"/>
  <c r="L736" i="4"/>
  <c r="K708" i="4"/>
  <c r="J801" i="4"/>
  <c r="M833" i="4"/>
  <c r="K474" i="4"/>
  <c r="K343" i="4"/>
  <c r="K276" i="4"/>
  <c r="M281" i="4"/>
  <c r="L1003" i="4"/>
  <c r="N949" i="4"/>
  <c r="L357" i="4"/>
  <c r="M779" i="4"/>
  <c r="L741" i="4"/>
  <c r="M99" i="4"/>
  <c r="L36" i="4"/>
  <c r="M863" i="4"/>
  <c r="M107" i="4"/>
  <c r="K1030" i="4"/>
  <c r="L724" i="4"/>
  <c r="N1023" i="4"/>
  <c r="J872" i="4"/>
  <c r="K734" i="4"/>
  <c r="N44" i="4"/>
  <c r="J888" i="4"/>
  <c r="M998" i="4"/>
  <c r="K912" i="4"/>
  <c r="N397" i="4"/>
  <c r="N604" i="4"/>
  <c r="N745" i="4"/>
  <c r="N218" i="4"/>
  <c r="M135" i="4"/>
  <c r="N199" i="4"/>
  <c r="M977" i="4"/>
  <c r="M669" i="4"/>
  <c r="N901" i="4"/>
  <c r="M991" i="4"/>
  <c r="K362" i="4"/>
  <c r="L598" i="4"/>
  <c r="J853" i="4"/>
  <c r="M206" i="4"/>
  <c r="K396" i="4"/>
  <c r="K733" i="4"/>
  <c r="M42" i="4"/>
  <c r="M554" i="4"/>
  <c r="M951" i="4"/>
  <c r="L671" i="4"/>
  <c r="M640" i="4"/>
  <c r="M844" i="4"/>
  <c r="M324" i="4"/>
  <c r="K473" i="4"/>
  <c r="K247" i="4"/>
  <c r="K38" i="4"/>
  <c r="N619" i="4"/>
  <c r="M720" i="4"/>
  <c r="M287" i="4"/>
  <c r="J803" i="4"/>
  <c r="L986" i="4"/>
  <c r="M292" i="4"/>
  <c r="J161" i="4"/>
  <c r="J845" i="4"/>
  <c r="J1032" i="4"/>
  <c r="N843" i="4"/>
  <c r="K403" i="4"/>
  <c r="N578" i="4"/>
  <c r="M909" i="4"/>
  <c r="K412" i="4"/>
  <c r="M388" i="4"/>
  <c r="K805" i="4"/>
  <c r="K119" i="4"/>
  <c r="L280" i="4"/>
  <c r="L299" i="4"/>
  <c r="K539" i="4"/>
  <c r="L502" i="4"/>
  <c r="J129" i="4"/>
  <c r="L333" i="4"/>
  <c r="L983" i="4"/>
  <c r="N970" i="4"/>
  <c r="L495" i="4"/>
  <c r="N401" i="4"/>
  <c r="L612" i="4"/>
  <c r="J24" i="4"/>
  <c r="K273" i="4"/>
  <c r="M424" i="4"/>
  <c r="K11" i="4"/>
  <c r="L20" i="4"/>
  <c r="J409" i="4"/>
  <c r="K447" i="4"/>
  <c r="J26" i="4"/>
  <c r="N96" i="4"/>
  <c r="N78" i="4"/>
  <c r="L620" i="4"/>
  <c r="J279" i="4"/>
  <c r="N72" i="4"/>
  <c r="N139" i="4"/>
  <c r="J387" i="4"/>
  <c r="J996" i="4"/>
  <c r="N846" i="4"/>
  <c r="M847" i="4"/>
  <c r="N195" i="4"/>
  <c r="L918" i="4"/>
  <c r="N679" i="4"/>
  <c r="N519" i="4"/>
  <c r="J774" i="4"/>
  <c r="J313" i="4"/>
  <c r="L654" i="4"/>
  <c r="K133" i="4"/>
  <c r="L475" i="4"/>
  <c r="L639" i="4"/>
  <c r="M266" i="4"/>
  <c r="M576" i="4"/>
  <c r="K780" i="4"/>
  <c r="K921" i="4"/>
  <c r="J406" i="4"/>
  <c r="M180" i="4"/>
  <c r="J408" i="4"/>
  <c r="J453" i="4"/>
  <c r="N490" i="4"/>
  <c r="M886" i="4"/>
  <c r="N885" i="4"/>
  <c r="M932" i="4"/>
  <c r="L818" i="4"/>
  <c r="N155" i="4"/>
  <c r="J515" i="4"/>
  <c r="K346" i="4"/>
  <c r="M953" i="4"/>
  <c r="L433" i="4"/>
  <c r="L898" i="4"/>
  <c r="J116" i="4"/>
  <c r="K493" i="4"/>
  <c r="J211" i="4"/>
  <c r="N569" i="4"/>
  <c r="J390" i="4"/>
  <c r="K400" i="4"/>
  <c r="K198" i="4"/>
  <c r="L982" i="4"/>
  <c r="N112" i="4"/>
  <c r="M837" i="4"/>
  <c r="M684" i="4"/>
  <c r="K563" i="4"/>
  <c r="J367" i="4"/>
  <c r="J147" i="4"/>
  <c r="M708" i="4"/>
  <c r="M801" i="4"/>
  <c r="K204" i="4"/>
  <c r="N474" i="4"/>
  <c r="M343" i="4"/>
  <c r="L281" i="4"/>
  <c r="K1003" i="4"/>
  <c r="J314" i="4"/>
  <c r="J357" i="4"/>
  <c r="J779" i="4"/>
  <c r="J968" i="4"/>
  <c r="K99" i="4"/>
  <c r="N288" i="4"/>
  <c r="K83" i="4"/>
  <c r="N863" i="4"/>
  <c r="J740" i="4"/>
  <c r="L1030" i="4"/>
  <c r="N724" i="4"/>
  <c r="M618" i="4"/>
  <c r="M872" i="4"/>
  <c r="M734" i="4"/>
  <c r="J74" i="4"/>
  <c r="J436" i="4"/>
  <c r="M888" i="4"/>
  <c r="N542" i="4"/>
  <c r="K998" i="4"/>
  <c r="N912" i="4"/>
  <c r="K108" i="4"/>
  <c r="M97" i="4"/>
  <c r="K160" i="4"/>
  <c r="L135" i="4"/>
  <c r="K954" i="4"/>
  <c r="L935" i="4"/>
  <c r="J977" i="4"/>
  <c r="L901" i="4"/>
  <c r="N991" i="4"/>
  <c r="K952" i="4"/>
  <c r="M598" i="4"/>
  <c r="N853" i="4"/>
  <c r="K1018" i="4"/>
  <c r="J396" i="4"/>
  <c r="L733" i="4"/>
  <c r="J442" i="4"/>
  <c r="J554" i="4"/>
  <c r="N951" i="4"/>
  <c r="L350" i="4"/>
  <c r="J640" i="4"/>
  <c r="L16" i="4"/>
  <c r="L473" i="4"/>
  <c r="N247" i="4"/>
  <c r="N50" i="4"/>
  <c r="L944" i="4"/>
  <c r="L865" i="4"/>
  <c r="N720" i="4"/>
  <c r="K60" i="4"/>
  <c r="L803" i="4"/>
  <c r="J986" i="4"/>
  <c r="J478" i="4"/>
  <c r="L161" i="4"/>
  <c r="K845" i="4"/>
  <c r="L521" i="4"/>
  <c r="M843" i="4"/>
  <c r="N403" i="4"/>
  <c r="K754" i="4"/>
  <c r="N909" i="4"/>
  <c r="L804" i="4"/>
  <c r="M805" i="4"/>
  <c r="L119" i="4"/>
  <c r="K936" i="4"/>
  <c r="M299" i="4"/>
  <c r="M539" i="4"/>
  <c r="K794" i="4"/>
  <c r="K129" i="4"/>
  <c r="N333" i="4"/>
  <c r="M674" i="4"/>
  <c r="M970" i="4"/>
  <c r="N612" i="4"/>
  <c r="N592" i="4"/>
  <c r="L796" i="4"/>
  <c r="L273" i="4"/>
  <c r="N197" i="4"/>
  <c r="L409" i="4"/>
  <c r="N582" i="4"/>
  <c r="N710" i="4"/>
  <c r="N279" i="4"/>
  <c r="K82" i="4"/>
  <c r="K139" i="4"/>
  <c r="N387" i="4"/>
  <c r="N445" i="4"/>
  <c r="J846" i="4"/>
  <c r="N847" i="4"/>
  <c r="J943" i="4"/>
  <c r="J918" i="4"/>
  <c r="L184" i="4"/>
  <c r="K774" i="4"/>
  <c r="K948" i="4"/>
  <c r="M654" i="4"/>
  <c r="L133" i="4"/>
  <c r="M639" i="4"/>
  <c r="L266" i="4"/>
  <c r="J312" i="4"/>
  <c r="M780" i="4"/>
  <c r="J921" i="4"/>
  <c r="L120" i="4"/>
  <c r="J366" i="4"/>
  <c r="M490" i="4"/>
  <c r="N886" i="4"/>
  <c r="J960" i="4"/>
  <c r="L1031" i="4"/>
  <c r="J702" i="4"/>
  <c r="K919" i="4"/>
  <c r="L353" i="4"/>
  <c r="M515" i="4"/>
  <c r="L346" i="4"/>
  <c r="L32" i="4"/>
  <c r="N433" i="4"/>
  <c r="M898" i="4"/>
  <c r="L900" i="4"/>
  <c r="N237" i="4"/>
  <c r="M257" i="4"/>
  <c r="K615" i="4"/>
  <c r="M947" i="4"/>
  <c r="J855" i="4"/>
  <c r="N771" i="4"/>
  <c r="M317" i="4"/>
  <c r="L573" i="4"/>
  <c r="M816" i="4"/>
  <c r="M1020" i="4"/>
  <c r="L239" i="4"/>
  <c r="J649" i="4"/>
  <c r="K423" i="4"/>
  <c r="J226" i="4"/>
  <c r="M64" i="4"/>
  <c r="K411" i="4"/>
  <c r="J466" i="4"/>
  <c r="N1040" i="4"/>
  <c r="K498" i="4"/>
  <c r="K653" i="4"/>
  <c r="J158" i="4"/>
  <c r="J464" i="4"/>
  <c r="J410" i="4"/>
  <c r="K809" i="4"/>
  <c r="J327" i="4"/>
  <c r="N769" i="4"/>
  <c r="K488" i="4"/>
  <c r="J81" i="4"/>
  <c r="N641" i="4"/>
  <c r="K811" i="4"/>
  <c r="L719" i="4"/>
  <c r="J171" i="4"/>
  <c r="N103" i="4"/>
  <c r="J106" i="4"/>
  <c r="J532" i="4"/>
  <c r="N917" i="4"/>
  <c r="N421" i="4"/>
  <c r="K613" i="4"/>
  <c r="N431" i="4"/>
  <c r="N253" i="4"/>
  <c r="J300" i="4"/>
  <c r="N340" i="4"/>
  <c r="J660" i="4"/>
  <c r="N1022" i="4"/>
  <c r="L379" i="4"/>
  <c r="M202" i="4"/>
  <c r="L880" i="4"/>
  <c r="N969" i="4"/>
  <c r="J1029" i="4"/>
  <c r="L56" i="4"/>
  <c r="J530" i="4"/>
  <c r="M939" i="4"/>
  <c r="N941" i="4"/>
  <c r="K305" i="4"/>
  <c r="M215" i="4"/>
  <c r="J1037" i="4"/>
  <c r="J45" i="4"/>
  <c r="L929" i="4"/>
  <c r="N797" i="4"/>
  <c r="M435" i="4"/>
  <c r="M297" i="4"/>
  <c r="M552" i="4"/>
  <c r="K544" i="4"/>
  <c r="N1004" i="4"/>
  <c r="K372" i="4"/>
  <c r="N407" i="4"/>
  <c r="J210" i="4"/>
  <c r="M687" i="4"/>
  <c r="K616" i="4"/>
  <c r="M127" i="4"/>
  <c r="L309" i="4"/>
  <c r="N704" i="4"/>
  <c r="M393" i="4"/>
  <c r="L493" i="4"/>
  <c r="J517" i="4"/>
  <c r="N211" i="4"/>
  <c r="J569" i="4"/>
  <c r="N390" i="4"/>
  <c r="L198" i="4"/>
  <c r="J982" i="4"/>
  <c r="M369" i="4"/>
  <c r="K112" i="4"/>
  <c r="K837" i="4"/>
  <c r="J789" i="4"/>
  <c r="N684" i="4"/>
  <c r="J563" i="4"/>
  <c r="K707" i="4"/>
  <c r="N367" i="4"/>
  <c r="K181" i="4"/>
  <c r="K147" i="4"/>
  <c r="L708" i="4"/>
  <c r="L801" i="4"/>
  <c r="N204" i="4"/>
  <c r="L474" i="4"/>
  <c r="K664" i="4"/>
  <c r="K281" i="4"/>
  <c r="N1003" i="4"/>
  <c r="N779" i="4"/>
  <c r="M968" i="4"/>
  <c r="M288" i="4"/>
  <c r="M151" i="4"/>
  <c r="L83" i="4"/>
  <c r="M1030" i="4"/>
  <c r="N872" i="4"/>
  <c r="L734" i="4"/>
  <c r="M74" i="4"/>
  <c r="L436" i="4"/>
  <c r="L888" i="4"/>
  <c r="L542" i="4"/>
  <c r="L998" i="4"/>
  <c r="L912" i="4"/>
  <c r="J108" i="4"/>
  <c r="L604" i="4"/>
  <c r="J745" i="4"/>
  <c r="L97" i="4"/>
  <c r="M160" i="4"/>
  <c r="J135" i="4"/>
  <c r="L954" i="4"/>
  <c r="K935" i="4"/>
  <c r="K977" i="4"/>
  <c r="K551" i="4"/>
  <c r="M901" i="4"/>
  <c r="K991" i="4"/>
  <c r="M952" i="4"/>
  <c r="N598" i="4"/>
  <c r="K853" i="4"/>
  <c r="N1018" i="4"/>
  <c r="L396" i="4"/>
  <c r="J733" i="4"/>
  <c r="K554" i="4"/>
  <c r="K640" i="4"/>
  <c r="J844" i="4"/>
  <c r="K16" i="4"/>
  <c r="M473" i="4"/>
  <c r="J247" i="4"/>
  <c r="N944" i="4"/>
  <c r="J865" i="4"/>
  <c r="J813" i="4"/>
  <c r="J619" i="4"/>
  <c r="L720" i="4"/>
  <c r="J60" i="4"/>
  <c r="M803" i="4"/>
  <c r="N161" i="4"/>
  <c r="L845" i="4"/>
  <c r="J521" i="4"/>
  <c r="L843" i="4"/>
  <c r="L403" i="4"/>
  <c r="L754" i="4"/>
  <c r="K909" i="4"/>
  <c r="J412" i="4"/>
  <c r="J804" i="4"/>
  <c r="L805" i="4"/>
  <c r="N119" i="4"/>
  <c r="N936" i="4"/>
  <c r="N299" i="4"/>
  <c r="N539" i="4"/>
  <c r="L794" i="4"/>
  <c r="N129" i="4"/>
  <c r="K333" i="4"/>
  <c r="J970" i="4"/>
  <c r="J495" i="4"/>
  <c r="K738" i="4"/>
  <c r="J612" i="4"/>
  <c r="K592" i="4"/>
  <c r="M273" i="4"/>
  <c r="L424" i="4"/>
  <c r="K197" i="4"/>
  <c r="J20" i="4"/>
  <c r="K409" i="4"/>
  <c r="L582" i="4"/>
  <c r="L26" i="4"/>
  <c r="M96" i="4"/>
  <c r="M620" i="4"/>
  <c r="J82" i="4"/>
  <c r="M139" i="4"/>
  <c r="M387" i="4"/>
  <c r="K445" i="4"/>
  <c r="K846" i="4"/>
  <c r="L847" i="4"/>
  <c r="M943" i="4"/>
  <c r="J679" i="4"/>
  <c r="J184" i="4"/>
  <c r="M948" i="4"/>
  <c r="L875" i="4"/>
  <c r="N654" i="4"/>
  <c r="L122" i="4"/>
  <c r="K639" i="4"/>
  <c r="N266" i="4"/>
  <c r="K312" i="4"/>
  <c r="N780" i="4"/>
  <c r="J120" i="4"/>
  <c r="L180" i="4"/>
  <c r="M408" i="4"/>
  <c r="L366" i="4"/>
  <c r="J490" i="4"/>
  <c r="L886" i="4"/>
  <c r="M960" i="4"/>
  <c r="K1031" i="4"/>
  <c r="L702" i="4"/>
  <c r="J293" i="4"/>
  <c r="L919" i="4"/>
  <c r="J818" i="4"/>
  <c r="M353" i="4"/>
  <c r="K515" i="4"/>
  <c r="N32" i="4"/>
  <c r="K433" i="4"/>
  <c r="J898" i="4"/>
  <c r="N900" i="4"/>
  <c r="N142" i="4"/>
  <c r="L237" i="4"/>
  <c r="N257" i="4"/>
  <c r="K815" i="4"/>
  <c r="L49" i="4"/>
  <c r="M71" i="4"/>
  <c r="N947" i="4"/>
  <c r="M855" i="4"/>
  <c r="J771" i="4"/>
  <c r="K317" i="4"/>
  <c r="N573" i="4"/>
  <c r="K816" i="4"/>
  <c r="M239" i="4"/>
  <c r="L649" i="4"/>
  <c r="M423" i="4"/>
  <c r="N226" i="4"/>
  <c r="K64" i="4"/>
  <c r="N411" i="4"/>
  <c r="L466" i="4"/>
  <c r="J1040" i="4"/>
  <c r="M498" i="4"/>
  <c r="J653" i="4"/>
  <c r="K158" i="4"/>
  <c r="K464" i="4"/>
  <c r="L410" i="4"/>
  <c r="L809" i="4"/>
  <c r="K327" i="4"/>
  <c r="L769" i="4"/>
  <c r="L488" i="4"/>
  <c r="M811" i="4"/>
  <c r="M719" i="4"/>
  <c r="L103" i="4"/>
  <c r="M106" i="4"/>
  <c r="M532" i="4"/>
  <c r="K917" i="4"/>
  <c r="J613" i="4"/>
  <c r="J253" i="4"/>
  <c r="L806" i="4"/>
  <c r="K300" i="4"/>
  <c r="N193" i="4"/>
  <c r="L340" i="4"/>
  <c r="N660" i="4"/>
  <c r="J1022" i="4"/>
  <c r="N202" i="4"/>
  <c r="N880" i="4"/>
  <c r="M969" i="4"/>
  <c r="K54" i="4"/>
  <c r="L1029" i="4"/>
  <c r="J56" i="4"/>
  <c r="J874" i="4"/>
  <c r="L530" i="4"/>
  <c r="L646" i="4"/>
  <c r="L941" i="4"/>
  <c r="M305" i="4"/>
  <c r="J879" i="4"/>
  <c r="L235" i="4"/>
  <c r="J481" i="4"/>
  <c r="K45" i="4"/>
  <c r="K269" i="4"/>
  <c r="N614" i="4"/>
  <c r="L797" i="4"/>
  <c r="J435" i="4"/>
  <c r="K501" i="4"/>
  <c r="N552" i="4"/>
  <c r="L544" i="4"/>
  <c r="L748" i="4"/>
  <c r="M221" i="4"/>
  <c r="M145" i="4"/>
  <c r="K210" i="4"/>
  <c r="K548" i="4"/>
  <c r="L591" i="4"/>
  <c r="J687" i="4"/>
  <c r="L616" i="4"/>
  <c r="K497" i="4"/>
  <c r="N309" i="4"/>
  <c r="J704" i="4"/>
  <c r="L537" i="4"/>
  <c r="L136" i="4"/>
  <c r="K517" i="4"/>
  <c r="L211" i="4"/>
  <c r="K140" i="4"/>
  <c r="L390" i="4"/>
  <c r="N400" i="4"/>
  <c r="J759" i="4"/>
  <c r="M982" i="4"/>
  <c r="K369" i="4"/>
  <c r="K717" i="4"/>
  <c r="L837" i="4"/>
  <c r="L789" i="4"/>
  <c r="N825" i="4"/>
  <c r="L563" i="4"/>
  <c r="L707" i="4"/>
  <c r="M181" i="4"/>
  <c r="L323" i="4"/>
  <c r="L940" i="4"/>
  <c r="N343" i="4"/>
  <c r="N664" i="4"/>
  <c r="N546" i="4"/>
  <c r="L314" i="4"/>
  <c r="M177" i="4"/>
  <c r="L477" i="4"/>
  <c r="J288" i="4"/>
  <c r="L151" i="4"/>
  <c r="L295" i="4"/>
  <c r="K863" i="4"/>
  <c r="M740" i="4"/>
  <c r="N627" i="4"/>
  <c r="K724" i="4"/>
  <c r="N618" i="4"/>
  <c r="M229" i="4"/>
  <c r="J734" i="4"/>
  <c r="N69" i="4"/>
  <c r="N888" i="4"/>
  <c r="M542" i="4"/>
  <c r="L691" i="4"/>
  <c r="M912" i="4"/>
  <c r="L108" i="4"/>
  <c r="L341" i="4"/>
  <c r="K745" i="4"/>
  <c r="K135" i="4"/>
  <c r="J136" i="4"/>
  <c r="N535" i="4"/>
  <c r="L140" i="4"/>
  <c r="M400" i="4"/>
  <c r="K759" i="4"/>
  <c r="J207" i="4"/>
  <c r="L369" i="4"/>
  <c r="J717" i="4"/>
  <c r="N851" i="4"/>
  <c r="N789" i="4"/>
  <c r="J825" i="4"/>
  <c r="J707" i="4"/>
  <c r="M1021" i="4"/>
  <c r="N673" i="4"/>
  <c r="L147" i="4"/>
  <c r="K323" i="4"/>
  <c r="J204" i="4"/>
  <c r="K940" i="4"/>
  <c r="K726" i="4"/>
  <c r="M664" i="4"/>
  <c r="K546" i="4"/>
  <c r="K378" i="4"/>
  <c r="N314" i="4"/>
  <c r="L177" i="4"/>
  <c r="L629" i="4"/>
  <c r="L968" i="4"/>
  <c r="M413" i="4"/>
  <c r="N151" i="4"/>
  <c r="M295" i="4"/>
  <c r="L740" i="4"/>
  <c r="L627" i="4"/>
  <c r="L1008" i="4"/>
  <c r="K618" i="4"/>
  <c r="K229" i="4"/>
  <c r="J417" i="4"/>
  <c r="L74" i="4"/>
  <c r="K574" i="4"/>
  <c r="K542" i="4"/>
  <c r="K691" i="4"/>
  <c r="N656" i="4"/>
  <c r="J341" i="4"/>
  <c r="M489" i="4"/>
  <c r="J97" i="4"/>
  <c r="K55" i="4"/>
  <c r="M903" i="4"/>
  <c r="J954" i="4"/>
  <c r="J824" i="4"/>
  <c r="N667" i="4"/>
  <c r="N551" i="4"/>
  <c r="K682" i="4"/>
  <c r="L952" i="4"/>
  <c r="M272" i="4"/>
  <c r="L1018" i="4"/>
  <c r="N416" i="4"/>
  <c r="K442" i="4"/>
  <c r="J224" i="4"/>
  <c r="J981" i="4"/>
  <c r="K350" i="4"/>
  <c r="J380" i="4"/>
  <c r="M588" i="4"/>
  <c r="N16" i="4"/>
  <c r="M200" i="4"/>
  <c r="J143" i="4"/>
  <c r="J50" i="4"/>
  <c r="J781" i="4"/>
  <c r="N813" i="4"/>
  <c r="M60" i="4"/>
  <c r="J723" i="4"/>
  <c r="J989" i="4"/>
  <c r="N478" i="4"/>
  <c r="N448" i="4"/>
  <c r="L913" i="4"/>
  <c r="N521" i="4"/>
  <c r="M906" i="4"/>
  <c r="K856" i="4"/>
  <c r="N754" i="4"/>
  <c r="K131" i="4"/>
  <c r="M959" i="4"/>
  <c r="N804" i="4"/>
  <c r="J303" i="4"/>
  <c r="N902" i="4"/>
  <c r="L936" i="4"/>
  <c r="N739" i="4"/>
  <c r="K208" i="4"/>
  <c r="N794" i="4"/>
  <c r="J966" i="4"/>
  <c r="J933" i="4"/>
  <c r="L674" i="4"/>
  <c r="J209" i="4"/>
  <c r="K152" i="4"/>
  <c r="N738" i="4"/>
  <c r="K329" i="4"/>
  <c r="N796" i="4"/>
  <c r="L937" i="4"/>
  <c r="J141" i="4"/>
  <c r="M197" i="4"/>
  <c r="J364" i="4"/>
  <c r="K63" i="4"/>
  <c r="K893" i="4"/>
  <c r="L267" i="4"/>
  <c r="M710" i="4"/>
  <c r="N7" i="4"/>
  <c r="L82" i="4"/>
  <c r="J904" i="4"/>
  <c r="L866" i="4"/>
  <c r="J445" i="4"/>
  <c r="L835" i="4"/>
  <c r="N184" i="4"/>
  <c r="K459" i="4"/>
  <c r="K635" i="4"/>
  <c r="N875" i="4"/>
  <c r="M332" i="4"/>
  <c r="J790" i="4"/>
  <c r="K122" i="4"/>
  <c r="J907" i="4"/>
  <c r="K832" i="4"/>
  <c r="L312" i="4"/>
  <c r="L524" i="4"/>
  <c r="J665" i="4"/>
  <c r="N587" i="4"/>
  <c r="M584" i="4"/>
  <c r="N960" i="4"/>
  <c r="M858" i="4"/>
  <c r="J383" i="4"/>
  <c r="M293" i="4"/>
  <c r="N763" i="4"/>
  <c r="K230" i="4"/>
  <c r="K353" i="4"/>
  <c r="M556" i="4"/>
  <c r="J32" i="4"/>
  <c r="L487" i="4"/>
  <c r="L958" i="4"/>
  <c r="J900" i="4"/>
  <c r="M259" i="4"/>
  <c r="K899" i="4"/>
  <c r="L257" i="4"/>
  <c r="L500" i="4"/>
  <c r="N755" i="4"/>
  <c r="N71" i="4"/>
  <c r="J291" i="4"/>
  <c r="K634" i="4"/>
  <c r="L855" i="4"/>
  <c r="M455" i="4"/>
  <c r="M580" i="4"/>
  <c r="M573" i="4"/>
  <c r="J560" i="4"/>
  <c r="K764" i="4"/>
  <c r="N239" i="4"/>
  <c r="N389" i="4"/>
  <c r="N163" i="4"/>
  <c r="L226" i="4"/>
  <c r="L506" i="4"/>
  <c r="N670" i="4"/>
  <c r="M466" i="4"/>
  <c r="J637" i="4"/>
  <c r="M831" i="4"/>
  <c r="M653" i="4"/>
  <c r="M770" i="4"/>
  <c r="L189" i="4"/>
  <c r="N410" i="4"/>
  <c r="J553" i="4"/>
  <c r="M130" i="4"/>
  <c r="K769" i="4"/>
  <c r="J606" i="4"/>
  <c r="N677" i="4"/>
  <c r="K641" i="4"/>
  <c r="N599" i="4"/>
  <c r="J750" i="4"/>
  <c r="M171" i="4"/>
  <c r="L793" i="4"/>
  <c r="M767" i="4"/>
  <c r="K252" i="4"/>
  <c r="M613" i="4"/>
  <c r="J892" i="4"/>
  <c r="J89" i="4"/>
  <c r="N806" i="4"/>
  <c r="J1013" i="4"/>
  <c r="M942" i="4"/>
  <c r="M834" i="4"/>
  <c r="K1017" i="4"/>
  <c r="N379" i="4"/>
  <c r="L969" i="4"/>
  <c r="K126" i="4"/>
  <c r="J1012" i="4"/>
  <c r="M56" i="4"/>
  <c r="M987" i="4"/>
  <c r="K188" i="4"/>
  <c r="J646" i="4"/>
  <c r="K1027" i="4"/>
  <c r="K879" i="4"/>
  <c r="K132" i="4"/>
  <c r="N735" i="4"/>
  <c r="N911" i="4"/>
  <c r="J614" i="4"/>
  <c r="K68" i="4"/>
  <c r="K223" i="4"/>
  <c r="M277" i="4"/>
  <c r="J748" i="4"/>
  <c r="M889" i="4"/>
  <c r="K503" i="4"/>
  <c r="J591" i="4"/>
  <c r="N446" i="4"/>
  <c r="M792" i="4"/>
  <c r="J48" i="4"/>
  <c r="L908" i="4"/>
  <c r="N537" i="4"/>
  <c r="N114" i="4"/>
  <c r="K30" i="4"/>
  <c r="N27" i="4"/>
  <c r="L730" i="4"/>
  <c r="K709" i="4"/>
  <c r="K807" i="4"/>
  <c r="M897" i="4"/>
  <c r="N518" i="4"/>
  <c r="M694" i="4"/>
  <c r="K10" i="4"/>
  <c r="K963" i="4"/>
  <c r="L624" i="4"/>
  <c r="M307" i="4"/>
  <c r="L231" i="4"/>
  <c r="N34" i="4"/>
  <c r="L298" i="4"/>
  <c r="L255" i="4"/>
  <c r="M581" i="4"/>
  <c r="M1000" i="4"/>
  <c r="K631" i="4"/>
  <c r="J214" i="4"/>
  <c r="L529" i="4"/>
  <c r="L571" i="4"/>
  <c r="N511" i="4"/>
  <c r="M491" i="4"/>
  <c r="L361" i="4"/>
  <c r="K859" i="4"/>
  <c r="M337" i="4"/>
  <c r="N461" i="4"/>
  <c r="K715" i="4"/>
  <c r="J891" i="4"/>
  <c r="M249" i="4"/>
  <c r="K595" i="4"/>
  <c r="N1033" i="4"/>
  <c r="M415" i="4"/>
  <c r="K420" i="4"/>
  <c r="M201" i="4"/>
  <c r="L528" i="4"/>
  <c r="K732" i="4"/>
  <c r="N873" i="4"/>
  <c r="K136" i="4"/>
  <c r="K211" i="4"/>
  <c r="M390" i="4"/>
  <c r="M759" i="4"/>
  <c r="J369" i="4"/>
  <c r="N837" i="4"/>
  <c r="K825" i="4"/>
  <c r="M707" i="4"/>
  <c r="L181" i="4"/>
  <c r="J323" i="4"/>
  <c r="L204" i="4"/>
  <c r="J343" i="4"/>
  <c r="J546" i="4"/>
  <c r="K314" i="4"/>
  <c r="K779" i="4"/>
  <c r="J477" i="4"/>
  <c r="K151" i="4"/>
  <c r="L863" i="4"/>
  <c r="L618" i="4"/>
  <c r="K69" i="4"/>
  <c r="J912" i="4"/>
  <c r="N341" i="4"/>
  <c r="K97" i="4"/>
  <c r="N135" i="4"/>
  <c r="K669" i="4"/>
  <c r="K914" i="4"/>
  <c r="M853" i="4"/>
  <c r="J714" i="4"/>
  <c r="K416" i="4"/>
  <c r="M224" i="4"/>
  <c r="N350" i="4"/>
  <c r="K844" i="4"/>
  <c r="M729" i="4"/>
  <c r="N143" i="4"/>
  <c r="M944" i="4"/>
  <c r="K781" i="4"/>
  <c r="K331" i="4"/>
  <c r="L287" i="4"/>
  <c r="K723" i="4"/>
  <c r="K521" i="4"/>
  <c r="J510" i="4"/>
  <c r="M344" i="4"/>
  <c r="J602" i="4"/>
  <c r="M119" i="4"/>
  <c r="N208" i="4"/>
  <c r="L129" i="4"/>
  <c r="M933" i="4"/>
  <c r="L209" i="4"/>
  <c r="K401" i="4"/>
  <c r="J286" i="4"/>
  <c r="M24" i="4"/>
  <c r="J197" i="4"/>
  <c r="J264" i="4"/>
  <c r="J722" i="4"/>
  <c r="M186" i="4"/>
  <c r="M8" i="4"/>
  <c r="M279" i="4"/>
  <c r="J862" i="4"/>
  <c r="L846" i="4"/>
  <c r="L349" i="4"/>
  <c r="L603" i="4"/>
  <c r="N459" i="4"/>
  <c r="M313" i="4"/>
  <c r="J915" i="4"/>
  <c r="J122" i="4"/>
  <c r="L593" i="4"/>
  <c r="L1036" i="4"/>
  <c r="N256" i="4"/>
  <c r="L408" i="4"/>
  <c r="L647" i="4"/>
  <c r="N584" i="4"/>
  <c r="M1031" i="4"/>
  <c r="M383" i="4"/>
  <c r="K763" i="4"/>
  <c r="J155" i="4"/>
  <c r="J817" i="4"/>
  <c r="J115" i="4"/>
  <c r="K900" i="4"/>
  <c r="N990" i="4"/>
  <c r="K156" i="4"/>
  <c r="J438" i="4"/>
  <c r="N291" i="4"/>
  <c r="J310" i="4"/>
  <c r="J455" i="4"/>
  <c r="M887" i="4"/>
  <c r="M560" i="4"/>
  <c r="J508" i="4"/>
  <c r="J389" i="4"/>
  <c r="M163" i="4"/>
  <c r="M506" i="4"/>
  <c r="M670" i="4"/>
  <c r="M1040" i="4"/>
  <c r="K831" i="4"/>
  <c r="M158" i="4"/>
  <c r="M189" i="4"/>
  <c r="N124" i="4"/>
  <c r="K130" i="4"/>
  <c r="M749" i="4"/>
  <c r="N81" i="4"/>
  <c r="J719" i="4"/>
  <c r="M652" i="4"/>
  <c r="L106" i="4"/>
  <c r="M509" i="4"/>
  <c r="N934" i="4"/>
  <c r="K134" i="4"/>
  <c r="J777" i="4"/>
  <c r="M806" i="4"/>
  <c r="K340" i="4"/>
  <c r="J183" i="4"/>
  <c r="J379" i="4"/>
  <c r="K651" i="4"/>
  <c r="J828" i="4"/>
  <c r="N126" i="4"/>
  <c r="M980" i="4"/>
  <c r="L987" i="4"/>
  <c r="N939" i="4"/>
  <c r="M450" i="4"/>
  <c r="N1027" i="4"/>
  <c r="J483" i="4"/>
  <c r="M132" i="4"/>
  <c r="M45" i="4"/>
  <c r="L757" i="4"/>
  <c r="K797" i="4"/>
  <c r="N68" i="4"/>
  <c r="L552" i="4"/>
  <c r="L277" i="4"/>
  <c r="J492" i="4"/>
  <c r="M372" i="4"/>
  <c r="L548" i="4"/>
  <c r="J265" i="4"/>
  <c r="M616" i="4"/>
  <c r="L946" i="4"/>
  <c r="M704" i="4"/>
  <c r="L311" i="4"/>
  <c r="J821" i="4"/>
  <c r="L773" i="4"/>
  <c r="L709" i="4"/>
  <c r="M974" i="4"/>
  <c r="J894" i="4"/>
  <c r="N694" i="4"/>
  <c r="J10" i="4"/>
  <c r="M963" i="4"/>
  <c r="M182" i="4"/>
  <c r="L34" i="4"/>
  <c r="M298" i="4"/>
  <c r="M675" i="4"/>
  <c r="N830" i="4"/>
  <c r="J46" i="4"/>
  <c r="N18" i="4"/>
  <c r="K80" i="4"/>
  <c r="N465" i="4"/>
  <c r="M545" i="4"/>
  <c r="N891" i="4"/>
  <c r="M659" i="4"/>
  <c r="K776" i="4"/>
  <c r="L415" i="4"/>
  <c r="N420" i="4"/>
  <c r="L201" i="4"/>
  <c r="M260" i="4"/>
  <c r="J476" i="4"/>
  <c r="K617" i="4"/>
  <c r="N391" i="4"/>
  <c r="K194" i="4"/>
  <c r="N762" i="4"/>
  <c r="M559" i="4"/>
  <c r="N693" i="4"/>
  <c r="K443" i="4"/>
  <c r="L812" i="4"/>
  <c r="M164" i="4"/>
  <c r="K306" i="4"/>
  <c r="J625" i="4"/>
  <c r="K302" i="4"/>
  <c r="L168" i="4"/>
  <c r="L190" i="4"/>
  <c r="N756" i="4"/>
  <c r="N1002" i="4"/>
  <c r="J1006" i="4"/>
  <c r="M228" i="4"/>
  <c r="J1016" i="4"/>
  <c r="K336" i="4"/>
  <c r="N175" i="4"/>
  <c r="M243" i="4"/>
  <c r="K35" i="4"/>
  <c r="L4" i="4"/>
  <c r="M426" i="4"/>
  <c r="M742" i="4"/>
  <c r="J425" i="4"/>
  <c r="K458" i="4"/>
  <c r="K621" i="4"/>
  <c r="M376" i="4"/>
  <c r="L29" i="4"/>
  <c r="K680" i="4"/>
  <c r="L638" i="4"/>
  <c r="K21" i="4"/>
  <c r="M456" i="4"/>
  <c r="L594" i="4"/>
  <c r="N392" i="4"/>
  <c r="K876" i="4"/>
  <c r="K505" i="4"/>
  <c r="K217" i="4"/>
  <c r="M347" i="4"/>
  <c r="M586" i="4"/>
  <c r="L47" i="4"/>
  <c r="M676" i="4"/>
  <c r="N482" i="4"/>
  <c r="L555" i="4"/>
  <c r="K999" i="4"/>
  <c r="M971" i="4"/>
  <c r="L296" i="4"/>
  <c r="N150" i="4"/>
  <c r="L700" i="4"/>
  <c r="L841" i="4"/>
  <c r="L94" i="4"/>
  <c r="J630" i="4"/>
  <c r="L149" i="4"/>
  <c r="M34" i="4"/>
  <c r="L776" i="4"/>
  <c r="M194" i="4"/>
  <c r="M693" i="4"/>
  <c r="J812" i="4"/>
  <c r="M306" i="4"/>
  <c r="N625" i="4"/>
  <c r="J216" i="4"/>
  <c r="J168" i="4"/>
  <c r="K190" i="4"/>
  <c r="L1002" i="4"/>
  <c r="L1006" i="4"/>
  <c r="J228" i="4"/>
  <c r="L1016" i="4"/>
  <c r="M9" i="4"/>
  <c r="L336" i="4"/>
  <c r="J175" i="4"/>
  <c r="J460" i="4"/>
  <c r="J601" i="4"/>
  <c r="L375" i="4"/>
  <c r="K426" i="4"/>
  <c r="M211" i="4"/>
  <c r="L325" i="4"/>
  <c r="N759" i="4"/>
  <c r="N369" i="4"/>
  <c r="M851" i="4"/>
  <c r="L825" i="4"/>
  <c r="N707" i="4"/>
  <c r="K673" i="4"/>
  <c r="M204" i="4"/>
  <c r="N726" i="4"/>
  <c r="M314" i="4"/>
  <c r="K629" i="4"/>
  <c r="M477" i="4"/>
  <c r="J151" i="4"/>
  <c r="J689" i="4"/>
  <c r="J627" i="4"/>
  <c r="J618" i="4"/>
  <c r="K417" i="4"/>
  <c r="J69" i="4"/>
  <c r="J542" i="4"/>
  <c r="N97" i="4"/>
  <c r="J903" i="4"/>
  <c r="K824" i="4"/>
  <c r="J669" i="4"/>
  <c r="J469" i="4"/>
  <c r="L914" i="4"/>
  <c r="K538" i="4"/>
  <c r="K12" i="4"/>
  <c r="K896" i="4"/>
  <c r="N844" i="4"/>
  <c r="N729" i="4"/>
  <c r="K143" i="4"/>
  <c r="L262" i="4"/>
  <c r="L781" i="4"/>
  <c r="J331" i="4"/>
  <c r="N723" i="4"/>
  <c r="K478" i="4"/>
  <c r="K270" i="4"/>
  <c r="M521" i="4"/>
  <c r="K510" i="4"/>
  <c r="J70" i="4"/>
  <c r="L412" i="4"/>
  <c r="K602" i="4"/>
  <c r="K902" i="4"/>
  <c r="L623" i="4"/>
  <c r="M208" i="4"/>
  <c r="L966" i="4"/>
  <c r="L933" i="4"/>
  <c r="M401" i="4"/>
  <c r="K286" i="4"/>
  <c r="K796" i="4"/>
  <c r="K681" i="4"/>
  <c r="L197" i="4"/>
  <c r="K264" i="4"/>
  <c r="K722" i="4"/>
  <c r="J96" i="4"/>
  <c r="N8" i="4"/>
  <c r="L862" i="4"/>
  <c r="N866" i="4"/>
  <c r="M728" i="4"/>
  <c r="M349" i="4"/>
  <c r="J603" i="4"/>
  <c r="K519" i="4"/>
  <c r="J459" i="4"/>
  <c r="J875" i="4"/>
  <c r="M122" i="4"/>
  <c r="M593" i="4"/>
  <c r="M921" i="4"/>
  <c r="K439" i="4"/>
  <c r="K686" i="4"/>
  <c r="M647" i="4"/>
  <c r="L584" i="4"/>
  <c r="K858" i="4"/>
  <c r="K383" i="4"/>
  <c r="M763" i="4"/>
  <c r="L817" i="4"/>
  <c r="M990" i="4"/>
  <c r="J257" i="4"/>
  <c r="L156" i="4"/>
  <c r="J71" i="4"/>
  <c r="L836" i="4"/>
  <c r="L310" i="4"/>
  <c r="K455" i="4"/>
  <c r="K560" i="4"/>
  <c r="L389" i="4"/>
  <c r="K637" i="4"/>
  <c r="L831" i="4"/>
  <c r="J130" i="4"/>
  <c r="N749" i="4"/>
  <c r="K677" i="4"/>
  <c r="J316" i="4"/>
  <c r="N719" i="4"/>
  <c r="N652" i="4"/>
  <c r="K106" i="4"/>
  <c r="K421" i="4"/>
  <c r="J134" i="4"/>
  <c r="L777" i="4"/>
  <c r="L976" i="4"/>
  <c r="L322" i="4"/>
  <c r="M340" i="4"/>
  <c r="K183" i="4"/>
  <c r="K379" i="4"/>
  <c r="N651" i="4"/>
  <c r="J980" i="4"/>
  <c r="J987" i="4"/>
  <c r="L939" i="4"/>
  <c r="L450" i="4"/>
  <c r="L215" i="4"/>
  <c r="K483" i="4"/>
  <c r="N132" i="4"/>
  <c r="J911" i="4"/>
  <c r="N757" i="4"/>
  <c r="M797" i="4"/>
  <c r="J221" i="4"/>
  <c r="J79" i="4"/>
  <c r="K41" i="4"/>
  <c r="N548" i="4"/>
  <c r="K265" i="4"/>
  <c r="N616" i="4"/>
  <c r="L821" i="4"/>
  <c r="J920" i="4"/>
  <c r="M251" i="4"/>
  <c r="L694" i="4"/>
  <c r="L10" i="4"/>
  <c r="J572" i="4"/>
  <c r="N298" i="4"/>
  <c r="M643" i="4"/>
  <c r="K675" i="4"/>
  <c r="J830" i="4"/>
  <c r="J290" i="4"/>
  <c r="M80" i="4"/>
  <c r="N978" i="4"/>
  <c r="N545" i="4"/>
  <c r="L461" i="4"/>
  <c r="J715" i="4"/>
  <c r="N659" i="4"/>
  <c r="J415" i="4"/>
  <c r="J420" i="4"/>
  <c r="K476" i="4"/>
  <c r="L617" i="4"/>
  <c r="N590" i="4"/>
  <c r="L559" i="4"/>
  <c r="J443" i="4"/>
  <c r="N109" i="4"/>
  <c r="N302" i="4"/>
  <c r="J440" i="4"/>
  <c r="L575" i="4"/>
  <c r="N136" i="4"/>
  <c r="M121" i="4"/>
  <c r="J325" i="4"/>
  <c r="L683" i="4"/>
  <c r="M825" i="4"/>
  <c r="N468" i="4"/>
  <c r="N323" i="4"/>
  <c r="L726" i="4"/>
  <c r="M546" i="4"/>
  <c r="M154" i="4"/>
  <c r="K477" i="4"/>
  <c r="N636" i="4"/>
  <c r="K689" i="4"/>
  <c r="M627" i="4"/>
  <c r="K778" i="4"/>
  <c r="L417" i="4"/>
  <c r="M69" i="4"/>
  <c r="J1039" i="4"/>
  <c r="J656" i="4"/>
  <c r="K341" i="4"/>
  <c r="L263" i="4"/>
  <c r="N903" i="4"/>
  <c r="L824" i="4"/>
  <c r="L551" i="4"/>
  <c r="K469" i="4"/>
  <c r="J538" i="4"/>
  <c r="N12" i="4"/>
  <c r="J42" i="4"/>
  <c r="J522" i="4"/>
  <c r="L896" i="4"/>
  <c r="J588" i="4"/>
  <c r="L143" i="4"/>
  <c r="N262" i="4"/>
  <c r="L696" i="4"/>
  <c r="L331" i="4"/>
  <c r="K287" i="4"/>
  <c r="N53" i="4"/>
  <c r="L478" i="4"/>
  <c r="L270" i="4"/>
  <c r="M25" i="4"/>
  <c r="L510" i="4"/>
  <c r="L70" i="4"/>
  <c r="M412" i="4"/>
  <c r="N602" i="4"/>
  <c r="K299" i="4"/>
  <c r="K966" i="4"/>
  <c r="J983" i="4"/>
  <c r="K209" i="4"/>
  <c r="J401" i="4"/>
  <c r="L848" i="4"/>
  <c r="M796" i="4"/>
  <c r="L681" i="4"/>
  <c r="K92" i="4"/>
  <c r="N264" i="4"/>
  <c r="M722" i="4"/>
  <c r="K96" i="4"/>
  <c r="M7" i="4"/>
  <c r="L139" i="4"/>
  <c r="M866" i="4"/>
  <c r="L728" i="4"/>
  <c r="J195" i="4"/>
  <c r="K603" i="4"/>
  <c r="J519" i="4"/>
  <c r="N101" i="4"/>
  <c r="K875" i="4"/>
  <c r="K915" i="4"/>
  <c r="K593" i="4"/>
  <c r="M1036" i="4"/>
  <c r="L921" i="4"/>
  <c r="J439" i="4"/>
  <c r="J686" i="4"/>
  <c r="K490" i="4"/>
  <c r="L858" i="4"/>
  <c r="L932" i="4"/>
  <c r="K155" i="4"/>
  <c r="N308" i="4"/>
  <c r="M32" i="4"/>
  <c r="M115" i="4"/>
  <c r="N404" i="4"/>
  <c r="K257" i="4"/>
  <c r="M156" i="4"/>
  <c r="K71" i="4"/>
  <c r="N855" i="4"/>
  <c r="L887" i="4"/>
  <c r="N560" i="4"/>
  <c r="L508" i="4"/>
  <c r="K389" i="4"/>
  <c r="L58" i="4"/>
  <c r="N506" i="4"/>
  <c r="N550" i="4"/>
  <c r="L637" i="4"/>
  <c r="K770" i="4"/>
  <c r="K189" i="4"/>
  <c r="M809" i="4"/>
  <c r="N130" i="4"/>
  <c r="M316" i="4"/>
  <c r="K652" i="4"/>
  <c r="N106" i="4"/>
  <c r="J509" i="4"/>
  <c r="L421" i="4"/>
  <c r="M134" i="4"/>
  <c r="M253" i="4"/>
  <c r="J976" i="4"/>
  <c r="N322" i="4"/>
  <c r="L579" i="4"/>
  <c r="L183" i="4"/>
  <c r="M379" i="4"/>
  <c r="K969" i="4"/>
  <c r="M261" i="4"/>
  <c r="M136" i="4"/>
  <c r="J121" i="4"/>
  <c r="K325" i="4"/>
  <c r="L759" i="4"/>
  <c r="K851" i="4"/>
  <c r="L468" i="4"/>
  <c r="J673" i="4"/>
  <c r="M323" i="4"/>
  <c r="J877" i="4"/>
  <c r="J726" i="4"/>
  <c r="L546" i="4"/>
  <c r="J629" i="4"/>
  <c r="N477" i="4"/>
  <c r="M636" i="4"/>
  <c r="N689" i="4"/>
  <c r="K627" i="4"/>
  <c r="L778" i="4"/>
  <c r="N417" i="4"/>
  <c r="L69" i="4"/>
  <c r="M1039" i="4"/>
  <c r="K656" i="4"/>
  <c r="M341" i="4"/>
  <c r="N263" i="4"/>
  <c r="M824" i="4"/>
  <c r="M551" i="4"/>
  <c r="L469" i="4"/>
  <c r="J914" i="4"/>
  <c r="L538" i="4"/>
  <c r="J12" i="4"/>
  <c r="N442" i="4"/>
  <c r="K522" i="4"/>
  <c r="M896" i="4"/>
  <c r="L200" i="4"/>
  <c r="M143" i="4"/>
  <c r="K262" i="4"/>
  <c r="N696" i="4"/>
  <c r="M331" i="4"/>
  <c r="N60" i="4"/>
  <c r="M478" i="4"/>
  <c r="M270" i="4"/>
  <c r="K70" i="4"/>
  <c r="J959" i="4"/>
  <c r="L602" i="4"/>
  <c r="M902" i="4"/>
  <c r="L739" i="4"/>
  <c r="J208" i="4"/>
  <c r="M983" i="4"/>
  <c r="N209" i="4"/>
  <c r="J738" i="4"/>
  <c r="M848" i="4"/>
  <c r="J796" i="4"/>
  <c r="M681" i="4"/>
  <c r="N722" i="4"/>
  <c r="J8" i="4"/>
  <c r="L7" i="4"/>
  <c r="K904" i="4"/>
  <c r="J866" i="4"/>
  <c r="N728" i="4"/>
  <c r="K195" i="4"/>
  <c r="M603" i="4"/>
  <c r="M101" i="4"/>
  <c r="M875" i="4"/>
  <c r="M915" i="4"/>
  <c r="L381" i="4"/>
  <c r="K266" i="4"/>
  <c r="J1036" i="4"/>
  <c r="N439" i="4"/>
  <c r="N686" i="4"/>
  <c r="L587" i="4"/>
  <c r="K584" i="4"/>
  <c r="J858" i="4"/>
  <c r="K932" i="4"/>
  <c r="L763" i="4"/>
  <c r="N353" i="4"/>
  <c r="K32" i="4"/>
  <c r="N115" i="4"/>
  <c r="L990" i="4"/>
  <c r="L71" i="4"/>
  <c r="M836" i="4"/>
  <c r="K95" i="4"/>
  <c r="N294" i="4"/>
  <c r="M508" i="4"/>
  <c r="M389" i="4"/>
  <c r="M58" i="4"/>
  <c r="J506" i="4"/>
  <c r="J550" i="4"/>
  <c r="M637" i="4"/>
  <c r="L964" i="4"/>
  <c r="L770" i="4"/>
  <c r="J189" i="4"/>
  <c r="L553" i="4"/>
  <c r="L130" i="4"/>
  <c r="J488" i="4"/>
  <c r="J677" i="4"/>
  <c r="L811" i="4"/>
  <c r="L750" i="4"/>
  <c r="L652" i="4"/>
  <c r="J767" i="4"/>
  <c r="K509" i="4"/>
  <c r="M421" i="4"/>
  <c r="K253" i="4"/>
  <c r="K976" i="4"/>
  <c r="J193" i="4"/>
  <c r="J579" i="4"/>
  <c r="N183" i="4"/>
  <c r="K850" i="4"/>
  <c r="J651" i="4"/>
  <c r="J969" i="4"/>
  <c r="K261" i="4"/>
  <c r="N56" i="4"/>
  <c r="K450" i="4"/>
  <c r="N483" i="4"/>
  <c r="K1037" i="4"/>
  <c r="K911" i="4"/>
  <c r="N929" i="4"/>
  <c r="L17" i="4"/>
  <c r="M68" i="4"/>
  <c r="L223" i="4"/>
  <c r="J277" i="4"/>
  <c r="K221" i="4"/>
  <c r="M79" i="4"/>
  <c r="K727" i="4"/>
  <c r="N792" i="4"/>
  <c r="M946" i="4"/>
  <c r="L704" i="4"/>
  <c r="N311" i="4"/>
  <c r="K605" i="4"/>
  <c r="K27" i="4"/>
  <c r="N730" i="4"/>
  <c r="N709" i="4"/>
  <c r="N251" i="4"/>
  <c r="J694" i="4"/>
  <c r="J330" i="4"/>
  <c r="L182" i="4"/>
  <c r="N992" i="4"/>
  <c r="M345" i="4"/>
  <c r="K643" i="4"/>
  <c r="J675" i="4"/>
  <c r="L631" i="4"/>
  <c r="M290" i="4"/>
  <c r="M18" i="4"/>
  <c r="M511" i="4"/>
  <c r="J491" i="4"/>
  <c r="L465" i="4"/>
  <c r="N715" i="4"/>
  <c r="M891" i="4"/>
  <c r="N415" i="4"/>
  <c r="M420" i="4"/>
  <c r="J201" i="4"/>
  <c r="K260" i="4"/>
  <c r="N476" i="4"/>
  <c r="N617" i="4"/>
  <c r="J391" i="4"/>
  <c r="J194" i="4"/>
  <c r="J590" i="4"/>
  <c r="J861" i="4"/>
  <c r="J814" i="4"/>
  <c r="L693" i="4"/>
  <c r="L443" i="4"/>
  <c r="M812" i="4"/>
  <c r="L109" i="4"/>
  <c r="K570" i="4"/>
  <c r="L301" i="4"/>
  <c r="K216" i="4"/>
  <c r="N190" i="4"/>
  <c r="K440" i="4"/>
  <c r="K695" i="4"/>
  <c r="J871" i="4"/>
  <c r="N575" i="4"/>
  <c r="K9" i="4"/>
  <c r="J829" i="4"/>
  <c r="L243" i="4"/>
  <c r="L460" i="4"/>
  <c r="N601" i="4"/>
  <c r="J375" i="4"/>
  <c r="N178" i="4"/>
  <c r="L425" i="4"/>
  <c r="L621" i="4"/>
  <c r="K138" i="4"/>
  <c r="K113" i="4"/>
  <c r="N1025" i="4"/>
  <c r="M638" i="4"/>
  <c r="J21" i="4"/>
  <c r="L456" i="4"/>
  <c r="N562" i="4"/>
  <c r="L672" i="4"/>
  <c r="M358" i="4"/>
  <c r="J118" i="4"/>
  <c r="N217" i="4"/>
  <c r="K347" i="4"/>
  <c r="N586" i="4"/>
  <c r="M144" i="4"/>
  <c r="N504" i="4"/>
  <c r="L737" i="4"/>
  <c r="M47" i="4"/>
  <c r="M354" i="4"/>
  <c r="M482" i="4"/>
  <c r="K227" i="4"/>
  <c r="L808" i="4"/>
  <c r="N752" i="4"/>
  <c r="N225" i="4"/>
  <c r="J444" i="4"/>
  <c r="L585" i="4"/>
  <c r="M13" i="4"/>
  <c r="K685" i="4"/>
  <c r="M149" i="4"/>
  <c r="L458" i="4"/>
  <c r="L21" i="4"/>
  <c r="M672" i="4"/>
  <c r="N85" i="4"/>
  <c r="J347" i="4"/>
  <c r="K586" i="4"/>
  <c r="M504" i="4"/>
  <c r="J737" i="4"/>
  <c r="N47" i="4"/>
  <c r="L354" i="4"/>
  <c r="K536" i="4"/>
  <c r="K482" i="4"/>
  <c r="J692" i="4"/>
  <c r="J971" i="4"/>
  <c r="J808" i="4"/>
  <c r="L752" i="4"/>
  <c r="K225" i="4"/>
  <c r="K444" i="4"/>
  <c r="M585" i="4"/>
  <c r="J13" i="4"/>
  <c r="L685" i="4"/>
  <c r="J149" i="4"/>
  <c r="L536" i="4"/>
  <c r="L233" i="4"/>
  <c r="M444" i="4"/>
  <c r="M685" i="4"/>
  <c r="N457" i="4"/>
  <c r="L441" i="4"/>
  <c r="L399" i="4"/>
  <c r="K121" i="4"/>
  <c r="M325" i="4"/>
  <c r="J485" i="4"/>
  <c r="J683" i="4"/>
  <c r="L851" i="4"/>
  <c r="N77" i="4"/>
  <c r="J468" i="4"/>
  <c r="L673" i="4"/>
  <c r="K628" i="4"/>
  <c r="N877" i="4"/>
  <c r="M726" i="4"/>
  <c r="K84" i="4"/>
  <c r="J154" i="4"/>
  <c r="M629" i="4"/>
  <c r="J541" i="4"/>
  <c r="L689" i="4"/>
  <c r="J51" i="4"/>
  <c r="J778" i="4"/>
  <c r="N462" i="4"/>
  <c r="K1039" i="4"/>
  <c r="L656" i="4"/>
  <c r="L40" i="4"/>
  <c r="M263" i="4"/>
  <c r="K903" i="4"/>
  <c r="N824" i="4"/>
  <c r="J551" i="4"/>
  <c r="N914" i="4"/>
  <c r="M538" i="4"/>
  <c r="L12" i="4"/>
  <c r="M442" i="4"/>
  <c r="M522" i="4"/>
  <c r="K588" i="4"/>
  <c r="K200" i="4"/>
  <c r="N38" i="4"/>
  <c r="M262" i="4"/>
  <c r="K696" i="4"/>
  <c r="K454" i="4"/>
  <c r="L60" i="4"/>
  <c r="J53" i="4"/>
  <c r="M153" i="4"/>
  <c r="J270" i="4"/>
  <c r="J25" i="4"/>
  <c r="M403" i="4"/>
  <c r="M70" i="4"/>
  <c r="N959" i="4"/>
  <c r="J805" i="4"/>
  <c r="L902" i="4"/>
  <c r="M739" i="4"/>
  <c r="N502" i="4"/>
  <c r="M966" i="4"/>
  <c r="K810" i="4"/>
  <c r="L738" i="4"/>
  <c r="J540" i="4"/>
  <c r="J681" i="4"/>
  <c r="M92" i="4"/>
  <c r="N409" i="4"/>
  <c r="J267" i="4"/>
  <c r="J620" i="4"/>
  <c r="K7" i="4"/>
  <c r="L904" i="4"/>
  <c r="L996" i="4"/>
  <c r="J728" i="4"/>
  <c r="K184" i="4"/>
  <c r="L915" i="4"/>
  <c r="M381" i="4"/>
  <c r="K1036" i="4"/>
  <c r="K665" i="4"/>
  <c r="N180" i="4"/>
  <c r="L686" i="4"/>
  <c r="J587" i="4"/>
  <c r="N858" i="4"/>
  <c r="N932" i="4"/>
  <c r="J955" i="4"/>
  <c r="J353" i="4"/>
  <c r="M308" i="4"/>
  <c r="M365" i="4"/>
  <c r="L115" i="4"/>
  <c r="K404" i="4"/>
  <c r="L600" i="4"/>
  <c r="N156" i="4"/>
  <c r="K930" i="4"/>
  <c r="N836" i="4"/>
  <c r="K855" i="4"/>
  <c r="L95" i="4"/>
  <c r="J573" i="4"/>
  <c r="M294" i="4"/>
  <c r="K100" i="4"/>
  <c r="J58" i="4"/>
  <c r="K506" i="4"/>
  <c r="L550" i="4"/>
  <c r="N637" i="4"/>
  <c r="K964" i="4"/>
  <c r="J770" i="4"/>
  <c r="K553" i="4"/>
  <c r="M606" i="4"/>
  <c r="L677" i="4"/>
  <c r="J811" i="4"/>
  <c r="M750" i="4"/>
  <c r="J103" i="4"/>
  <c r="N767" i="4"/>
  <c r="L509" i="4"/>
  <c r="N252" i="4"/>
  <c r="N134" i="4"/>
  <c r="K193" i="4"/>
  <c r="M579" i="4"/>
  <c r="L1022" i="4"/>
  <c r="L850" i="4"/>
  <c r="M651" i="4"/>
  <c r="J457" i="4"/>
  <c r="L261" i="4"/>
  <c r="K56" i="4"/>
  <c r="K486" i="4"/>
  <c r="M646" i="4"/>
  <c r="M879" i="4"/>
  <c r="L483" i="4"/>
  <c r="N1037" i="4"/>
  <c r="M929" i="4"/>
  <c r="J17" i="4"/>
  <c r="N297" i="4"/>
  <c r="K277" i="4"/>
  <c r="N889" i="4"/>
  <c r="N79" i="4"/>
  <c r="N210" i="4"/>
  <c r="M727" i="4"/>
  <c r="L687" i="4"/>
  <c r="K792" i="4"/>
  <c r="K309" i="4"/>
  <c r="K908" i="4"/>
  <c r="K311" i="4"/>
  <c r="J605" i="4"/>
  <c r="K730" i="4"/>
  <c r="J709" i="4"/>
  <c r="N662" i="4"/>
  <c r="L251" i="4"/>
  <c r="K694" i="4"/>
  <c r="N534" i="4"/>
  <c r="N330" i="4"/>
  <c r="M572" i="4"/>
  <c r="N182" i="4"/>
  <c r="L992" i="4"/>
  <c r="N345" i="4"/>
  <c r="J643" i="4"/>
  <c r="J631" i="4"/>
  <c r="N290" i="4"/>
  <c r="L1028" i="4"/>
  <c r="J571" i="4"/>
  <c r="L491" i="4"/>
  <c r="L213" i="4"/>
  <c r="J461" i="4"/>
  <c r="M715" i="4"/>
  <c r="L577" i="4"/>
  <c r="L910" i="4"/>
  <c r="J776" i="4"/>
  <c r="L420" i="4"/>
  <c r="N201" i="4"/>
  <c r="L988" i="4"/>
  <c r="J203" i="4"/>
  <c r="L355" i="4"/>
  <c r="M391" i="4"/>
  <c r="L590" i="4"/>
  <c r="M861" i="4"/>
  <c r="K814" i="4"/>
  <c r="J274" i="4"/>
  <c r="N443" i="4"/>
  <c r="M109" i="4"/>
  <c r="K301" i="4"/>
  <c r="L1024" i="4"/>
  <c r="J405" i="4"/>
  <c r="K168" i="4"/>
  <c r="J190" i="4"/>
  <c r="L440" i="4"/>
  <c r="M871" i="4"/>
  <c r="L561" i="4"/>
  <c r="J575" i="4"/>
  <c r="K1016" i="4"/>
  <c r="L9" i="4"/>
  <c r="M829" i="4"/>
  <c r="M768" i="4"/>
  <c r="L972" i="4"/>
  <c r="M185" i="4"/>
  <c r="L601" i="4"/>
  <c r="M375" i="4"/>
  <c r="K178" i="4"/>
  <c r="K642" i="4"/>
  <c r="M531" i="4"/>
  <c r="M658" i="4"/>
  <c r="M621" i="4"/>
  <c r="L138" i="4"/>
  <c r="J113" i="4"/>
  <c r="J1025" i="4"/>
  <c r="K358" i="4"/>
  <c r="K144" i="4"/>
  <c r="N227" i="4"/>
  <c r="K157" i="4"/>
  <c r="N585" i="4"/>
  <c r="J157" i="4"/>
  <c r="N325" i="4"/>
  <c r="K485" i="4"/>
  <c r="K683" i="4"/>
  <c r="J851" i="4"/>
  <c r="M673" i="4"/>
  <c r="L628" i="4"/>
  <c r="K877" i="4"/>
  <c r="M84" i="4"/>
  <c r="K154" i="4"/>
  <c r="N629" i="4"/>
  <c r="K541" i="4"/>
  <c r="J636" i="4"/>
  <c r="M689" i="4"/>
  <c r="M778" i="4"/>
  <c r="M417" i="4"/>
  <c r="M462" i="4"/>
  <c r="L1039" i="4"/>
  <c r="M656" i="4"/>
  <c r="J263" i="4"/>
  <c r="L903" i="4"/>
  <c r="N117" i="4"/>
  <c r="L991" i="4"/>
  <c r="M914" i="4"/>
  <c r="N538" i="4"/>
  <c r="M12" i="4"/>
  <c r="L442" i="4"/>
  <c r="L951" i="4"/>
  <c r="J896" i="4"/>
  <c r="L588" i="4"/>
  <c r="L38" i="4"/>
  <c r="J262" i="4"/>
  <c r="K813" i="4"/>
  <c r="J454" i="4"/>
  <c r="L53" i="4"/>
  <c r="N153" i="4"/>
  <c r="N845" i="4"/>
  <c r="K25" i="4"/>
  <c r="N70" i="4"/>
  <c r="L303" i="4"/>
  <c r="J902" i="4"/>
  <c r="J739" i="4"/>
  <c r="N966" i="4"/>
  <c r="N674" i="4"/>
  <c r="L810" i="4"/>
  <c r="M738" i="4"/>
  <c r="J848" i="4"/>
  <c r="N424" i="4"/>
  <c r="J92" i="4"/>
  <c r="L722" i="4"/>
  <c r="N267" i="4"/>
  <c r="N761" i="4"/>
  <c r="J7" i="4"/>
  <c r="M904" i="4"/>
  <c r="K728" i="4"/>
  <c r="N943" i="4"/>
  <c r="N278" i="4"/>
  <c r="M184" i="4"/>
  <c r="L101" i="4"/>
  <c r="J965" i="4"/>
  <c r="J133" i="4"/>
  <c r="K381" i="4"/>
  <c r="J832" i="4"/>
  <c r="N1036" i="4"/>
  <c r="L665" i="4"/>
  <c r="J75" i="4"/>
  <c r="M686" i="4"/>
  <c r="M587" i="4"/>
  <c r="J885" i="4"/>
  <c r="K293" i="4"/>
  <c r="L308" i="4"/>
  <c r="J365" i="4"/>
  <c r="M404" i="4"/>
  <c r="M237" i="4"/>
  <c r="M600" i="4"/>
  <c r="N49" i="4"/>
  <c r="L930" i="4"/>
  <c r="K836" i="4"/>
  <c r="L104" i="4"/>
  <c r="J95" i="4"/>
  <c r="K573" i="4"/>
  <c r="J239" i="4"/>
  <c r="J100" i="4"/>
  <c r="M549" i="4"/>
  <c r="J668" i="4"/>
  <c r="N725" i="4"/>
  <c r="L606" i="4"/>
  <c r="M677" i="4"/>
  <c r="J599" i="4"/>
  <c r="K750" i="4"/>
  <c r="K103" i="4"/>
  <c r="J917" i="4"/>
  <c r="M252" i="4"/>
  <c r="L134" i="4"/>
  <c r="M89" i="4"/>
  <c r="M976" i="4"/>
  <c r="L193" i="4"/>
  <c r="N579" i="4"/>
  <c r="K1022" i="4"/>
  <c r="M850" i="4"/>
  <c r="K880" i="4"/>
  <c r="L457" i="4"/>
  <c r="J261" i="4"/>
  <c r="K826" i="4"/>
  <c r="M486" i="4"/>
  <c r="N646" i="4"/>
  <c r="J507" i="4"/>
  <c r="N879" i="4"/>
  <c r="N795" i="4"/>
  <c r="J735" i="4"/>
  <c r="L911" i="4"/>
  <c r="J929" i="4"/>
  <c r="K17" i="4"/>
  <c r="K297" i="4"/>
  <c r="J223" i="4"/>
  <c r="L1004" i="4"/>
  <c r="L889" i="4"/>
  <c r="K79" i="4"/>
  <c r="M503" i="4"/>
  <c r="N727" i="4"/>
  <c r="N687" i="4"/>
  <c r="L792" i="4"/>
  <c r="J309" i="4"/>
  <c r="N908" i="4"/>
  <c r="J43" i="4"/>
  <c r="L605" i="4"/>
  <c r="L27" i="4"/>
  <c r="M730" i="4"/>
  <c r="L721" i="4"/>
  <c r="J662" i="4"/>
  <c r="M374" i="4"/>
  <c r="L330" i="4"/>
  <c r="K572" i="4"/>
  <c r="J231" i="4"/>
  <c r="J992" i="4"/>
  <c r="L345" i="4"/>
  <c r="K1000" i="4"/>
  <c r="M631" i="4"/>
  <c r="K290" i="4"/>
  <c r="K1028" i="4"/>
  <c r="N571" i="4"/>
  <c r="J511" i="4"/>
  <c r="N491" i="4"/>
  <c r="J191" i="4"/>
  <c r="M213" i="4"/>
  <c r="M461" i="4"/>
  <c r="N577" i="4"/>
  <c r="K910" i="4"/>
  <c r="M776" i="4"/>
  <c r="N849" i="4"/>
  <c r="J784" i="4"/>
  <c r="N988" i="4"/>
  <c r="L203" i="4"/>
  <c r="L128" i="4"/>
  <c r="L194" i="4"/>
  <c r="M590" i="4"/>
  <c r="N861" i="4"/>
  <c r="L814" i="4"/>
  <c r="M274" i="4"/>
  <c r="N945" i="4"/>
  <c r="N812" i="4"/>
  <c r="J109" i="4"/>
  <c r="M570" i="4"/>
  <c r="J301" i="4"/>
  <c r="K1024" i="4"/>
  <c r="K405" i="4"/>
  <c r="J839" i="4"/>
  <c r="M440" i="4"/>
  <c r="L695" i="4"/>
  <c r="N871" i="4"/>
  <c r="M248" i="4"/>
  <c r="N1016" i="4"/>
  <c r="N829" i="4"/>
  <c r="N768" i="4"/>
  <c r="K972" i="4"/>
  <c r="J185" i="4"/>
  <c r="J338" i="4"/>
  <c r="K375" i="4"/>
  <c r="L178" i="4"/>
  <c r="L642" i="4"/>
  <c r="N531" i="4"/>
  <c r="J658" i="4"/>
  <c r="J791" i="4"/>
  <c r="J621" i="4"/>
  <c r="N138" i="4"/>
  <c r="L113" i="4"/>
  <c r="M1025" i="4"/>
  <c r="M315" i="4"/>
  <c r="K437" i="4"/>
  <c r="N520" i="4"/>
  <c r="J562" i="4"/>
  <c r="N672" i="4"/>
  <c r="J358" i="4"/>
  <c r="L118" i="4"/>
  <c r="L85" i="4"/>
  <c r="N348" i="4"/>
  <c r="L586" i="4"/>
  <c r="N144" i="4"/>
  <c r="N737" i="4"/>
  <c r="N985" i="4"/>
  <c r="J227" i="4"/>
  <c r="K692" i="4"/>
  <c r="M808" i="4"/>
  <c r="L956" i="4"/>
  <c r="L359" i="4"/>
  <c r="L826" i="4"/>
  <c r="M399" i="4"/>
  <c r="L121" i="4"/>
  <c r="J967" i="4"/>
  <c r="M485" i="4"/>
  <c r="N683" i="4"/>
  <c r="L351" i="4"/>
  <c r="J77" i="4"/>
  <c r="M468" i="4"/>
  <c r="J736" i="4"/>
  <c r="L877" i="4"/>
  <c r="N276" i="4"/>
  <c r="L154" i="4"/>
  <c r="L541" i="4"/>
  <c r="K636" i="4"/>
  <c r="J107" i="4"/>
  <c r="M51" i="4"/>
  <c r="N778" i="4"/>
  <c r="K44" i="4"/>
  <c r="L462" i="4"/>
  <c r="N1039" i="4"/>
  <c r="L397" i="4"/>
  <c r="M40" i="4"/>
  <c r="K263" i="4"/>
  <c r="K241" i="4"/>
  <c r="K117" i="4"/>
  <c r="M682" i="4"/>
  <c r="K272" i="4"/>
  <c r="L206" i="4"/>
  <c r="K1034" i="4"/>
  <c r="K951" i="4"/>
  <c r="N896" i="4"/>
  <c r="N588" i="4"/>
  <c r="N200" i="4"/>
  <c r="N993" i="4"/>
  <c r="M813" i="4"/>
  <c r="N454" i="4"/>
  <c r="J123" i="4"/>
  <c r="M53" i="4"/>
  <c r="M845" i="4"/>
  <c r="L25" i="4"/>
  <c r="J856" i="4"/>
  <c r="J909" i="4"/>
  <c r="K959" i="4"/>
  <c r="M303" i="4"/>
  <c r="N280" i="4"/>
  <c r="K502" i="4"/>
  <c r="K674" i="4"/>
  <c r="J810" i="4"/>
  <c r="J927" i="4"/>
  <c r="N848" i="4"/>
  <c r="L540" i="4"/>
  <c r="J424" i="4"/>
  <c r="L92" i="4"/>
  <c r="L63" i="4"/>
  <c r="N26" i="4"/>
  <c r="K267" i="4"/>
  <c r="M761" i="4"/>
  <c r="L72" i="4"/>
  <c r="K996" i="4"/>
  <c r="M33" i="4"/>
  <c r="L943" i="4"/>
  <c r="L278" i="4"/>
  <c r="L360" i="4"/>
  <c r="K101" i="4"/>
  <c r="K965" i="4"/>
  <c r="M133" i="4"/>
  <c r="N381" i="4"/>
  <c r="N832" i="4"/>
  <c r="M665" i="4"/>
  <c r="L75" i="4"/>
  <c r="M453" i="4"/>
  <c r="K885" i="4"/>
  <c r="N219" i="4"/>
  <c r="L293" i="4"/>
  <c r="K955" i="4"/>
  <c r="K308" i="4"/>
  <c r="N365" i="4"/>
  <c r="N898" i="4"/>
  <c r="L404" i="4"/>
  <c r="J237" i="4"/>
  <c r="N600" i="4"/>
  <c r="K49" i="4"/>
  <c r="M930" i="4"/>
  <c r="J947" i="4"/>
  <c r="K104" i="4"/>
  <c r="M95" i="4"/>
  <c r="M245" i="4"/>
  <c r="K294" i="4"/>
  <c r="K239" i="4"/>
  <c r="L100" i="4"/>
  <c r="M226" i="4"/>
  <c r="J549" i="4"/>
  <c r="J758" i="4"/>
  <c r="J964" i="4"/>
  <c r="N770" i="4"/>
  <c r="M668" i="4"/>
  <c r="N553" i="4"/>
  <c r="L725" i="4"/>
  <c r="L599" i="4"/>
  <c r="N750" i="4"/>
  <c r="N793" i="4"/>
  <c r="K767" i="4"/>
  <c r="M917" i="4"/>
  <c r="J252" i="4"/>
  <c r="M431" i="4"/>
  <c r="N89" i="4"/>
  <c r="N976" i="4"/>
  <c r="L942" i="4"/>
  <c r="M1022" i="4"/>
  <c r="N850" i="4"/>
  <c r="M880" i="4"/>
  <c r="M1029" i="4"/>
  <c r="J486" i="4"/>
  <c r="K646" i="4"/>
  <c r="K507" i="4"/>
  <c r="L735" i="4"/>
  <c r="M596" i="4"/>
  <c r="L614" i="4"/>
  <c r="N17" i="4"/>
  <c r="L297" i="4"/>
  <c r="M223" i="4"/>
  <c r="J889" i="4"/>
  <c r="L407" i="4"/>
  <c r="L727" i="4"/>
  <c r="J446" i="4"/>
  <c r="M908" i="4"/>
  <c r="L43" i="4"/>
  <c r="M605" i="4"/>
  <c r="M27" i="4"/>
  <c r="M240" i="4"/>
  <c r="K721" i="4"/>
  <c r="K662" i="4"/>
  <c r="K251" i="4"/>
  <c r="N374" i="4"/>
  <c r="K534" i="4"/>
  <c r="N307" i="4"/>
  <c r="N231" i="4"/>
  <c r="N467" i="4"/>
  <c r="K581" i="4"/>
  <c r="J1000" i="4"/>
  <c r="N631" i="4"/>
  <c r="J1028" i="4"/>
  <c r="K571" i="4"/>
  <c r="L511" i="4"/>
  <c r="J822" i="4"/>
  <c r="N102" i="4"/>
  <c r="L535" i="4"/>
  <c r="M140" i="4"/>
  <c r="L400" i="4"/>
  <c r="K789" i="4"/>
  <c r="J402" i="4"/>
  <c r="K1021" i="4"/>
  <c r="N147" i="4"/>
  <c r="N657" i="4"/>
  <c r="M940" i="4"/>
  <c r="L664" i="4"/>
  <c r="J378" i="4"/>
  <c r="J177" i="4"/>
  <c r="N968" i="4"/>
  <c r="N295" i="4"/>
  <c r="K740" i="4"/>
  <c r="K1008" i="4"/>
  <c r="L229" i="4"/>
  <c r="N74" i="4"/>
  <c r="N574" i="4"/>
  <c r="J691" i="4"/>
  <c r="M108" i="4"/>
  <c r="K489" i="4"/>
  <c r="N55" i="4"/>
  <c r="M954" i="4"/>
  <c r="L977" i="4"/>
  <c r="J117" i="4"/>
  <c r="J272" i="4"/>
  <c r="J1018" i="4"/>
  <c r="M1034" i="4"/>
  <c r="L869" i="4"/>
  <c r="L981" i="4"/>
  <c r="L380" i="4"/>
  <c r="M50" i="4"/>
  <c r="K993" i="4"/>
  <c r="K720" i="4"/>
  <c r="N123" i="4"/>
  <c r="L153" i="4"/>
  <c r="K906" i="4"/>
  <c r="N856" i="4"/>
  <c r="L131" i="4"/>
  <c r="K303" i="4"/>
  <c r="K854" i="4"/>
  <c r="M794" i="4"/>
  <c r="N655" i="4"/>
  <c r="K352" i="4"/>
  <c r="M495" i="4"/>
  <c r="J329" i="4"/>
  <c r="K540" i="4"/>
  <c r="N364" i="4"/>
  <c r="J63" i="4"/>
  <c r="L893" i="4"/>
  <c r="M78" i="4"/>
  <c r="K761" i="4"/>
  <c r="N82" i="4"/>
  <c r="L938" i="4"/>
  <c r="M445" i="4"/>
  <c r="K33" i="4"/>
  <c r="M679" i="4"/>
  <c r="J635" i="4"/>
  <c r="L965" i="4"/>
  <c r="N790" i="4"/>
  <c r="L907" i="4"/>
  <c r="M832" i="4"/>
  <c r="K524" i="4"/>
  <c r="L406" i="4"/>
  <c r="K75" i="4"/>
  <c r="K366" i="4"/>
  <c r="J878" i="4"/>
  <c r="L960" i="4"/>
  <c r="M219" i="4"/>
  <c r="J558" i="4"/>
  <c r="M818" i="4"/>
  <c r="L1005" i="4"/>
  <c r="J556" i="4"/>
  <c r="L365" i="4"/>
  <c r="K142" i="4"/>
  <c r="M815" i="4"/>
  <c r="J930" i="4"/>
  <c r="M634" i="4"/>
  <c r="M104" i="4"/>
  <c r="L317" i="4"/>
  <c r="J245" i="4"/>
  <c r="J1020" i="4"/>
  <c r="L905" i="4"/>
  <c r="L452" i="4"/>
  <c r="K549" i="4"/>
  <c r="M758" i="4"/>
  <c r="J93" i="4"/>
  <c r="K410" i="4"/>
  <c r="M769" i="4"/>
  <c r="N931" i="4"/>
  <c r="K599" i="4"/>
  <c r="N65" i="4"/>
  <c r="M793" i="4"/>
  <c r="L802" i="4"/>
  <c r="N52" i="4"/>
  <c r="N125" i="4"/>
  <c r="K892" i="4"/>
  <c r="J202" i="4"/>
  <c r="J363" i="4"/>
  <c r="K457" i="4"/>
  <c r="L1012" i="4"/>
  <c r="N826" i="4"/>
  <c r="J305" i="4"/>
  <c r="L564" i="4"/>
  <c r="K481" i="4"/>
  <c r="J418" i="4"/>
  <c r="L596" i="4"/>
  <c r="K614" i="4"/>
  <c r="N751" i="4"/>
  <c r="L501" i="4"/>
  <c r="J800" i="4"/>
  <c r="N748" i="4"/>
  <c r="N633" i="4"/>
  <c r="L145" i="4"/>
  <c r="J503" i="4"/>
  <c r="N422" i="4"/>
  <c r="N127" i="4"/>
  <c r="M48" i="4"/>
  <c r="N43" i="4"/>
  <c r="J30" i="4"/>
  <c r="J335" i="4"/>
  <c r="J240" i="4"/>
  <c r="J807" i="4"/>
  <c r="L897" i="4"/>
  <c r="M518" i="4"/>
  <c r="J374" i="4"/>
  <c r="K463" i="4"/>
  <c r="J624" i="4"/>
  <c r="J307" i="4"/>
  <c r="M231" i="4"/>
  <c r="L318" i="4"/>
  <c r="M467" i="4"/>
  <c r="N581" i="4"/>
  <c r="L373" i="4"/>
  <c r="J864" i="4"/>
  <c r="M441" i="4"/>
  <c r="M242" i="4"/>
  <c r="J244" i="4"/>
  <c r="M822" i="4"/>
  <c r="J859" i="4"/>
  <c r="J337" i="4"/>
  <c r="K102" i="4"/>
  <c r="L14" i="4"/>
  <c r="L595" i="4"/>
  <c r="K1033" i="4"/>
  <c r="L39" i="4"/>
  <c r="L849" i="4"/>
  <c r="K784" i="4"/>
  <c r="J988" i="4"/>
  <c r="N203" i="4"/>
  <c r="N355" i="4"/>
  <c r="M128" i="4"/>
  <c r="L547" i="4"/>
  <c r="M957" i="4"/>
  <c r="L176" i="4"/>
  <c r="L945" i="4"/>
  <c r="L37" i="4"/>
  <c r="J543" i="4"/>
  <c r="L105" i="4"/>
  <c r="N377" i="4"/>
  <c r="J557" i="4"/>
  <c r="N561" i="4"/>
  <c r="K248" i="4"/>
  <c r="J254" i="4"/>
  <c r="K514" i="4"/>
  <c r="N512" i="4"/>
  <c r="J716" i="4"/>
  <c r="N185" i="4"/>
  <c r="N338" i="4"/>
  <c r="N111" i="4"/>
  <c r="J589" i="4"/>
  <c r="K368" i="4"/>
  <c r="K658" i="4"/>
  <c r="L791" i="4"/>
  <c r="K688" i="4"/>
  <c r="M819" i="4"/>
  <c r="L950" i="4"/>
  <c r="J250" i="4"/>
  <c r="L437" i="4"/>
  <c r="L520" i="4"/>
  <c r="K622" i="4"/>
  <c r="K85" i="4"/>
  <c r="M348" i="4"/>
  <c r="K823" i="4"/>
  <c r="N137" i="4"/>
  <c r="M166" i="4"/>
  <c r="K419" i="4"/>
  <c r="M985" i="4"/>
  <c r="K916" i="4"/>
  <c r="N205" i="4"/>
  <c r="K870" i="4"/>
  <c r="L698" i="4"/>
  <c r="N371" i="4"/>
  <c r="K233" i="4"/>
  <c r="N494" i="4"/>
  <c r="K167" i="4"/>
  <c r="M321" i="4"/>
  <c r="K359" i="4"/>
  <c r="J162" i="4"/>
  <c r="K645" i="4"/>
  <c r="J399" i="4"/>
  <c r="M967" i="4"/>
  <c r="M683" i="4"/>
  <c r="L77" i="4"/>
  <c r="K736" i="4"/>
  <c r="M877" i="4"/>
  <c r="N84" i="4"/>
  <c r="J741" i="4"/>
  <c r="L636" i="4"/>
  <c r="K51" i="4"/>
  <c r="J40" i="4"/>
  <c r="K199" i="4"/>
  <c r="M117" i="4"/>
  <c r="N324" i="4"/>
  <c r="K50" i="4"/>
  <c r="L813" i="4"/>
  <c r="M123" i="4"/>
  <c r="K153" i="4"/>
  <c r="N25" i="4"/>
  <c r="J131" i="4"/>
  <c r="K739" i="4"/>
  <c r="J655" i="4"/>
  <c r="M810" i="4"/>
  <c r="L592" i="4"/>
  <c r="N141" i="4"/>
  <c r="M63" i="4"/>
  <c r="M267" i="4"/>
  <c r="K72" i="4"/>
  <c r="K943" i="4"/>
  <c r="J360" i="4"/>
  <c r="M965" i="4"/>
  <c r="J381" i="4"/>
  <c r="J524" i="4"/>
  <c r="N75" i="4"/>
  <c r="K587" i="4"/>
  <c r="K219" i="4"/>
  <c r="L955" i="4"/>
  <c r="M346" i="4"/>
  <c r="J958" i="4"/>
  <c r="J899" i="4"/>
  <c r="J49" i="4"/>
  <c r="K947" i="4"/>
  <c r="J317" i="4"/>
  <c r="J294" i="4"/>
  <c r="M100" i="4"/>
  <c r="L549" i="4"/>
  <c r="K758" i="4"/>
  <c r="N93" i="4"/>
  <c r="M553" i="4"/>
  <c r="K606" i="4"/>
  <c r="M599" i="4"/>
  <c r="J793" i="4"/>
  <c r="K52" i="4"/>
  <c r="J431" i="4"/>
  <c r="M300" i="4"/>
  <c r="K579" i="4"/>
  <c r="J850" i="4"/>
  <c r="M457" i="4"/>
  <c r="J826" i="4"/>
  <c r="L188" i="4"/>
  <c r="M481" i="4"/>
  <c r="M17" i="4"/>
  <c r="N868" i="4"/>
  <c r="M492" i="4"/>
  <c r="K145" i="4"/>
  <c r="L422" i="4"/>
  <c r="L434" i="4"/>
  <c r="K335" i="4"/>
  <c r="M709" i="4"/>
  <c r="L894" i="4"/>
  <c r="M712" i="4"/>
  <c r="K624" i="4"/>
  <c r="J499" i="4"/>
  <c r="M864" i="4"/>
  <c r="M1028" i="4"/>
  <c r="K511" i="4"/>
  <c r="K361" i="4"/>
  <c r="N398" i="4"/>
  <c r="J1033" i="4"/>
  <c r="N275" i="4"/>
  <c r="N528" i="4"/>
  <c r="M203" i="4"/>
  <c r="K57" i="4"/>
  <c r="K547" i="4"/>
  <c r="M762" i="4"/>
  <c r="K984" i="4"/>
  <c r="N164" i="4"/>
  <c r="M148" i="4"/>
  <c r="M302" i="4"/>
  <c r="L994" i="4"/>
  <c r="M105" i="4"/>
  <c r="K1002" i="4"/>
  <c r="K575" i="4"/>
  <c r="J394" i="4"/>
  <c r="K829" i="4"/>
  <c r="L185" i="4"/>
  <c r="L35" i="4"/>
  <c r="N589" i="4"/>
  <c r="J742" i="4"/>
  <c r="J597" i="4"/>
  <c r="N621" i="4"/>
  <c r="K819" i="4"/>
  <c r="J680" i="4"/>
  <c r="J315" i="4"/>
  <c r="M1015" i="4"/>
  <c r="L876" i="4"/>
  <c r="K118" i="4"/>
  <c r="J586" i="4"/>
  <c r="K1038" i="4"/>
  <c r="L985" i="4"/>
  <c r="N852" i="4"/>
  <c r="N870" i="4"/>
  <c r="M999" i="4"/>
  <c r="J233" i="4"/>
  <c r="L150" i="4"/>
  <c r="M956" i="4"/>
  <c r="N167" i="4"/>
  <c r="L13" i="4"/>
  <c r="M162" i="4"/>
  <c r="K149" i="4"/>
  <c r="L517" i="4"/>
  <c r="J400" i="4"/>
  <c r="N717" i="4"/>
  <c r="M563" i="4"/>
  <c r="M147" i="4"/>
  <c r="J940" i="4"/>
  <c r="M1003" i="4"/>
  <c r="K968" i="4"/>
  <c r="M724" i="4"/>
  <c r="K74" i="4"/>
  <c r="M745" i="4"/>
  <c r="N954" i="4"/>
  <c r="N272" i="4"/>
  <c r="J1034" i="4"/>
  <c r="M981" i="4"/>
  <c r="J324" i="4"/>
  <c r="L50" i="4"/>
  <c r="J516" i="4"/>
  <c r="L123" i="4"/>
  <c r="J153" i="4"/>
  <c r="J843" i="4"/>
  <c r="N303" i="4"/>
  <c r="N854" i="4"/>
  <c r="M655" i="4"/>
  <c r="M592" i="4"/>
  <c r="L141" i="4"/>
  <c r="N63" i="4"/>
  <c r="L78" i="4"/>
  <c r="J72" i="4"/>
  <c r="L445" i="4"/>
  <c r="J258" i="4"/>
  <c r="M360" i="4"/>
  <c r="N965" i="4"/>
  <c r="M75" i="4"/>
  <c r="L219" i="4"/>
  <c r="N955" i="4"/>
  <c r="N346" i="4"/>
  <c r="N958" i="4"/>
  <c r="L899" i="4"/>
  <c r="M755" i="4"/>
  <c r="L947" i="4"/>
  <c r="K1020" i="4"/>
  <c r="N100" i="4"/>
  <c r="N549" i="4"/>
  <c r="L758" i="4"/>
  <c r="M93" i="4"/>
  <c r="J179" i="4"/>
  <c r="N606" i="4"/>
  <c r="K793" i="4"/>
  <c r="L52" i="4"/>
  <c r="L892" i="4"/>
  <c r="K660" i="4"/>
  <c r="M826" i="4"/>
  <c r="K939" i="4"/>
  <c r="J1027" i="4"/>
  <c r="N481" i="4"/>
  <c r="L269" i="4"/>
  <c r="J751" i="4"/>
  <c r="K868" i="4"/>
  <c r="K492" i="4"/>
  <c r="N145" i="4"/>
  <c r="K422" i="4"/>
  <c r="J616" i="4"/>
  <c r="K434" i="4"/>
  <c r="K114" i="4"/>
  <c r="N721" i="4"/>
  <c r="M624" i="4"/>
  <c r="K231" i="4"/>
  <c r="K499" i="4"/>
  <c r="L46" i="4"/>
  <c r="N529" i="4"/>
  <c r="N244" i="4"/>
  <c r="M465" i="4"/>
  <c r="K337" i="4"/>
  <c r="M398" i="4"/>
  <c r="J659" i="4"/>
  <c r="M1033" i="4"/>
  <c r="J528" i="4"/>
  <c r="L57" i="4"/>
  <c r="M547" i="4"/>
  <c r="L984" i="4"/>
  <c r="M945" i="4"/>
  <c r="J148" i="4"/>
  <c r="L302" i="4"/>
  <c r="M994" i="4"/>
  <c r="M1002" i="4"/>
  <c r="K557" i="4"/>
  <c r="M575" i="4"/>
  <c r="M394" i="4"/>
  <c r="L514" i="4"/>
  <c r="N243" i="4"/>
  <c r="N857" i="4"/>
  <c r="N375" i="4"/>
  <c r="M589" i="4"/>
  <c r="J531" i="4"/>
  <c r="K597" i="4"/>
  <c r="L819" i="4"/>
  <c r="L680" i="4"/>
  <c r="L250" i="4"/>
  <c r="K772" i="4"/>
  <c r="L1015" i="4"/>
  <c r="J876" i="4"/>
  <c r="M118" i="4"/>
  <c r="J666" i="4"/>
  <c r="J823" i="4"/>
  <c r="L820" i="4"/>
  <c r="L1038" i="4"/>
  <c r="K676" i="4"/>
  <c r="J852" i="4"/>
  <c r="J870" i="4"/>
  <c r="K150" i="4"/>
  <c r="J956" i="4"/>
  <c r="N841" i="4"/>
  <c r="M359" i="4"/>
  <c r="K162" i="4"/>
  <c r="K250" i="4"/>
  <c r="M535" i="4"/>
  <c r="L232" i="4"/>
  <c r="L717" i="4"/>
  <c r="K402" i="4"/>
  <c r="J146" i="4"/>
  <c r="M378" i="4"/>
  <c r="L271" i="4"/>
  <c r="J295" i="4"/>
  <c r="J1008" i="4"/>
  <c r="N753" i="4"/>
  <c r="M691" i="4"/>
  <c r="N489" i="4"/>
  <c r="N173" i="4"/>
  <c r="L117" i="4"/>
  <c r="L272" i="4"/>
  <c r="M733" i="4"/>
  <c r="N981" i="4"/>
  <c r="J16" i="4"/>
  <c r="K196" i="4"/>
  <c r="M516" i="4"/>
  <c r="K161" i="4"/>
  <c r="L906" i="4"/>
  <c r="M131" i="4"/>
  <c r="K1026" i="4"/>
  <c r="L854" i="4"/>
  <c r="L655" i="4"/>
  <c r="N495" i="4"/>
  <c r="M329" i="4"/>
  <c r="K141" i="4"/>
  <c r="L447" i="4"/>
  <c r="M82" i="4"/>
  <c r="K258" i="4"/>
  <c r="K360" i="4"/>
  <c r="J654" i="4"/>
  <c r="M907" i="4"/>
  <c r="M524" i="4"/>
  <c r="N5" i="4"/>
  <c r="M878" i="4"/>
  <c r="N818" i="4"/>
  <c r="L556" i="4"/>
  <c r="M958" i="4"/>
  <c r="M899" i="4"/>
  <c r="J755" i="4"/>
  <c r="L634" i="4"/>
  <c r="J580" i="4"/>
  <c r="N1020" i="4"/>
  <c r="J423" i="4"/>
  <c r="J411" i="4"/>
  <c r="N758" i="4"/>
  <c r="N179" i="4"/>
  <c r="J760" i="4"/>
  <c r="M52" i="4"/>
  <c r="K1013" i="4"/>
  <c r="K834" i="4"/>
  <c r="L54" i="4"/>
  <c r="L192" i="4"/>
  <c r="L1027" i="4"/>
  <c r="J132" i="4"/>
  <c r="M269" i="4"/>
  <c r="M751" i="4"/>
  <c r="K552" i="4"/>
  <c r="J145" i="4"/>
  <c r="K591" i="4"/>
  <c r="J792" i="4"/>
  <c r="M434" i="4"/>
  <c r="L114" i="4"/>
  <c r="N335" i="4"/>
  <c r="J721" i="4"/>
  <c r="J251" i="4"/>
  <c r="N712" i="4"/>
  <c r="J67" i="4"/>
  <c r="J19" i="4"/>
  <c r="K46" i="4"/>
  <c r="K244" i="4"/>
  <c r="K465" i="4"/>
  <c r="L337" i="4"/>
  <c r="K398" i="4"/>
  <c r="L659" i="4"/>
  <c r="L731" i="4"/>
  <c r="J849" i="4"/>
  <c r="K528" i="4"/>
  <c r="K203" i="4"/>
  <c r="L391" i="4"/>
  <c r="N547" i="4"/>
  <c r="L861" i="4"/>
  <c r="N984" i="4"/>
  <c r="K945" i="4"/>
  <c r="L164" i="4"/>
  <c r="N148" i="4"/>
  <c r="M1024" i="4"/>
  <c r="N994" i="4"/>
  <c r="K105" i="4"/>
  <c r="L557" i="4"/>
  <c r="J248" i="4"/>
  <c r="K394" i="4"/>
  <c r="J514" i="4"/>
  <c r="J243" i="4"/>
  <c r="L857" i="4"/>
  <c r="J426" i="4"/>
  <c r="K531" i="4"/>
  <c r="N597" i="4"/>
  <c r="N29" i="4"/>
  <c r="N680" i="4"/>
  <c r="J456" i="4"/>
  <c r="N1015" i="4"/>
  <c r="N118" i="4"/>
  <c r="L666" i="4"/>
  <c r="M823" i="4"/>
  <c r="K820" i="4"/>
  <c r="N676" i="4"/>
  <c r="M852" i="4"/>
  <c r="K555" i="4"/>
  <c r="N999" i="4"/>
  <c r="M233" i="4"/>
  <c r="M150" i="4"/>
  <c r="N956" i="4"/>
  <c r="M841" i="4"/>
  <c r="N630" i="4"/>
  <c r="J232" i="4"/>
  <c r="M717" i="4"/>
  <c r="L402" i="4"/>
  <c r="N940" i="4"/>
  <c r="N378" i="4"/>
  <c r="M271" i="4"/>
  <c r="K295" i="4"/>
  <c r="M1008" i="4"/>
  <c r="J753" i="4"/>
  <c r="N691" i="4"/>
  <c r="J489" i="4"/>
  <c r="K766" i="4"/>
  <c r="J699" i="4"/>
  <c r="N733" i="4"/>
  <c r="K981" i="4"/>
  <c r="M16" i="4"/>
  <c r="K516" i="4"/>
  <c r="K123" i="4"/>
  <c r="M448" i="4"/>
  <c r="J906" i="4"/>
  <c r="N131" i="4"/>
  <c r="M1026" i="4"/>
  <c r="M854" i="4"/>
  <c r="M333" i="4"/>
  <c r="L152" i="4"/>
  <c r="M141" i="4"/>
  <c r="M447" i="4"/>
  <c r="L710" i="4"/>
  <c r="M31" i="4"/>
  <c r="M258" i="4"/>
  <c r="N360" i="4"/>
  <c r="N332" i="4"/>
  <c r="N524" i="4"/>
  <c r="K5" i="4"/>
  <c r="N878" i="4"/>
  <c r="M702" i="4"/>
  <c r="L230" i="4"/>
  <c r="K958" i="4"/>
  <c r="N899" i="4"/>
  <c r="L755" i="4"/>
  <c r="J634" i="4"/>
  <c r="K580" i="4"/>
  <c r="L764" i="4"/>
  <c r="N423" i="4"/>
  <c r="L498" i="4"/>
  <c r="L93" i="4"/>
  <c r="K179" i="4"/>
  <c r="L760" i="4"/>
  <c r="K632" i="4"/>
  <c r="J52" i="4"/>
  <c r="M892" i="4"/>
  <c r="M1013" i="4"/>
  <c r="L834" i="4"/>
  <c r="J895" i="4"/>
  <c r="N54" i="4"/>
  <c r="L874" i="4"/>
  <c r="N192" i="4"/>
  <c r="J215" i="4"/>
  <c r="L132" i="4"/>
  <c r="N269" i="4"/>
  <c r="K751" i="4"/>
  <c r="N223" i="4"/>
  <c r="N492" i="4"/>
  <c r="M41" i="4"/>
  <c r="M591" i="4"/>
  <c r="K704" i="4"/>
  <c r="J114" i="4"/>
  <c r="M807" i="4"/>
  <c r="K518" i="4"/>
  <c r="N10" i="4"/>
  <c r="M67" i="4"/>
  <c r="K467" i="4"/>
  <c r="N675" i="4"/>
  <c r="M46" i="4"/>
  <c r="K529" i="4"/>
  <c r="M244" i="4"/>
  <c r="L191" i="4"/>
  <c r="J775" i="4"/>
  <c r="N14" i="4"/>
  <c r="M910" i="4"/>
  <c r="J731" i="4"/>
  <c r="M849" i="4"/>
  <c r="M528" i="4"/>
  <c r="M873" i="4"/>
  <c r="K391" i="4"/>
  <c r="J783" i="4"/>
  <c r="K861" i="4"/>
  <c r="K693" i="4"/>
  <c r="L148" i="4"/>
  <c r="J1024" i="4"/>
  <c r="N105" i="4"/>
  <c r="J695" i="4"/>
  <c r="N557" i="4"/>
  <c r="N248" i="4"/>
  <c r="N394" i="4"/>
  <c r="M514" i="4"/>
  <c r="K243" i="4"/>
  <c r="M857" i="4"/>
  <c r="L111" i="4"/>
  <c r="L426" i="4"/>
  <c r="L531" i="4"/>
  <c r="L688" i="4"/>
  <c r="M29" i="4"/>
  <c r="K1025" i="4"/>
  <c r="M250" i="4"/>
  <c r="N456" i="4"/>
  <c r="K1015" i="4"/>
  <c r="M876" i="4"/>
  <c r="L622" i="4"/>
  <c r="L347" i="4"/>
  <c r="N823" i="4"/>
  <c r="M820" i="4"/>
  <c r="K737" i="4"/>
  <c r="M536" i="4"/>
  <c r="J555" i="4"/>
  <c r="L999" i="4"/>
  <c r="J150" i="4"/>
  <c r="K956" i="4"/>
  <c r="K841" i="4"/>
  <c r="J359" i="4"/>
  <c r="L630" i="4"/>
  <c r="J535" i="4"/>
  <c r="M402" i="4"/>
  <c r="M146" i="4"/>
  <c r="N427" i="4"/>
  <c r="L378" i="4"/>
  <c r="L98" i="4"/>
  <c r="K753" i="4"/>
  <c r="J370" i="4"/>
  <c r="L489" i="4"/>
  <c r="K173" i="4"/>
  <c r="L766" i="4"/>
  <c r="J416" i="4"/>
  <c r="L729" i="4"/>
  <c r="M196" i="4"/>
  <c r="L516" i="4"/>
  <c r="N803" i="4"/>
  <c r="L448" i="4"/>
  <c r="L344" i="4"/>
  <c r="J1026" i="4"/>
  <c r="J333" i="4"/>
  <c r="N329" i="4"/>
  <c r="J11" i="4"/>
  <c r="N447" i="4"/>
  <c r="J710" i="4"/>
  <c r="K862" i="4"/>
  <c r="L31" i="4"/>
  <c r="N258" i="4"/>
  <c r="L774" i="4"/>
  <c r="K907" i="4"/>
  <c r="L256" i="4"/>
  <c r="M5" i="4"/>
  <c r="K878" i="4"/>
  <c r="K702" i="4"/>
  <c r="M230" i="4"/>
  <c r="N556" i="4"/>
  <c r="K116" i="4"/>
  <c r="N583" i="4"/>
  <c r="K755" i="4"/>
  <c r="N634" i="4"/>
  <c r="L580" i="4"/>
  <c r="J764" i="4"/>
  <c r="J163" i="4"/>
  <c r="L411" i="4"/>
  <c r="N498" i="4"/>
  <c r="N464" i="4"/>
  <c r="M179" i="4"/>
  <c r="M760" i="4"/>
  <c r="J632" i="4"/>
  <c r="N159" i="4"/>
  <c r="N892" i="4"/>
  <c r="N1013" i="4"/>
  <c r="J834" i="4"/>
  <c r="M895" i="4"/>
  <c r="M874" i="4"/>
  <c r="M192" i="4"/>
  <c r="L879" i="4"/>
  <c r="J269" i="4"/>
  <c r="L435" i="4"/>
  <c r="N221" i="4"/>
  <c r="J41" i="4"/>
  <c r="L127" i="4"/>
  <c r="K773" i="4"/>
  <c r="N807" i="4"/>
  <c r="L518" i="4"/>
  <c r="M10" i="4"/>
  <c r="K67" i="4"/>
  <c r="K19" i="4"/>
  <c r="L467" i="4"/>
  <c r="L1000" i="4"/>
  <c r="N46" i="4"/>
  <c r="M529" i="4"/>
  <c r="M979" i="4"/>
  <c r="M191" i="4"/>
  <c r="N775" i="4"/>
  <c r="J910" i="4"/>
  <c r="K731" i="4"/>
  <c r="K849" i="4"/>
  <c r="N260" i="4"/>
  <c r="L873" i="4"/>
  <c r="N783" i="4"/>
  <c r="L319" i="4"/>
  <c r="K608" i="4"/>
  <c r="N37" i="4"/>
  <c r="K625" i="4"/>
  <c r="N1024" i="4"/>
  <c r="J994" i="4"/>
  <c r="J105" i="4"/>
  <c r="M695" i="4"/>
  <c r="L394" i="4"/>
  <c r="J972" i="4"/>
  <c r="J857" i="4"/>
  <c r="K111" i="4"/>
  <c r="N426" i="4"/>
  <c r="J765" i="4"/>
  <c r="J458" i="4"/>
  <c r="J688" i="4"/>
  <c r="L1025" i="4"/>
  <c r="K535" i="4"/>
  <c r="M232" i="4"/>
  <c r="N15" i="4"/>
  <c r="N402" i="4"/>
  <c r="N146" i="4"/>
  <c r="L427" i="4"/>
  <c r="K271" i="4"/>
  <c r="K98" i="4"/>
  <c r="N1008" i="4"/>
  <c r="M753" i="4"/>
  <c r="N370" i="4"/>
  <c r="J173" i="4"/>
  <c r="N766" i="4"/>
  <c r="K699" i="4"/>
  <c r="M416" i="4"/>
  <c r="M671" i="4"/>
  <c r="J729" i="4"/>
  <c r="J196" i="4"/>
  <c r="N516" i="4"/>
  <c r="K448" i="4"/>
  <c r="N906" i="4"/>
  <c r="N1026" i="4"/>
  <c r="J152" i="4"/>
  <c r="L329" i="4"/>
  <c r="L11" i="4"/>
  <c r="K582" i="4"/>
  <c r="K710" i="4"/>
  <c r="N31" i="4"/>
  <c r="L258" i="4"/>
  <c r="M459" i="4"/>
  <c r="K332" i="4"/>
  <c r="N907" i="4"/>
  <c r="K256" i="4"/>
  <c r="L5" i="4"/>
  <c r="L383" i="4"/>
  <c r="N230" i="4"/>
  <c r="K556" i="4"/>
  <c r="N116" i="4"/>
  <c r="L438" i="4"/>
  <c r="N580" i="4"/>
  <c r="M764" i="4"/>
  <c r="L163" i="4"/>
  <c r="K670" i="4"/>
  <c r="J498" i="4"/>
  <c r="L464" i="4"/>
  <c r="N327" i="4"/>
  <c r="N760" i="4"/>
  <c r="M632" i="4"/>
  <c r="M159" i="4"/>
  <c r="M934" i="4"/>
  <c r="N777" i="4"/>
  <c r="L1013" i="4"/>
  <c r="N834" i="4"/>
  <c r="N895" i="4"/>
  <c r="M126" i="4"/>
  <c r="J192" i="4"/>
  <c r="J564" i="4"/>
  <c r="J757" i="4"/>
  <c r="N435" i="4"/>
  <c r="M800" i="4"/>
  <c r="L41" i="4"/>
  <c r="N591" i="4"/>
  <c r="L497" i="4"/>
  <c r="J908" i="4"/>
  <c r="K821" i="4"/>
  <c r="M773" i="4"/>
  <c r="L807" i="4"/>
  <c r="J534" i="4"/>
  <c r="L67" i="4"/>
  <c r="L19" i="4"/>
  <c r="J467" i="4"/>
  <c r="N1000" i="4"/>
  <c r="J529" i="4"/>
  <c r="J979" i="4"/>
  <c r="N191" i="4"/>
  <c r="L775" i="4"/>
  <c r="J14" i="4"/>
  <c r="J595" i="4"/>
  <c r="M731" i="4"/>
  <c r="N533" i="4"/>
  <c r="J260" i="4"/>
  <c r="N128" i="4"/>
  <c r="K783" i="4"/>
  <c r="N319" i="4"/>
  <c r="J693" i="4"/>
  <c r="L608" i="4"/>
  <c r="J37" i="4"/>
  <c r="L625" i="4"/>
  <c r="M543" i="4"/>
  <c r="M168" i="4"/>
  <c r="L756" i="4"/>
  <c r="N695" i="4"/>
  <c r="N228" i="4"/>
  <c r="N718" i="4"/>
  <c r="N9" i="4"/>
  <c r="N514" i="4"/>
  <c r="M972" i="4"/>
  <c r="K857" i="4"/>
  <c r="J111" i="4"/>
  <c r="M642" i="4"/>
  <c r="L765" i="4"/>
  <c r="M458" i="4"/>
  <c r="M688" i="4"/>
  <c r="K29" i="4"/>
  <c r="J950" i="4"/>
  <c r="N250" i="4"/>
  <c r="J520" i="4"/>
  <c r="K678" i="4"/>
  <c r="K232" i="4"/>
  <c r="K15" i="4"/>
  <c r="N140" i="4"/>
  <c r="K982" i="4"/>
  <c r="M789" i="4"/>
  <c r="L1021" i="4"/>
  <c r="K801" i="4"/>
  <c r="J664" i="4"/>
  <c r="K177" i="4"/>
  <c r="K288" i="4"/>
  <c r="N740" i="4"/>
  <c r="J229" i="4"/>
  <c r="K888" i="4"/>
  <c r="N108" i="4"/>
  <c r="J55" i="4"/>
  <c r="J241" i="4"/>
  <c r="L682" i="4"/>
  <c r="K869" i="4"/>
  <c r="K380" i="4"/>
  <c r="K76" i="4"/>
  <c r="L993" i="4"/>
  <c r="M986" i="4"/>
  <c r="M913" i="4"/>
  <c r="M856" i="4"/>
  <c r="N388" i="4"/>
  <c r="K280" i="4"/>
  <c r="J794" i="4"/>
  <c r="N927" i="4"/>
  <c r="M540" i="4"/>
  <c r="M20" i="4"/>
  <c r="J893" i="4"/>
  <c r="J761" i="4"/>
  <c r="K938" i="4"/>
  <c r="N33" i="4"/>
  <c r="M278" i="4"/>
  <c r="J948" i="4"/>
  <c r="M790" i="4"/>
  <c r="L832" i="4"/>
  <c r="L453" i="4"/>
  <c r="K960" i="4"/>
  <c r="N558" i="4"/>
  <c r="N1005" i="4"/>
  <c r="K365" i="4"/>
  <c r="M142" i="4"/>
  <c r="K600" i="4"/>
  <c r="J104" i="4"/>
  <c r="N452" i="4"/>
  <c r="K466" i="4"/>
  <c r="N653" i="4"/>
  <c r="K931" i="4"/>
  <c r="K65" i="4"/>
  <c r="K802" i="4"/>
  <c r="L89" i="4"/>
  <c r="J942" i="4"/>
  <c r="L1017" i="4"/>
  <c r="K363" i="4"/>
  <c r="K1029" i="4"/>
  <c r="M530" i="4"/>
  <c r="J450" i="4"/>
  <c r="K235" i="4"/>
  <c r="L68" i="4"/>
  <c r="N544" i="4"/>
  <c r="L633" i="4"/>
  <c r="N995" i="4"/>
  <c r="L446" i="4"/>
  <c r="K946" i="4"/>
  <c r="J537" i="4"/>
  <c r="L30" i="4"/>
  <c r="L974" i="4"/>
  <c r="J1001" i="4"/>
  <c r="M463" i="4"/>
  <c r="L307" i="4"/>
  <c r="K992" i="4"/>
  <c r="N255" i="4"/>
  <c r="K830" i="4"/>
  <c r="J242" i="4"/>
  <c r="K491" i="4"/>
  <c r="N859" i="4"/>
  <c r="J102" i="4"/>
  <c r="L891" i="4"/>
  <c r="N268" i="4"/>
  <c r="J39" i="4"/>
  <c r="L533" i="4"/>
  <c r="J732" i="4"/>
  <c r="M617" i="4"/>
  <c r="M23" i="4"/>
  <c r="J559" i="4"/>
  <c r="K812" i="4"/>
  <c r="J306" i="4"/>
  <c r="L839" i="4"/>
  <c r="M377" i="4"/>
  <c r="J561" i="4"/>
  <c r="K718" i="4"/>
  <c r="K254" i="4"/>
  <c r="K175" i="4"/>
  <c r="N716" i="4"/>
  <c r="M338" i="4"/>
  <c r="N4" i="4"/>
  <c r="L368" i="4"/>
  <c r="M425" i="4"/>
  <c r="J376" i="4"/>
  <c r="K950" i="4"/>
  <c r="M437" i="4"/>
  <c r="K594" i="4"/>
  <c r="J62" i="4"/>
  <c r="J217" i="4"/>
  <c r="K348" i="4"/>
  <c r="M451" i="4"/>
  <c r="N166" i="4"/>
  <c r="N419" i="4"/>
  <c r="L916" i="4"/>
  <c r="K205" i="4"/>
  <c r="M227" i="4"/>
  <c r="K808" i="4"/>
  <c r="K496" i="4"/>
  <c r="N444" i="4"/>
  <c r="N321" i="4"/>
  <c r="K94" i="4"/>
  <c r="L207" i="4"/>
  <c r="K480" i="4"/>
  <c r="N1021" i="4"/>
  <c r="K657" i="4"/>
  <c r="K449" i="4"/>
  <c r="N177" i="4"/>
  <c r="J413" i="4"/>
  <c r="N229" i="4"/>
  <c r="L574" i="4"/>
  <c r="L860" i="4"/>
  <c r="L55" i="4"/>
  <c r="J682" i="4"/>
  <c r="M1018" i="4"/>
  <c r="M869" i="4"/>
  <c r="M380" i="4"/>
  <c r="N76" i="4"/>
  <c r="M993" i="4"/>
  <c r="M989" i="4"/>
  <c r="J913" i="4"/>
  <c r="J578" i="4"/>
  <c r="K388" i="4"/>
  <c r="M936" i="4"/>
  <c r="K479" i="4"/>
  <c r="L352" i="4"/>
  <c r="K927" i="4"/>
  <c r="N273" i="4"/>
  <c r="K364" i="4"/>
  <c r="M893" i="4"/>
  <c r="N236" i="4"/>
  <c r="L679" i="4"/>
  <c r="L635" i="4"/>
  <c r="K790" i="4"/>
  <c r="L576" i="4"/>
  <c r="M406" i="4"/>
  <c r="M366" i="4"/>
  <c r="M626" i="4"/>
  <c r="K558" i="4"/>
  <c r="J1005" i="4"/>
  <c r="M433" i="4"/>
  <c r="L259" i="4"/>
  <c r="L815" i="4"/>
  <c r="M615" i="4"/>
  <c r="N104" i="4"/>
  <c r="N245" i="4"/>
  <c r="M905" i="4"/>
  <c r="L110" i="4"/>
  <c r="J187" i="4"/>
  <c r="M410" i="4"/>
  <c r="J641" i="4"/>
  <c r="J65" i="4"/>
  <c r="N802" i="4"/>
  <c r="K125" i="4"/>
  <c r="N61" i="4"/>
  <c r="K942" i="4"/>
  <c r="J1017" i="4"/>
  <c r="L363" i="4"/>
  <c r="N1012" i="4"/>
  <c r="N530" i="4"/>
  <c r="N450" i="4"/>
  <c r="M235" i="4"/>
  <c r="L418" i="4"/>
  <c r="K289" i="4"/>
  <c r="M501" i="4"/>
  <c r="J544" i="4"/>
  <c r="N372" i="4"/>
  <c r="J995" i="4"/>
  <c r="K446" i="4"/>
  <c r="J946" i="4"/>
  <c r="M537" i="4"/>
  <c r="L662" i="4"/>
  <c r="L1001" i="4"/>
  <c r="L713" i="4"/>
  <c r="K318" i="4"/>
  <c r="L643" i="4"/>
  <c r="L830" i="4"/>
  <c r="M214" i="4"/>
  <c r="N822" i="4"/>
  <c r="L545" i="4"/>
  <c r="K1019" i="4"/>
  <c r="K577" i="4"/>
  <c r="L268" i="4"/>
  <c r="K39" i="4"/>
  <c r="M533" i="4"/>
  <c r="J355" i="4"/>
  <c r="K23" i="4"/>
  <c r="J957" i="4"/>
  <c r="K559" i="4"/>
  <c r="M176" i="4"/>
  <c r="L697" i="4"/>
  <c r="L306" i="4"/>
  <c r="K1014" i="4"/>
  <c r="L216" i="4"/>
  <c r="N440" i="4"/>
  <c r="K1006" i="4"/>
  <c r="M561" i="4"/>
  <c r="L718" i="4"/>
  <c r="N254" i="4"/>
  <c r="K768" i="4"/>
  <c r="K716" i="4"/>
  <c r="N368" i="4"/>
  <c r="K791" i="4"/>
  <c r="K376" i="4"/>
  <c r="M782" i="4"/>
  <c r="K672" i="4"/>
  <c r="K62" i="4"/>
  <c r="L217" i="4"/>
  <c r="M320" i="4"/>
  <c r="L144" i="4"/>
  <c r="J166" i="4"/>
  <c r="L205" i="4"/>
  <c r="J371" i="4"/>
  <c r="N808" i="4"/>
  <c r="L496" i="4"/>
  <c r="L444" i="4"/>
  <c r="N157" i="4"/>
  <c r="L645" i="4"/>
  <c r="J140" i="4"/>
  <c r="M207" i="4"/>
  <c r="J480" i="4"/>
  <c r="J1021" i="4"/>
  <c r="L657" i="4"/>
  <c r="J449" i="4"/>
  <c r="L413" i="4"/>
  <c r="M174" i="4"/>
  <c r="M55" i="4"/>
  <c r="K667" i="4"/>
  <c r="J362" i="4"/>
  <c r="L714" i="4"/>
  <c r="N869" i="4"/>
  <c r="M76" i="4"/>
  <c r="K865" i="4"/>
  <c r="L924" i="4"/>
  <c r="N989" i="4"/>
  <c r="K913" i="4"/>
  <c r="K804" i="4"/>
  <c r="J936" i="4"/>
  <c r="J479" i="4"/>
  <c r="N352" i="4"/>
  <c r="L927" i="4"/>
  <c r="N937" i="4"/>
  <c r="M364" i="4"/>
  <c r="N893" i="4"/>
  <c r="L236" i="4"/>
  <c r="J938" i="4"/>
  <c r="K847" i="4"/>
  <c r="K835" i="4"/>
  <c r="M635" i="4"/>
  <c r="L790" i="4"/>
  <c r="N120" i="4"/>
  <c r="N366" i="4"/>
  <c r="L626" i="4"/>
  <c r="M1005" i="4"/>
  <c r="K487" i="4"/>
  <c r="J259" i="4"/>
  <c r="J500" i="4"/>
  <c r="N615" i="4"/>
  <c r="K771" i="4"/>
  <c r="L245" i="4"/>
  <c r="J905" i="4"/>
  <c r="K452" i="4"/>
  <c r="K110" i="4"/>
  <c r="M187" i="4"/>
  <c r="K124" i="4"/>
  <c r="J769" i="4"/>
  <c r="L641" i="4"/>
  <c r="N171" i="4"/>
  <c r="J802" i="4"/>
  <c r="K61" i="4"/>
  <c r="L678" i="4"/>
  <c r="M480" i="4"/>
  <c r="J427" i="4"/>
  <c r="K413" i="4"/>
  <c r="L1035" i="4"/>
  <c r="J218" i="4"/>
  <c r="N682" i="4"/>
  <c r="L224" i="4"/>
  <c r="M723" i="4"/>
  <c r="K578" i="4"/>
  <c r="K623" i="4"/>
  <c r="M152" i="4"/>
  <c r="N92" i="4"/>
  <c r="K349" i="4"/>
  <c r="L332" i="4"/>
  <c r="K120" i="4"/>
  <c r="N626" i="4"/>
  <c r="N953" i="4"/>
  <c r="J600" i="4"/>
  <c r="L455" i="4"/>
  <c r="N831" i="4"/>
  <c r="J652" i="4"/>
  <c r="L126" i="4"/>
  <c r="K941" i="4"/>
  <c r="K735" i="4"/>
  <c r="J393" i="4"/>
  <c r="J730" i="4"/>
  <c r="N1001" i="4"/>
  <c r="K307" i="4"/>
  <c r="M255" i="4"/>
  <c r="J441" i="4"/>
  <c r="K979" i="4"/>
  <c r="M102" i="4"/>
  <c r="M595" i="4"/>
  <c r="J533" i="4"/>
  <c r="K873" i="4"/>
  <c r="K274" i="4"/>
  <c r="K37" i="4"/>
  <c r="L543" i="4"/>
  <c r="M756" i="4"/>
  <c r="K228" i="4"/>
  <c r="M254" i="4"/>
  <c r="K4" i="4"/>
  <c r="M765" i="4"/>
  <c r="N376" i="4"/>
  <c r="N950" i="4"/>
  <c r="M520" i="4"/>
  <c r="N414" i="4"/>
  <c r="M85" i="4"/>
  <c r="M1038" i="4"/>
  <c r="N354" i="4"/>
  <c r="M870" i="4"/>
  <c r="K371" i="4"/>
  <c r="J752" i="4"/>
  <c r="J167" i="4"/>
  <c r="N94" i="4"/>
  <c r="N149" i="4"/>
  <c r="J4" i="4"/>
  <c r="L376" i="4"/>
  <c r="M950" i="4"/>
  <c r="N594" i="4"/>
  <c r="L451" i="4"/>
  <c r="K354" i="4"/>
  <c r="L971" i="4"/>
  <c r="K752" i="4"/>
  <c r="L167" i="4"/>
  <c r="M94" i="4"/>
  <c r="M594" i="4"/>
  <c r="J85" i="4"/>
  <c r="N1038" i="4"/>
  <c r="J916" i="4"/>
  <c r="K971" i="4"/>
  <c r="M752" i="4"/>
  <c r="M167" i="4"/>
  <c r="M157" i="4"/>
  <c r="N555" i="4"/>
  <c r="J496" i="4"/>
  <c r="J841" i="4"/>
  <c r="L157" i="4"/>
  <c r="J212" i="4"/>
  <c r="N292" i="4"/>
  <c r="L286" i="4"/>
  <c r="J475" i="4"/>
  <c r="N293" i="4"/>
  <c r="J887" i="4"/>
  <c r="K187" i="4"/>
  <c r="L767" i="4"/>
  <c r="M395" i="4"/>
  <c r="L305" i="4"/>
  <c r="L868" i="4"/>
  <c r="L356" i="4"/>
  <c r="L867" i="4"/>
  <c r="M713" i="4"/>
  <c r="N214" i="4"/>
  <c r="N361" i="4"/>
  <c r="N776" i="4"/>
  <c r="M57" i="4"/>
  <c r="K762" i="4"/>
  <c r="L570" i="4"/>
  <c r="J73" i="4"/>
  <c r="N890" i="4"/>
  <c r="N336" i="4"/>
  <c r="L589" i="4"/>
  <c r="J138" i="4"/>
  <c r="J638" i="4"/>
  <c r="M62" i="4"/>
  <c r="L227" i="4"/>
  <c r="N496" i="4"/>
  <c r="M988" i="4"/>
  <c r="M839" i="4"/>
  <c r="M392" i="4"/>
  <c r="J348" i="4"/>
  <c r="M419" i="4"/>
  <c r="M698" i="4"/>
  <c r="K296" i="4"/>
  <c r="M630" i="4"/>
  <c r="K207" i="4"/>
  <c r="J246" i="4"/>
  <c r="N714" i="4"/>
  <c r="L619" i="4"/>
  <c r="K24" i="4"/>
  <c r="L387" i="4"/>
  <c r="J763" i="4"/>
  <c r="J670" i="4"/>
  <c r="N316" i="4"/>
  <c r="N509" i="4"/>
  <c r="L895" i="4"/>
  <c r="N497" i="4"/>
  <c r="N974" i="4"/>
  <c r="N80" i="4"/>
  <c r="M14" i="4"/>
  <c r="K988" i="4"/>
  <c r="J608" i="4"/>
  <c r="J377" i="4"/>
  <c r="M175" i="4"/>
  <c r="J642" i="4"/>
  <c r="M21" i="4"/>
  <c r="K137" i="4"/>
  <c r="N698" i="4"/>
  <c r="L225" i="4"/>
  <c r="K630" i="4"/>
  <c r="M564" i="4"/>
  <c r="J497" i="4"/>
  <c r="J974" i="4"/>
  <c r="J463" i="4"/>
  <c r="M373" i="4"/>
  <c r="M859" i="4"/>
  <c r="N559" i="4"/>
  <c r="M301" i="4"/>
  <c r="L175" i="4"/>
  <c r="N791" i="4"/>
  <c r="J392" i="4"/>
  <c r="J505" i="4"/>
  <c r="N820" i="4"/>
  <c r="K47" i="4"/>
  <c r="K698" i="4"/>
  <c r="J700" i="4"/>
  <c r="K321" i="4"/>
  <c r="M304" i="4"/>
  <c r="K729" i="4"/>
  <c r="L454" i="4"/>
  <c r="K933" i="4"/>
  <c r="L186" i="4"/>
  <c r="N948" i="4"/>
  <c r="K647" i="4"/>
  <c r="L934" i="4"/>
  <c r="K530" i="4"/>
  <c r="N289" i="4"/>
  <c r="N277" i="4"/>
  <c r="L48" i="4"/>
  <c r="M30" i="4"/>
  <c r="M318" i="4"/>
  <c r="M577" i="4"/>
  <c r="J275" i="4"/>
  <c r="N23" i="4"/>
  <c r="L1014" i="4"/>
  <c r="M1006" i="4"/>
  <c r="K338" i="4"/>
  <c r="L782" i="4"/>
  <c r="J437" i="4"/>
  <c r="J320" i="4"/>
  <c r="J820" i="4"/>
  <c r="J999" i="4"/>
  <c r="K700" i="4"/>
  <c r="J685" i="4"/>
  <c r="M657" i="4"/>
  <c r="K924" i="4"/>
  <c r="J674" i="4"/>
  <c r="K31" i="4"/>
  <c r="K886" i="4"/>
  <c r="L291" i="4"/>
  <c r="N764" i="4"/>
  <c r="L632" i="4"/>
  <c r="L252" i="4"/>
  <c r="N363" i="4"/>
  <c r="M483" i="4"/>
  <c r="J897" i="4"/>
  <c r="L963" i="4"/>
  <c r="N242" i="4"/>
  <c r="L275" i="4"/>
  <c r="L732" i="4"/>
  <c r="J23" i="4"/>
  <c r="N1014" i="4"/>
  <c r="J35" i="4"/>
  <c r="K928" i="4"/>
  <c r="J782" i="4"/>
  <c r="K392" i="4"/>
  <c r="J504" i="4"/>
  <c r="J205" i="4"/>
  <c r="L692" i="4"/>
  <c r="N700" i="4"/>
  <c r="N685" i="4"/>
  <c r="J15" i="4"/>
  <c r="K937" i="4"/>
  <c r="N259" i="4"/>
  <c r="J110" i="4"/>
  <c r="K719" i="4"/>
  <c r="L828" i="4"/>
  <c r="J289" i="4"/>
  <c r="J249" i="4"/>
  <c r="M732" i="4"/>
  <c r="J1014" i="4"/>
  <c r="J525" i="4"/>
  <c r="J512" i="4"/>
  <c r="L928" i="4"/>
  <c r="N772" i="4"/>
  <c r="J622" i="4"/>
  <c r="K320" i="4"/>
  <c r="K504" i="4"/>
  <c r="M700" i="4"/>
  <c r="K13" i="4"/>
  <c r="K351" i="4"/>
  <c r="N510" i="4"/>
  <c r="K8" i="4"/>
  <c r="J990" i="4"/>
  <c r="K905" i="4"/>
  <c r="M65" i="4"/>
  <c r="M828" i="4"/>
  <c r="M289" i="4"/>
  <c r="K748" i="4"/>
  <c r="J27" i="4"/>
  <c r="J298" i="4"/>
  <c r="K213" i="4"/>
  <c r="K249" i="4"/>
  <c r="K275" i="4"/>
  <c r="N814" i="4"/>
  <c r="M1014" i="4"/>
  <c r="K871" i="4"/>
  <c r="K512" i="4"/>
  <c r="L742" i="4"/>
  <c r="M622" i="4"/>
  <c r="J482" i="4"/>
  <c r="N359" i="4"/>
  <c r="L833" i="4"/>
  <c r="M623" i="4"/>
  <c r="L761" i="4"/>
  <c r="M256" i="4"/>
  <c r="K583" i="4"/>
  <c r="K171" i="4"/>
  <c r="K828" i="4"/>
  <c r="J434" i="4"/>
  <c r="K894" i="4"/>
  <c r="J978" i="4"/>
  <c r="J547" i="4"/>
  <c r="L871" i="4"/>
  <c r="L512" i="4"/>
  <c r="M928" i="4"/>
  <c r="M772" i="4"/>
  <c r="N622" i="4"/>
  <c r="L676" i="4"/>
  <c r="M371" i="4"/>
  <c r="K494" i="4"/>
  <c r="J94" i="4"/>
  <c r="L480" i="4"/>
  <c r="L723" i="4"/>
  <c r="N349" i="4"/>
  <c r="M583" i="4"/>
  <c r="L171" i="4"/>
  <c r="L265" i="4"/>
  <c r="N572" i="4"/>
  <c r="K543" i="4"/>
  <c r="M111" i="4"/>
  <c r="K520" i="4"/>
  <c r="J354" i="4"/>
  <c r="N121" i="4"/>
  <c r="N480" i="4"/>
  <c r="N413" i="4"/>
  <c r="J1035" i="4"/>
  <c r="K218" i="4"/>
  <c r="M362" i="4"/>
  <c r="N224" i="4"/>
  <c r="L196" i="4"/>
  <c r="N986" i="4"/>
  <c r="N623" i="4"/>
  <c r="N152" i="4"/>
  <c r="L364" i="4"/>
  <c r="M236" i="4"/>
  <c r="M918" i="4"/>
  <c r="M120" i="4"/>
  <c r="J626" i="4"/>
  <c r="K953" i="4"/>
  <c r="M500" i="4"/>
  <c r="K163" i="4"/>
  <c r="L653" i="4"/>
  <c r="J749" i="4"/>
  <c r="K777" i="4"/>
  <c r="N1017" i="4"/>
  <c r="N1029" i="4"/>
  <c r="M941" i="4"/>
  <c r="K418" i="4"/>
  <c r="J68" i="4"/>
  <c r="J633" i="4"/>
  <c r="M265" i="4"/>
  <c r="L240" i="4"/>
  <c r="M1001" i="4"/>
  <c r="K255" i="4"/>
  <c r="K441" i="4"/>
  <c r="N979" i="4"/>
  <c r="N595" i="4"/>
  <c r="K533" i="4"/>
  <c r="K590" i="4"/>
  <c r="N543" i="4"/>
  <c r="J756" i="4"/>
  <c r="K561" i="4"/>
  <c r="L716" i="4"/>
  <c r="N425" i="4"/>
  <c r="J1038" i="4"/>
  <c r="M449" i="4"/>
  <c r="J98" i="4"/>
  <c r="N952" i="4"/>
  <c r="M865" i="4"/>
  <c r="N862" i="4"/>
  <c r="J5" i="4"/>
  <c r="L81" i="4"/>
  <c r="L79" i="4"/>
  <c r="L374" i="4"/>
  <c r="K176" i="4"/>
  <c r="K460" i="4"/>
  <c r="K562" i="4"/>
  <c r="N916" i="4"/>
  <c r="L210" i="4"/>
  <c r="K128" i="4"/>
  <c r="N608" i="4"/>
  <c r="L377" i="4"/>
  <c r="N642" i="4"/>
  <c r="J29" i="4"/>
  <c r="L505" i="4"/>
  <c r="L137" i="4"/>
  <c r="N536" i="4"/>
  <c r="J585" i="4"/>
  <c r="K146" i="4"/>
  <c r="L173" i="4"/>
  <c r="J87" i="4"/>
  <c r="N913" i="4"/>
  <c r="M479" i="4"/>
  <c r="K186" i="4"/>
  <c r="N647" i="4"/>
  <c r="L668" i="4"/>
  <c r="K322" i="4"/>
  <c r="K564" i="4"/>
  <c r="L503" i="4"/>
  <c r="N605" i="4"/>
  <c r="L859" i="4"/>
  <c r="K415" i="4"/>
  <c r="M319" i="4"/>
  <c r="N839" i="4"/>
  <c r="M718" i="4"/>
  <c r="M791" i="4"/>
  <c r="J536" i="4"/>
  <c r="J321" i="4"/>
  <c r="M614" i="4"/>
  <c r="N30" i="4"/>
  <c r="J34" i="4"/>
  <c r="K891" i="4"/>
  <c r="K839" i="4"/>
  <c r="J718" i="4"/>
  <c r="L338" i="4"/>
  <c r="J628" i="4"/>
  <c r="K1032" i="4"/>
  <c r="J31" i="4"/>
  <c r="M312" i="4"/>
  <c r="J230" i="4"/>
  <c r="N466" i="4"/>
  <c r="M690" i="4"/>
  <c r="N235" i="4"/>
  <c r="L995" i="4"/>
  <c r="N897" i="4"/>
  <c r="K545" i="4"/>
  <c r="N732" i="4"/>
  <c r="M697" i="4"/>
  <c r="M1016" i="4"/>
  <c r="N928" i="4"/>
  <c r="L392" i="4"/>
  <c r="K985" i="4"/>
  <c r="L494" i="4"/>
  <c r="L304" i="4"/>
  <c r="J667" i="4"/>
  <c r="L1026" i="4"/>
  <c r="N186" i="4"/>
  <c r="N312" i="4"/>
  <c r="K259" i="4"/>
  <c r="M110" i="4"/>
  <c r="K690" i="4"/>
  <c r="K995" i="4"/>
  <c r="N318" i="4"/>
  <c r="L249" i="4"/>
  <c r="M814" i="4"/>
  <c r="M512" i="4"/>
  <c r="L772" i="4"/>
  <c r="J985" i="4"/>
  <c r="N13" i="4"/>
  <c r="N798" i="4"/>
  <c r="L667" i="4"/>
  <c r="J200" i="4"/>
  <c r="M924" i="4"/>
  <c r="J352" i="4"/>
  <c r="L8" i="4"/>
  <c r="N515" i="4"/>
  <c r="M795" i="4"/>
  <c r="N48" i="4"/>
  <c r="K978" i="4"/>
  <c r="J697" i="4"/>
  <c r="N35" i="4"/>
  <c r="L414" i="4"/>
  <c r="M692" i="4"/>
  <c r="N833" i="4"/>
  <c r="M667" i="4"/>
  <c r="L76" i="4"/>
  <c r="M280" i="4"/>
  <c r="M937" i="4"/>
  <c r="M310" i="4"/>
  <c r="M327" i="4"/>
  <c r="N690" i="4"/>
  <c r="M548" i="4"/>
  <c r="N864" i="4"/>
  <c r="M476" i="4"/>
  <c r="K525" i="4"/>
  <c r="N692" i="4"/>
  <c r="N271" i="4"/>
  <c r="J869" i="4"/>
  <c r="J924" i="4"/>
  <c r="L970" i="4"/>
  <c r="J349" i="4"/>
  <c r="K817" i="4"/>
  <c r="L1040" i="4"/>
  <c r="M188" i="4"/>
  <c r="L335" i="4"/>
  <c r="L864" i="4"/>
  <c r="M275" i="4"/>
  <c r="J164" i="4"/>
  <c r="K711" i="4"/>
  <c r="M680" i="4"/>
  <c r="K166" i="4"/>
  <c r="N541" i="4"/>
  <c r="L856" i="4"/>
  <c r="J332" i="4"/>
  <c r="M817" i="4"/>
  <c r="M771" i="4"/>
  <c r="J725" i="4"/>
  <c r="K435" i="4"/>
  <c r="N773" i="4"/>
  <c r="L979" i="4"/>
  <c r="J873" i="4"/>
  <c r="L228" i="4"/>
  <c r="L823" i="4"/>
  <c r="K212" i="4"/>
  <c r="J644" i="4"/>
  <c r="L449" i="4"/>
  <c r="K36" i="4"/>
  <c r="L753" i="4"/>
  <c r="K224" i="4"/>
  <c r="N196" i="4"/>
  <c r="K989" i="4"/>
  <c r="J754" i="4"/>
  <c r="L539" i="4"/>
  <c r="M927" i="4"/>
  <c r="K279" i="4"/>
  <c r="N603" i="4"/>
  <c r="L439" i="4"/>
  <c r="N383" i="4"/>
  <c r="K500" i="4"/>
  <c r="N455" i="4"/>
  <c r="L187" i="4"/>
  <c r="K749" i="4"/>
  <c r="J159" i="4"/>
  <c r="K89" i="4"/>
  <c r="M1017" i="4"/>
  <c r="K1012" i="4"/>
  <c r="M507" i="4"/>
  <c r="M418" i="4"/>
  <c r="J501" i="4"/>
  <c r="L372" i="4"/>
  <c r="M446" i="4"/>
  <c r="K537" i="4"/>
  <c r="J867" i="4"/>
  <c r="L581" i="4"/>
  <c r="L214" i="4"/>
  <c r="L822" i="4"/>
  <c r="J1019" i="4"/>
  <c r="K268" i="4"/>
  <c r="K201" i="4"/>
  <c r="K355" i="4"/>
  <c r="N957" i="4"/>
  <c r="N176" i="4"/>
  <c r="M216" i="4"/>
  <c r="M73" i="4"/>
  <c r="K890" i="4"/>
  <c r="J336" i="4"/>
  <c r="M716" i="4"/>
  <c r="M178" i="4"/>
  <c r="K425" i="4"/>
  <c r="M138" i="4"/>
  <c r="K638" i="4"/>
  <c r="N358" i="4"/>
  <c r="K451" i="4"/>
  <c r="M555" i="4"/>
  <c r="N334" i="4"/>
  <c r="M350" i="4"/>
  <c r="J344" i="4"/>
  <c r="L264" i="4"/>
  <c r="M835" i="4"/>
  <c r="J487" i="4"/>
  <c r="M452" i="4"/>
  <c r="M61" i="4"/>
  <c r="L45" i="4"/>
  <c r="M499" i="4"/>
  <c r="L784" i="4"/>
  <c r="L405" i="4"/>
  <c r="L658" i="4"/>
  <c r="K666" i="4"/>
  <c r="N233" i="4"/>
  <c r="M212" i="4"/>
  <c r="K468" i="4"/>
  <c r="N36" i="4"/>
  <c r="K66" i="4"/>
  <c r="J952" i="4"/>
  <c r="J350" i="4"/>
  <c r="J993" i="4"/>
  <c r="L989" i="4"/>
  <c r="M754" i="4"/>
  <c r="L208" i="4"/>
  <c r="M612" i="4"/>
  <c r="M862" i="4"/>
  <c r="J278" i="4"/>
  <c r="M475" i="4"/>
  <c r="M439" i="4"/>
  <c r="N487" i="4"/>
  <c r="N500" i="4"/>
  <c r="K226" i="4"/>
  <c r="N187" i="4"/>
  <c r="L749" i="4"/>
  <c r="L159" i="4"/>
  <c r="L61" i="4"/>
  <c r="K395" i="4"/>
  <c r="M1012" i="4"/>
  <c r="N45" i="4"/>
  <c r="N501" i="4"/>
  <c r="J372" i="4"/>
  <c r="N356" i="4"/>
  <c r="J311" i="4"/>
  <c r="K867" i="4"/>
  <c r="J713" i="4"/>
  <c r="J581" i="4"/>
  <c r="K214" i="4"/>
  <c r="J361" i="4"/>
  <c r="N1019" i="4"/>
  <c r="N784" i="4"/>
  <c r="M355" i="4"/>
  <c r="L957" i="4"/>
  <c r="J176" i="4"/>
  <c r="N306" i="4"/>
  <c r="M405" i="4"/>
  <c r="K73" i="4"/>
  <c r="M336" i="4"/>
  <c r="N460" i="4"/>
  <c r="J178" i="4"/>
  <c r="N658" i="4"/>
  <c r="N638" i="4"/>
  <c r="J594" i="4"/>
  <c r="L358" i="4"/>
  <c r="M666" i="4"/>
  <c r="J451" i="4"/>
  <c r="M737" i="4"/>
  <c r="M916" i="4"/>
  <c r="N971" i="4"/>
  <c r="L370" i="4"/>
  <c r="M363" i="4"/>
  <c r="L242" i="4"/>
  <c r="L525" i="4"/>
  <c r="N505" i="4"/>
  <c r="M798" i="4"/>
  <c r="M714" i="4"/>
  <c r="L1032" i="4"/>
  <c r="J937" i="4"/>
  <c r="N635" i="4"/>
  <c r="K1005" i="4"/>
  <c r="L124" i="4"/>
  <c r="J188" i="4"/>
  <c r="M920" i="4"/>
  <c r="N213" i="4"/>
  <c r="N697" i="4"/>
  <c r="J368" i="4"/>
  <c r="L320" i="4"/>
  <c r="J494" i="4"/>
  <c r="J657" i="4"/>
  <c r="L416" i="4"/>
  <c r="J119" i="4"/>
  <c r="L33" i="4"/>
  <c r="J584" i="4"/>
  <c r="N905" i="4"/>
  <c r="M125" i="4"/>
  <c r="N188" i="4"/>
  <c r="M748" i="4"/>
  <c r="N963" i="4"/>
  <c r="J213" i="4"/>
  <c r="N194" i="4"/>
  <c r="N1006" i="4"/>
  <c r="K782" i="4"/>
  <c r="M645" i="4"/>
  <c r="J271" i="4"/>
  <c r="N924" i="4"/>
  <c r="M352" i="4"/>
  <c r="N817" i="4"/>
  <c r="N110" i="4"/>
  <c r="L613" i="4"/>
  <c r="J795" i="4"/>
  <c r="K48" i="4"/>
  <c r="M978" i="4"/>
  <c r="N711" i="4"/>
  <c r="J772" i="4"/>
  <c r="M494" i="4"/>
  <c r="M1035" i="4"/>
  <c r="M247" i="4"/>
  <c r="N11" i="4"/>
  <c r="N313" i="4"/>
  <c r="J340" i="4"/>
  <c r="L481" i="4"/>
  <c r="J727" i="4"/>
  <c r="K298" i="4"/>
  <c r="N337" i="4"/>
  <c r="J984" i="4"/>
  <c r="M190" i="4"/>
  <c r="M35" i="4"/>
  <c r="K414" i="4"/>
  <c r="L482" i="4"/>
  <c r="M427" i="4"/>
  <c r="J623" i="4"/>
  <c r="K236" i="4"/>
  <c r="K626" i="4"/>
  <c r="J831" i="4"/>
  <c r="J126" i="4"/>
  <c r="K889" i="4"/>
  <c r="J255" i="4"/>
  <c r="N274" i="4"/>
  <c r="N972" i="4"/>
  <c r="M414" i="4"/>
  <c r="L371" i="4"/>
  <c r="N212" i="4"/>
  <c r="N449" i="4"/>
  <c r="N98" i="4"/>
  <c r="J574" i="4"/>
  <c r="L66" i="4"/>
  <c r="L699" i="4"/>
  <c r="N380" i="4"/>
  <c r="J292" i="4"/>
  <c r="K344" i="4"/>
  <c r="L479" i="4"/>
  <c r="N286" i="4"/>
  <c r="J582" i="4"/>
  <c r="N904" i="4"/>
  <c r="N835" i="4"/>
  <c r="N122" i="4"/>
  <c r="K408" i="4"/>
  <c r="L558" i="4"/>
  <c r="N438" i="4"/>
  <c r="K245" i="4"/>
  <c r="J452" i="4"/>
  <c r="K81" i="4"/>
  <c r="K532" i="4"/>
  <c r="J806" i="4"/>
  <c r="L395" i="4"/>
  <c r="L980" i="4"/>
  <c r="N305" i="4"/>
  <c r="M911" i="4"/>
  <c r="M407" i="4"/>
  <c r="M43" i="4"/>
  <c r="M867" i="4"/>
  <c r="J712" i="4"/>
  <c r="J182" i="4"/>
  <c r="N499" i="4"/>
  <c r="J18" i="4"/>
  <c r="L1019" i="4"/>
  <c r="L1033" i="4"/>
  <c r="J57" i="4"/>
  <c r="L762" i="4"/>
  <c r="N570" i="4"/>
  <c r="N405" i="4"/>
  <c r="L73" i="4"/>
  <c r="J890" i="4"/>
  <c r="K315" i="4"/>
  <c r="M562" i="4"/>
  <c r="N62" i="4"/>
  <c r="J144" i="4"/>
  <c r="J419" i="4"/>
  <c r="L852" i="4"/>
  <c r="N296" i="4"/>
  <c r="M496" i="4"/>
  <c r="N162" i="4"/>
  <c r="J334" i="4"/>
  <c r="J835" i="4"/>
  <c r="L116" i="4"/>
  <c r="J64" i="4"/>
  <c r="M641" i="4"/>
  <c r="J322" i="4"/>
  <c r="K987" i="4"/>
  <c r="N800" i="4"/>
  <c r="L463" i="4"/>
  <c r="K14" i="4"/>
  <c r="J319" i="4"/>
  <c r="N458" i="4"/>
  <c r="J225" i="4"/>
  <c r="J174" i="4"/>
  <c r="M900" i="4"/>
  <c r="N987" i="4"/>
  <c r="N463" i="4"/>
  <c r="J128" i="4"/>
  <c r="K601" i="4"/>
  <c r="J47" i="4"/>
  <c r="M544" i="4"/>
  <c r="N39" i="4"/>
  <c r="K377" i="4"/>
  <c r="N113" i="4"/>
  <c r="M205" i="4"/>
  <c r="J798" i="4"/>
  <c r="L316" i="4"/>
  <c r="M830" i="4"/>
  <c r="J1023" i="4"/>
  <c r="M1004" i="4"/>
  <c r="M711" i="4"/>
  <c r="M1023" i="4"/>
  <c r="L920" i="4"/>
  <c r="N742" i="4"/>
  <c r="L504" i="4"/>
  <c r="K860" i="4"/>
  <c r="N249" i="4"/>
  <c r="M860" i="4"/>
  <c r="M37" i="4"/>
  <c r="N232" i="4"/>
  <c r="M334" i="4"/>
  <c r="M574" i="4"/>
  <c r="N66" i="4"/>
  <c r="L853" i="4"/>
  <c r="M781" i="4"/>
  <c r="L959" i="4"/>
  <c r="N479" i="4"/>
  <c r="M286" i="4"/>
  <c r="M582" i="4"/>
  <c r="N938" i="4"/>
  <c r="N453" i="4"/>
  <c r="M558" i="4"/>
  <c r="M487" i="4"/>
  <c r="L816" i="4"/>
  <c r="N64" i="4"/>
  <c r="L931" i="4"/>
  <c r="L532" i="4"/>
  <c r="K806" i="4"/>
  <c r="K980" i="4"/>
  <c r="M1027" i="4"/>
  <c r="N596" i="4"/>
  <c r="J868" i="4"/>
  <c r="K407" i="4"/>
  <c r="M356" i="4"/>
  <c r="M114" i="4"/>
  <c r="N867" i="4"/>
  <c r="L712" i="4"/>
  <c r="K182" i="4"/>
  <c r="N1028" i="4"/>
  <c r="M361" i="4"/>
  <c r="L715" i="4"/>
  <c r="J762" i="4"/>
  <c r="M443" i="4"/>
  <c r="K148" i="4"/>
  <c r="K994" i="4"/>
  <c r="N73" i="4"/>
  <c r="M890" i="4"/>
  <c r="K185" i="4"/>
  <c r="K589" i="4"/>
  <c r="L597" i="4"/>
  <c r="J819" i="4"/>
  <c r="N315" i="4"/>
  <c r="J1015" i="4"/>
  <c r="L62" i="4"/>
  <c r="N347" i="4"/>
  <c r="M137" i="4"/>
  <c r="L419" i="4"/>
  <c r="K852" i="4"/>
  <c r="J698" i="4"/>
  <c r="J296" i="4"/>
  <c r="M225" i="4"/>
  <c r="K585" i="4"/>
  <c r="L162" i="4"/>
  <c r="N485" i="4"/>
  <c r="J949" i="4"/>
  <c r="N174" i="4"/>
  <c r="M246" i="4"/>
  <c r="M173" i="4"/>
  <c r="K206" i="4"/>
  <c r="M87" i="4"/>
  <c r="N781" i="4"/>
  <c r="J448" i="4"/>
  <c r="M804" i="4"/>
  <c r="L24" i="4"/>
  <c r="K387" i="4"/>
  <c r="J593" i="4"/>
  <c r="M919" i="4"/>
  <c r="N930" i="4"/>
  <c r="N816" i="4"/>
  <c r="N189" i="4"/>
  <c r="N532" i="4"/>
  <c r="K895" i="4"/>
  <c r="K757" i="4"/>
  <c r="M497" i="4"/>
  <c r="K34" i="4"/>
  <c r="L80" i="4"/>
  <c r="N731" i="4"/>
  <c r="N21" i="4"/>
  <c r="N154" i="4"/>
  <c r="M291" i="4"/>
  <c r="M757" i="4"/>
  <c r="K373" i="4"/>
  <c r="M625" i="4"/>
  <c r="M113" i="4"/>
  <c r="M296" i="4"/>
  <c r="N503" i="4"/>
  <c r="M571" i="4"/>
  <c r="M608" i="4"/>
  <c r="M368" i="4"/>
  <c r="L348" i="4"/>
  <c r="L174" i="4"/>
  <c r="M124" i="4"/>
  <c r="J963" i="4"/>
  <c r="L768" i="4"/>
  <c r="L321" i="4"/>
  <c r="M397" i="4"/>
  <c r="M525" i="4"/>
  <c r="N860" i="4"/>
  <c r="J548" i="4"/>
  <c r="L711" i="4"/>
  <c r="J860" i="4"/>
  <c r="K897" i="4"/>
  <c r="N320" i="4"/>
  <c r="M766" i="4"/>
  <c r="L476" i="4"/>
  <c r="J766" i="4"/>
  <c r="N207" i="4"/>
  <c r="L146" i="4"/>
  <c r="K174" i="4"/>
  <c r="K370" i="4"/>
  <c r="M241" i="4"/>
  <c r="K714" i="4"/>
  <c r="K87" i="4"/>
  <c r="N331" i="4"/>
  <c r="M1032" i="4"/>
  <c r="M602" i="4"/>
  <c r="N933" i="4"/>
  <c r="N540" i="4"/>
  <c r="J186" i="4"/>
  <c r="K866" i="4"/>
  <c r="L459" i="4"/>
  <c r="K576" i="4"/>
  <c r="J647" i="4"/>
  <c r="J404" i="4"/>
  <c r="K291" i="4"/>
  <c r="L560" i="4"/>
  <c r="L670" i="4"/>
  <c r="J124" i="4"/>
  <c r="K316" i="4"/>
  <c r="K934" i="4"/>
  <c r="N942" i="4"/>
  <c r="K164" i="4"/>
  <c r="J414" i="4"/>
  <c r="J676" i="4"/>
  <c r="N645" i="4"/>
  <c r="N624" i="4"/>
  <c r="M209" i="4"/>
  <c r="N665" i="4"/>
  <c r="N649" i="4"/>
  <c r="N613" i="4"/>
  <c r="M735" i="4"/>
  <c r="K393" i="4"/>
  <c r="J518" i="4"/>
  <c r="K461" i="4"/>
  <c r="L783" i="4"/>
  <c r="K756" i="4"/>
  <c r="J9" i="4"/>
  <c r="K765" i="4"/>
  <c r="L870" i="4"/>
  <c r="J645" i="4"/>
  <c r="C3" i="8" a="1"/>
  <c r="C12" i="8" a="1"/>
  <c r="C12" i="8" s="1"/>
  <c r="I2" i="4"/>
  <c r="I1041" i="4" s="1"/>
  <c r="K2" i="1" a="1"/>
  <c r="P9" i="1" l="1"/>
  <c r="S8" i="1"/>
  <c r="Q8" i="1"/>
  <c r="R8" i="1" s="1"/>
  <c r="C3" i="8"/>
  <c r="I747" i="4"/>
  <c r="I648" i="4"/>
  <c r="I1009" i="4"/>
  <c r="I997" i="4"/>
  <c r="I328" i="4"/>
  <c r="I746" i="4"/>
  <c r="I169" i="4"/>
  <c r="I962" i="4"/>
  <c r="I385" i="4"/>
  <c r="I925" i="4"/>
  <c r="I609" i="4"/>
  <c r="I923" i="4"/>
  <c r="I661" i="4"/>
  <c r="I961" i="4"/>
  <c r="I432" i="4"/>
  <c r="I91" i="4"/>
  <c r="I973" i="4"/>
  <c r="I527" i="4"/>
  <c r="I234" i="4"/>
  <c r="I220" i="4"/>
  <c r="I611" i="4"/>
  <c r="I86" i="4"/>
  <c r="I88" i="4"/>
  <c r="I842" i="4"/>
  <c r="I384" i="4"/>
  <c r="I705" i="4"/>
  <c r="I703" i="4"/>
  <c r="I827" i="4"/>
  <c r="I565" i="4"/>
  <c r="I471" i="4"/>
  <c r="I222" i="4"/>
  <c r="I788" i="4"/>
  <c r="I884" i="4"/>
  <c r="I22" i="4"/>
  <c r="I59" i="4"/>
  <c r="I567" i="4"/>
  <c r="I1010" i="4"/>
  <c r="I787" i="4"/>
  <c r="I610" i="4"/>
  <c r="I28" i="4"/>
  <c r="I6" i="4"/>
  <c r="I513" i="4"/>
  <c r="I568" i="4"/>
  <c r="I607" i="4"/>
  <c r="I840" i="4"/>
  <c r="I526" i="4"/>
  <c r="I838" i="4"/>
  <c r="I881" i="4"/>
  <c r="I922" i="4"/>
  <c r="I3" i="4"/>
  <c r="I1007" i="4"/>
  <c r="I1011" i="4"/>
  <c r="I284" i="4"/>
  <c r="I744" i="4"/>
  <c r="I428" i="4"/>
  <c r="I883" i="4"/>
  <c r="I283" i="4"/>
  <c r="I882" i="4"/>
  <c r="I484" i="4"/>
  <c r="I172" i="4"/>
  <c r="I472" i="4"/>
  <c r="I701" i="4"/>
  <c r="I566" i="4"/>
  <c r="I470" i="4"/>
  <c r="I743" i="4"/>
  <c r="I165" i="4"/>
  <c r="I926" i="4"/>
  <c r="I285" i="4"/>
  <c r="I326" i="4"/>
  <c r="I663" i="4"/>
  <c r="I386" i="4"/>
  <c r="I429" i="4"/>
  <c r="I170" i="4"/>
  <c r="I786" i="4"/>
  <c r="I282" i="4"/>
  <c r="I342" i="4"/>
  <c r="I523" i="4"/>
  <c r="I650" i="4"/>
  <c r="I706" i="4"/>
  <c r="I975" i="4"/>
  <c r="I799" i="4"/>
  <c r="I430" i="4"/>
  <c r="I382" i="4"/>
  <c r="I90" i="4"/>
  <c r="I339" i="4"/>
  <c r="I785" i="4"/>
  <c r="I238" i="4"/>
  <c r="I212" i="4"/>
  <c r="I684" i="4"/>
  <c r="I833" i="4"/>
  <c r="I474" i="4"/>
  <c r="I36" i="4"/>
  <c r="I98" i="4"/>
  <c r="I1030" i="4"/>
  <c r="I669" i="4"/>
  <c r="I901" i="4"/>
  <c r="I554" i="4"/>
  <c r="I640" i="4"/>
  <c r="I324" i="4"/>
  <c r="I993" i="4"/>
  <c r="I843" i="4"/>
  <c r="I909" i="4"/>
  <c r="I805" i="4"/>
  <c r="I1026" i="4"/>
  <c r="I299" i="4"/>
  <c r="I401" i="4"/>
  <c r="I24" i="4"/>
  <c r="I273" i="4"/>
  <c r="I186" i="4"/>
  <c r="I846" i="4"/>
  <c r="I654" i="4"/>
  <c r="I5" i="4"/>
  <c r="I490" i="4"/>
  <c r="I771" i="4"/>
  <c r="I816" i="4"/>
  <c r="I100" i="4"/>
  <c r="I549" i="4"/>
  <c r="I1040" i="4"/>
  <c r="I758" i="4"/>
  <c r="I811" i="4"/>
  <c r="I103" i="4"/>
  <c r="I917" i="4"/>
  <c r="I980" i="4"/>
  <c r="I995" i="4"/>
  <c r="I721" i="4"/>
  <c r="I643" i="4"/>
  <c r="I864" i="4"/>
  <c r="I731" i="4"/>
  <c r="I849" i="4"/>
  <c r="I476" i="4"/>
  <c r="I756" i="4"/>
  <c r="I377" i="4"/>
  <c r="I972" i="4"/>
  <c r="I375" i="4"/>
  <c r="I426" i="4"/>
  <c r="I1025" i="4"/>
  <c r="I320" i="4"/>
  <c r="I198" i="4"/>
  <c r="I485" i="4"/>
  <c r="I112" i="4"/>
  <c r="I427" i="4"/>
  <c r="I541" i="4"/>
  <c r="I998" i="4"/>
  <c r="I370" i="4"/>
  <c r="I397" i="4"/>
  <c r="I362" i="4"/>
  <c r="I598" i="4"/>
  <c r="I206" i="4"/>
  <c r="I396" i="4"/>
  <c r="I493" i="4"/>
  <c r="I678" i="4"/>
  <c r="I390" i="4"/>
  <c r="I967" i="4"/>
  <c r="I837" i="4"/>
  <c r="I351" i="4"/>
  <c r="I367" i="4"/>
  <c r="I736" i="4"/>
  <c r="I708" i="4"/>
  <c r="I281" i="4"/>
  <c r="I1023" i="4"/>
  <c r="I872" i="4"/>
  <c r="I888" i="4"/>
  <c r="I912" i="4"/>
  <c r="I218" i="4"/>
  <c r="I135" i="4"/>
  <c r="I853" i="4"/>
  <c r="I733" i="4"/>
  <c r="I803" i="4"/>
  <c r="I161" i="4"/>
  <c r="I845" i="4"/>
  <c r="I1032" i="4"/>
  <c r="I119" i="4"/>
  <c r="I280" i="4"/>
  <c r="I129" i="4"/>
  <c r="I333" i="4"/>
  <c r="I970" i="4"/>
  <c r="I612" i="4"/>
  <c r="I11" i="4"/>
  <c r="I447" i="4"/>
  <c r="I72" i="4"/>
  <c r="I139" i="4"/>
  <c r="I387" i="4"/>
  <c r="I453" i="4"/>
  <c r="I932" i="4"/>
  <c r="I515" i="4"/>
  <c r="I433" i="4"/>
  <c r="I116" i="4"/>
  <c r="I947" i="4"/>
  <c r="I64" i="4"/>
  <c r="I498" i="4"/>
  <c r="I719" i="4"/>
  <c r="I65" i="4"/>
  <c r="I106" i="4"/>
  <c r="I802" i="4"/>
  <c r="I61" i="4"/>
  <c r="I1022" i="4"/>
  <c r="I828" i="4"/>
  <c r="I1029" i="4"/>
  <c r="I939" i="4"/>
  <c r="I45" i="4"/>
  <c r="I929" i="4"/>
  <c r="I751" i="4"/>
  <c r="I297" i="4"/>
  <c r="I407" i="4"/>
  <c r="I434" i="4"/>
  <c r="I1001" i="4"/>
  <c r="I80" i="4"/>
  <c r="I244" i="4"/>
  <c r="I822" i="4"/>
  <c r="I545" i="4"/>
  <c r="I577" i="4"/>
  <c r="I569" i="4"/>
  <c r="I982" i="4"/>
  <c r="I304" i="4"/>
  <c r="I563" i="4"/>
  <c r="I288" i="4"/>
  <c r="I83" i="4"/>
  <c r="I436" i="4"/>
  <c r="I246" i="4"/>
  <c r="I160" i="4"/>
  <c r="I935" i="4"/>
  <c r="I944" i="4"/>
  <c r="I865" i="4"/>
  <c r="I696" i="4"/>
  <c r="I592" i="4"/>
  <c r="I948" i="4"/>
  <c r="I1031" i="4"/>
  <c r="I702" i="4"/>
  <c r="I919" i="4"/>
  <c r="I517" i="4"/>
  <c r="I369" i="4"/>
  <c r="I789" i="4"/>
  <c r="I707" i="4"/>
  <c r="I181" i="4"/>
  <c r="I664" i="4"/>
  <c r="I151" i="4"/>
  <c r="I604" i="4"/>
  <c r="I745" i="4"/>
  <c r="I551" i="4"/>
  <c r="I844" i="4"/>
  <c r="I813" i="4"/>
  <c r="I619" i="4"/>
  <c r="I412" i="4"/>
  <c r="I495" i="4"/>
  <c r="I738" i="4"/>
  <c r="I424" i="4"/>
  <c r="I20" i="4"/>
  <c r="I26" i="4"/>
  <c r="I96" i="4"/>
  <c r="I620" i="4"/>
  <c r="I679" i="4"/>
  <c r="I875" i="4"/>
  <c r="I122" i="4"/>
  <c r="I180" i="4"/>
  <c r="I408" i="4"/>
  <c r="I293" i="4"/>
  <c r="I818" i="4"/>
  <c r="I142" i="4"/>
  <c r="I815" i="4"/>
  <c r="I49" i="4"/>
  <c r="I71" i="4"/>
  <c r="I806" i="4"/>
  <c r="I193" i="4"/>
  <c r="I54" i="4"/>
  <c r="I874" i="4"/>
  <c r="I235" i="4"/>
  <c r="I481" i="4"/>
  <c r="I269" i="4"/>
  <c r="I221" i="4"/>
  <c r="I548" i="4"/>
  <c r="I422" i="4"/>
  <c r="I400" i="4"/>
  <c r="I343" i="4"/>
  <c r="I314" i="4"/>
  <c r="I357" i="4"/>
  <c r="I99" i="4"/>
  <c r="I863" i="4"/>
  <c r="I740" i="4"/>
  <c r="I724" i="4"/>
  <c r="I618" i="4"/>
  <c r="I442" i="4"/>
  <c r="I951" i="4"/>
  <c r="I350" i="4"/>
  <c r="I50" i="4"/>
  <c r="I986" i="4"/>
  <c r="I478" i="4"/>
  <c r="I674" i="4"/>
  <c r="I796" i="4"/>
  <c r="I710" i="4"/>
  <c r="I279" i="4"/>
  <c r="I918" i="4"/>
  <c r="I774" i="4"/>
  <c r="I133" i="4"/>
  <c r="I921" i="4"/>
  <c r="I346" i="4"/>
  <c r="I615" i="4"/>
  <c r="I1020" i="4"/>
  <c r="I81" i="4"/>
  <c r="I641" i="4"/>
  <c r="I171" i="4"/>
  <c r="I421" i="4"/>
  <c r="I431" i="4"/>
  <c r="I379" i="4"/>
  <c r="I735" i="4"/>
  <c r="I372" i="4"/>
  <c r="I1021" i="4"/>
  <c r="I147" i="4"/>
  <c r="I801" i="4"/>
  <c r="I204" i="4"/>
  <c r="I1003" i="4"/>
  <c r="I779" i="4"/>
  <c r="I968" i="4"/>
  <c r="I74" i="4"/>
  <c r="I97" i="4"/>
  <c r="I55" i="4"/>
  <c r="I954" i="4"/>
  <c r="I211" i="4"/>
  <c r="I325" i="4"/>
  <c r="I402" i="4"/>
  <c r="I657" i="4"/>
  <c r="I477" i="4"/>
  <c r="I689" i="4"/>
  <c r="I69" i="4"/>
  <c r="I108" i="4"/>
  <c r="I766" i="4"/>
  <c r="I538" i="4"/>
  <c r="I12" i="4"/>
  <c r="I262" i="4"/>
  <c r="I331" i="4"/>
  <c r="I924" i="4"/>
  <c r="I286" i="4"/>
  <c r="I582" i="4"/>
  <c r="I761" i="4"/>
  <c r="I728" i="4"/>
  <c r="I349" i="4"/>
  <c r="I943" i="4"/>
  <c r="I603" i="4"/>
  <c r="I120" i="4"/>
  <c r="I75" i="4"/>
  <c r="I686" i="4"/>
  <c r="I366" i="4"/>
  <c r="I817" i="4"/>
  <c r="I532" i="4"/>
  <c r="I52" i="4"/>
  <c r="I340" i="4"/>
  <c r="I895" i="4"/>
  <c r="I363" i="4"/>
  <c r="I450" i="4"/>
  <c r="I483" i="4"/>
  <c r="I757" i="4"/>
  <c r="I17" i="4"/>
  <c r="I501" i="4"/>
  <c r="I79" i="4"/>
  <c r="I145" i="4"/>
  <c r="I727" i="4"/>
  <c r="I497" i="4"/>
  <c r="I46" i="4"/>
  <c r="I627" i="4"/>
  <c r="I734" i="4"/>
  <c r="I542" i="4"/>
  <c r="I824" i="4"/>
  <c r="I469" i="4"/>
  <c r="I292" i="4"/>
  <c r="I270" i="4"/>
  <c r="I70" i="4"/>
  <c r="I623" i="4"/>
  <c r="I681" i="4"/>
  <c r="I866" i="4"/>
  <c r="I519" i="4"/>
  <c r="I439" i="4"/>
  <c r="I953" i="4"/>
  <c r="I257" i="4"/>
  <c r="I316" i="4"/>
  <c r="I322" i="4"/>
  <c r="I41" i="4"/>
  <c r="I920" i="4"/>
  <c r="I67" i="4"/>
  <c r="I255" i="4"/>
  <c r="I978" i="4"/>
  <c r="I979" i="4"/>
  <c r="I775" i="4"/>
  <c r="I715" i="4"/>
  <c r="I783" i="4"/>
  <c r="I216" i="4"/>
  <c r="I575" i="4"/>
  <c r="I394" i="4"/>
  <c r="I460" i="4"/>
  <c r="I601" i="4"/>
  <c r="I451" i="4"/>
  <c r="I820" i="4"/>
  <c r="I1038" i="4"/>
  <c r="I852" i="4"/>
  <c r="I225" i="4"/>
  <c r="I13" i="4"/>
  <c r="I58" i="4"/>
  <c r="I178" i="4"/>
  <c r="I136" i="4"/>
  <c r="I323" i="4"/>
  <c r="I546" i="4"/>
  <c r="I656" i="4"/>
  <c r="I341" i="4"/>
  <c r="I42" i="4"/>
  <c r="I522" i="4"/>
  <c r="I287" i="4"/>
  <c r="I209" i="4"/>
  <c r="I7" i="4"/>
  <c r="I915" i="4"/>
  <c r="I1036" i="4"/>
  <c r="I155" i="4"/>
  <c r="I32" i="4"/>
  <c r="I115" i="4"/>
  <c r="I900" i="4"/>
  <c r="I887" i="4"/>
  <c r="I508" i="4"/>
  <c r="I506" i="4"/>
  <c r="I670" i="4"/>
  <c r="I158" i="4"/>
  <c r="I189" i="4"/>
  <c r="I809" i="4"/>
  <c r="I509" i="4"/>
  <c r="I969" i="4"/>
  <c r="I261" i="4"/>
  <c r="I68" i="4"/>
  <c r="I552" i="4"/>
  <c r="I277" i="4"/>
  <c r="I946" i="4"/>
  <c r="I704" i="4"/>
  <c r="I311" i="4"/>
  <c r="I730" i="4"/>
  <c r="I709" i="4"/>
  <c r="I974" i="4"/>
  <c r="I963" i="4"/>
  <c r="I182" i="4"/>
  <c r="I18" i="4"/>
  <c r="I491" i="4"/>
  <c r="I465" i="4"/>
  <c r="I891" i="4"/>
  <c r="I201" i="4"/>
  <c r="I260" i="4"/>
  <c r="I391" i="4"/>
  <c r="I762" i="4"/>
  <c r="I243" i="4"/>
  <c r="I759" i="4"/>
  <c r="I851" i="4"/>
  <c r="I673" i="4"/>
  <c r="I877" i="4"/>
  <c r="I629" i="4"/>
  <c r="I914" i="4"/>
  <c r="I473" i="4"/>
  <c r="I902" i="4"/>
  <c r="I208" i="4"/>
  <c r="I8" i="4"/>
  <c r="I381" i="4"/>
  <c r="I584" i="4"/>
  <c r="I763" i="4"/>
  <c r="I990" i="4"/>
  <c r="I836" i="4"/>
  <c r="I95" i="4"/>
  <c r="I831" i="4"/>
  <c r="I488" i="4"/>
  <c r="I677" i="4"/>
  <c r="I750" i="4"/>
  <c r="I651" i="4"/>
  <c r="I56" i="4"/>
  <c r="I683" i="4"/>
  <c r="I825" i="4"/>
  <c r="I154" i="4"/>
  <c r="I903" i="4"/>
  <c r="I588" i="4"/>
  <c r="I53" i="4"/>
  <c r="I25" i="4"/>
  <c r="I403" i="4"/>
  <c r="I966" i="4"/>
  <c r="I92" i="4"/>
  <c r="I409" i="4"/>
  <c r="I267" i="4"/>
  <c r="I184" i="4"/>
  <c r="I665" i="4"/>
  <c r="I308" i="4"/>
  <c r="I404" i="4"/>
  <c r="I600" i="4"/>
  <c r="I156" i="4"/>
  <c r="I855" i="4"/>
  <c r="I573" i="4"/>
  <c r="I134" i="4"/>
  <c r="I486" i="4"/>
  <c r="I646" i="4"/>
  <c r="I215" i="4"/>
  <c r="I210" i="4"/>
  <c r="I687" i="4"/>
  <c r="I662" i="4"/>
  <c r="I10" i="4"/>
  <c r="I572" i="4"/>
  <c r="I571" i="4"/>
  <c r="I213" i="4"/>
  <c r="I461" i="4"/>
  <c r="I910" i="4"/>
  <c r="I776" i="4"/>
  <c r="I1024" i="4"/>
  <c r="I168" i="4"/>
  <c r="I228" i="4"/>
  <c r="I1016" i="4"/>
  <c r="I768" i="4"/>
  <c r="I642" i="4"/>
  <c r="I531" i="4"/>
  <c r="I458" i="4"/>
  <c r="I536" i="4"/>
  <c r="I692" i="4"/>
  <c r="I971" i="4"/>
  <c r="I157" i="4"/>
  <c r="I562" i="4"/>
  <c r="I118" i="4"/>
  <c r="I752" i="4"/>
  <c r="I636" i="4"/>
  <c r="I417" i="4"/>
  <c r="I991" i="4"/>
  <c r="I896" i="4"/>
  <c r="I983" i="4"/>
  <c r="I848" i="4"/>
  <c r="I722" i="4"/>
  <c r="I195" i="4"/>
  <c r="I278" i="4"/>
  <c r="I101" i="4"/>
  <c r="I965" i="4"/>
  <c r="I266" i="4"/>
  <c r="I885" i="4"/>
  <c r="I237" i="4"/>
  <c r="I239" i="4"/>
  <c r="I668" i="4"/>
  <c r="I130" i="4"/>
  <c r="I253" i="4"/>
  <c r="I976" i="4"/>
  <c r="I507" i="4"/>
  <c r="I911" i="4"/>
  <c r="I223" i="4"/>
  <c r="I27" i="4"/>
  <c r="I1000" i="4"/>
  <c r="I511" i="4"/>
  <c r="I191" i="4"/>
  <c r="I415" i="4"/>
  <c r="I194" i="4"/>
  <c r="I812" i="4"/>
  <c r="I570" i="4"/>
  <c r="I695" i="4"/>
  <c r="I315" i="4"/>
  <c r="I456" i="4"/>
  <c r="I795" i="4"/>
  <c r="I399" i="4"/>
  <c r="I121" i="4"/>
  <c r="I77" i="4"/>
  <c r="I468" i="4"/>
  <c r="I726" i="4"/>
  <c r="I51" i="4"/>
  <c r="I40" i="4"/>
  <c r="I241" i="4"/>
  <c r="I200" i="4"/>
  <c r="I60" i="4"/>
  <c r="I856" i="4"/>
  <c r="I959" i="4"/>
  <c r="I502" i="4"/>
  <c r="I540" i="4"/>
  <c r="I63" i="4"/>
  <c r="I996" i="4"/>
  <c r="I858" i="4"/>
  <c r="I955" i="4"/>
  <c r="I353" i="4"/>
  <c r="I898" i="4"/>
  <c r="I294" i="4"/>
  <c r="I226" i="4"/>
  <c r="I550" i="4"/>
  <c r="I637" i="4"/>
  <c r="I964" i="4"/>
  <c r="I770" i="4"/>
  <c r="I553" i="4"/>
  <c r="I767" i="4"/>
  <c r="I251" i="4"/>
  <c r="I534" i="4"/>
  <c r="I581" i="4"/>
  <c r="I398" i="4"/>
  <c r="I39" i="4"/>
  <c r="I355" i="4"/>
  <c r="I190" i="4"/>
  <c r="I561" i="4"/>
  <c r="I9" i="4"/>
  <c r="I504" i="4"/>
  <c r="I354" i="4"/>
  <c r="I870" i="4"/>
  <c r="I628" i="4"/>
  <c r="I84" i="4"/>
  <c r="I741" i="4"/>
  <c r="I199" i="4"/>
  <c r="I869" i="4"/>
  <c r="I38" i="4"/>
  <c r="I153" i="4"/>
  <c r="I739" i="4"/>
  <c r="I655" i="4"/>
  <c r="I904" i="4"/>
  <c r="I780" i="4"/>
  <c r="I587" i="4"/>
  <c r="I1005" i="4"/>
  <c r="I466" i="4"/>
  <c r="I606" i="4"/>
  <c r="I931" i="4"/>
  <c r="I579" i="4"/>
  <c r="I879" i="4"/>
  <c r="I1004" i="4"/>
  <c r="I503" i="4"/>
  <c r="I792" i="4"/>
  <c r="I309" i="4"/>
  <c r="I330" i="4"/>
  <c r="I992" i="4"/>
  <c r="I207" i="4"/>
  <c r="I717" i="4"/>
  <c r="I413" i="4"/>
  <c r="I682" i="4"/>
  <c r="I16" i="4"/>
  <c r="I76" i="4"/>
  <c r="I516" i="4"/>
  <c r="I989" i="4"/>
  <c r="I913" i="4"/>
  <c r="I388" i="4"/>
  <c r="I936" i="4"/>
  <c r="I927" i="4"/>
  <c r="I141" i="4"/>
  <c r="I258" i="4"/>
  <c r="I360" i="4"/>
  <c r="I958" i="4"/>
  <c r="I899" i="4"/>
  <c r="I755" i="4"/>
  <c r="I423" i="4"/>
  <c r="I110" i="4"/>
  <c r="I653" i="4"/>
  <c r="I179" i="4"/>
  <c r="I760" i="4"/>
  <c r="I89" i="4"/>
  <c r="I1013" i="4"/>
  <c r="I942" i="4"/>
  <c r="I660" i="4"/>
  <c r="I1017" i="4"/>
  <c r="I530" i="4"/>
  <c r="I192" i="4"/>
  <c r="I446" i="4"/>
  <c r="I393" i="4"/>
  <c r="I1028" i="4"/>
  <c r="I249" i="4"/>
  <c r="I319" i="4"/>
  <c r="I984" i="4"/>
  <c r="I697" i="4"/>
  <c r="I148" i="4"/>
  <c r="I1014" i="4"/>
  <c r="I405" i="4"/>
  <c r="I839" i="4"/>
  <c r="I73" i="4"/>
  <c r="I711" i="4"/>
  <c r="I765" i="4"/>
  <c r="I782" i="4"/>
  <c r="I1015" i="4"/>
  <c r="I414" i="4"/>
  <c r="I62" i="4"/>
  <c r="I496" i="4"/>
  <c r="I956" i="4"/>
  <c r="I44" i="4"/>
  <c r="I1039" i="4"/>
  <c r="I272" i="4"/>
  <c r="I1034" i="4"/>
  <c r="I981" i="4"/>
  <c r="I303" i="4"/>
  <c r="I445" i="4"/>
  <c r="I1027" i="4"/>
  <c r="I596" i="4"/>
  <c r="I616" i="4"/>
  <c r="I114" i="4"/>
  <c r="I231" i="4"/>
  <c r="I298" i="4"/>
  <c r="I337" i="4"/>
  <c r="I659" i="4"/>
  <c r="I945" i="4"/>
  <c r="I871" i="4"/>
  <c r="I512" i="4"/>
  <c r="I772" i="4"/>
  <c r="I666" i="4"/>
  <c r="I137" i="4"/>
  <c r="I29" i="4"/>
  <c r="I295" i="4"/>
  <c r="I691" i="4"/>
  <c r="I117" i="4"/>
  <c r="I131" i="4"/>
  <c r="I810" i="4"/>
  <c r="I639" i="4"/>
  <c r="I524" i="4"/>
  <c r="I878" i="4"/>
  <c r="I317" i="4"/>
  <c r="I599" i="4"/>
  <c r="I300" i="4"/>
  <c r="I850" i="4"/>
  <c r="I457" i="4"/>
  <c r="I335" i="4"/>
  <c r="I894" i="4"/>
  <c r="I712" i="4"/>
  <c r="I345" i="4"/>
  <c r="I420" i="4"/>
  <c r="I203" i="4"/>
  <c r="I861" i="4"/>
  <c r="I164" i="4"/>
  <c r="I105" i="4"/>
  <c r="I621" i="4"/>
  <c r="I999" i="4"/>
  <c r="I233" i="4"/>
  <c r="I149" i="4"/>
  <c r="I940" i="4"/>
  <c r="I123" i="4"/>
  <c r="I78" i="4"/>
  <c r="I31" i="4"/>
  <c r="I219" i="4"/>
  <c r="I93" i="4"/>
  <c r="I632" i="4"/>
  <c r="I793" i="4"/>
  <c r="I892" i="4"/>
  <c r="I202" i="4"/>
  <c r="I826" i="4"/>
  <c r="I492" i="4"/>
  <c r="I467" i="4"/>
  <c r="I675" i="4"/>
  <c r="I529" i="4"/>
  <c r="I1002" i="4"/>
  <c r="I111" i="4"/>
  <c r="I688" i="4"/>
  <c r="I250" i="4"/>
  <c r="I876" i="4"/>
  <c r="I737" i="4"/>
  <c r="I359" i="4"/>
  <c r="I535" i="4"/>
  <c r="I146" i="4"/>
  <c r="I173" i="4"/>
  <c r="I196" i="4"/>
  <c r="I329" i="4"/>
  <c r="I82" i="4"/>
  <c r="I907" i="4"/>
  <c r="I556" i="4"/>
  <c r="I411" i="4"/>
  <c r="I159" i="4"/>
  <c r="I127" i="4"/>
  <c r="I773" i="4"/>
  <c r="I19" i="4"/>
  <c r="I608" i="4"/>
  <c r="I109" i="4"/>
  <c r="I994" i="4"/>
  <c r="I597" i="4"/>
  <c r="I676" i="4"/>
  <c r="I296" i="4"/>
  <c r="I232" i="4"/>
  <c r="I15" i="4"/>
  <c r="I271" i="4"/>
  <c r="I1008" i="4"/>
  <c r="I699" i="4"/>
  <c r="I671" i="4"/>
  <c r="I906" i="4"/>
  <c r="I854" i="4"/>
  <c r="I152" i="4"/>
  <c r="I332" i="4"/>
  <c r="I934" i="4"/>
  <c r="I126" i="4"/>
  <c r="I132" i="4"/>
  <c r="I800" i="4"/>
  <c r="I591" i="4"/>
  <c r="I908" i="4"/>
  <c r="I821" i="4"/>
  <c r="I14" i="4"/>
  <c r="I128" i="4"/>
  <c r="I693" i="4"/>
  <c r="I557" i="4"/>
  <c r="I248" i="4"/>
  <c r="I514" i="4"/>
  <c r="I520" i="4"/>
  <c r="I378" i="4"/>
  <c r="I489" i="4"/>
  <c r="I723" i="4"/>
  <c r="I344" i="4"/>
  <c r="I539" i="4"/>
  <c r="I933" i="4"/>
  <c r="I862" i="4"/>
  <c r="I886" i="4"/>
  <c r="I583" i="4"/>
  <c r="I634" i="4"/>
  <c r="I987" i="4"/>
  <c r="I1037" i="4"/>
  <c r="I889" i="4"/>
  <c r="I518" i="4"/>
  <c r="I290" i="4"/>
  <c r="I873" i="4"/>
  <c r="I644" i="4"/>
  <c r="I1018" i="4"/>
  <c r="I454" i="4"/>
  <c r="I352" i="4"/>
  <c r="I406" i="4"/>
  <c r="I930" i="4"/>
  <c r="I245" i="4"/>
  <c r="I905" i="4"/>
  <c r="I410" i="4"/>
  <c r="I725" i="4"/>
  <c r="I252" i="4"/>
  <c r="I418" i="4"/>
  <c r="I614" i="4"/>
  <c r="I240" i="4"/>
  <c r="I214" i="4"/>
  <c r="I957" i="4"/>
  <c r="I176" i="4"/>
  <c r="I301" i="4"/>
  <c r="I543" i="4"/>
  <c r="I440" i="4"/>
  <c r="I791" i="4"/>
  <c r="I113" i="4"/>
  <c r="I672" i="4"/>
  <c r="I371" i="4"/>
  <c r="I685" i="4"/>
  <c r="I140" i="4"/>
  <c r="I174" i="4"/>
  <c r="I977" i="4"/>
  <c r="I720" i="4"/>
  <c r="I938" i="4"/>
  <c r="I33" i="4"/>
  <c r="I452" i="4"/>
  <c r="I769" i="4"/>
  <c r="I30" i="4"/>
  <c r="I867" i="4"/>
  <c r="I463" i="4"/>
  <c r="I242" i="4"/>
  <c r="I732" i="4"/>
  <c r="I525" i="4"/>
  <c r="I338" i="4"/>
  <c r="I4" i="4"/>
  <c r="I425" i="4"/>
  <c r="I638" i="4"/>
  <c r="I437" i="4"/>
  <c r="I594" i="4"/>
  <c r="I47" i="4"/>
  <c r="I916" i="4"/>
  <c r="I698" i="4"/>
  <c r="I321" i="4"/>
  <c r="I177" i="4"/>
  <c r="I229" i="4"/>
  <c r="I574" i="4"/>
  <c r="I860" i="4"/>
  <c r="I380" i="4"/>
  <c r="I578" i="4"/>
  <c r="I576" i="4"/>
  <c r="I558" i="4"/>
  <c r="I125" i="4"/>
  <c r="I143" i="4"/>
  <c r="I236" i="4"/>
  <c r="I389" i="4"/>
  <c r="I749" i="4"/>
  <c r="I777" i="4"/>
  <c r="I183" i="4"/>
  <c r="I435" i="4"/>
  <c r="I633" i="4"/>
  <c r="I265" i="4"/>
  <c r="I590" i="4"/>
  <c r="I716" i="4"/>
  <c r="I823" i="4"/>
  <c r="I254" i="4"/>
  <c r="I358" i="4"/>
  <c r="I85" i="4"/>
  <c r="I555" i="4"/>
  <c r="I66" i="4"/>
  <c r="I144" i="4"/>
  <c r="I419" i="4"/>
  <c r="I841" i="4"/>
  <c r="I564" i="4"/>
  <c r="I857" i="4"/>
  <c r="I804" i="4"/>
  <c r="I832" i="4"/>
  <c r="I544" i="4"/>
  <c r="I505" i="4"/>
  <c r="I348" i="4"/>
  <c r="I988" i="4"/>
  <c r="I21" i="4"/>
  <c r="I667" i="4"/>
  <c r="I602" i="4"/>
  <c r="I259" i="4"/>
  <c r="I764" i="4"/>
  <c r="I559" i="4"/>
  <c r="I205" i="4"/>
  <c r="I48" i="4"/>
  <c r="I830" i="4"/>
  <c r="I1006" i="4"/>
  <c r="I622" i="4"/>
  <c r="I521" i="4"/>
  <c r="I312" i="4"/>
  <c r="I897" i="4"/>
  <c r="I631" i="4"/>
  <c r="I814" i="4"/>
  <c r="I482" i="4"/>
  <c r="I494" i="4"/>
  <c r="I256" i="4"/>
  <c r="I680" i="4"/>
  <c r="I649" i="4"/>
  <c r="I797" i="4"/>
  <c r="I302" i="4"/>
  <c r="I586" i="4"/>
  <c r="I941" i="4"/>
  <c r="I595" i="4"/>
  <c r="I94" i="4"/>
  <c r="I276" i="4"/>
  <c r="I754" i="4"/>
  <c r="I790" i="4"/>
  <c r="I455" i="4"/>
  <c r="I652" i="4"/>
  <c r="I537" i="4"/>
  <c r="I307" i="4"/>
  <c r="I102" i="4"/>
  <c r="I617" i="4"/>
  <c r="I274" i="4"/>
  <c r="I37" i="4"/>
  <c r="I794" i="4"/>
  <c r="I500" i="4"/>
  <c r="I1012" i="4"/>
  <c r="I1019" i="4"/>
  <c r="I162" i="4"/>
  <c r="I859" i="4"/>
  <c r="I718" i="4"/>
  <c r="I175" i="4"/>
  <c r="I459" i="4"/>
  <c r="I560" i="4"/>
  <c r="I34" i="4"/>
  <c r="I392" i="4"/>
  <c r="I23" i="4"/>
  <c r="I808" i="4"/>
  <c r="I714" i="4"/>
  <c r="I937" i="4"/>
  <c r="I291" i="4"/>
  <c r="I729" i="4"/>
  <c r="I635" i="4"/>
  <c r="I310" i="4"/>
  <c r="I124" i="4"/>
  <c r="I690" i="4"/>
  <c r="I318" i="4"/>
  <c r="I275" i="4"/>
  <c r="I847" i="4"/>
  <c r="I960" i="4"/>
  <c r="I188" i="4"/>
  <c r="I928" i="4"/>
  <c r="I613" i="4"/>
  <c r="I748" i="4"/>
  <c r="I444" i="4"/>
  <c r="I247" i="4"/>
  <c r="I197" i="4"/>
  <c r="I834" i="4"/>
  <c r="I376" i="4"/>
  <c r="I167" i="4"/>
  <c r="I263" i="4"/>
  <c r="I952" i="4"/>
  <c r="I364" i="4"/>
  <c r="I475" i="4"/>
  <c r="I365" i="4"/>
  <c r="I163" i="4"/>
  <c r="I694" i="4"/>
  <c r="I713" i="4"/>
  <c r="I306" i="4"/>
  <c r="I462" i="4"/>
  <c r="I43" i="4"/>
  <c r="I449" i="4"/>
  <c r="I753" i="4"/>
  <c r="I264" i="4"/>
  <c r="I383" i="4"/>
  <c r="I580" i="4"/>
  <c r="I305" i="4"/>
  <c r="I374" i="4"/>
  <c r="I268" i="4"/>
  <c r="I890" i="4"/>
  <c r="I138" i="4"/>
  <c r="I985" i="4"/>
  <c r="I416" i="4"/>
  <c r="I313" i="4"/>
  <c r="I547" i="4"/>
  <c r="I510" i="4"/>
  <c r="I626" i="4"/>
  <c r="I104" i="4"/>
  <c r="I327" i="4"/>
  <c r="I224" i="4"/>
  <c r="I334" i="4"/>
  <c r="I781" i="4"/>
  <c r="I487" i="4"/>
  <c r="I187" i="4"/>
  <c r="I868" i="4"/>
  <c r="I356" i="4"/>
  <c r="I361" i="4"/>
  <c r="I784" i="4"/>
  <c r="I443" i="4"/>
  <c r="I336" i="4"/>
  <c r="I185" i="4"/>
  <c r="I589" i="4"/>
  <c r="I658" i="4"/>
  <c r="I819" i="4"/>
  <c r="I347" i="4"/>
  <c r="I227" i="4"/>
  <c r="I585" i="4"/>
  <c r="I605" i="4"/>
  <c r="I373" i="4"/>
  <c r="I368" i="4"/>
  <c r="I778" i="4"/>
  <c r="I624" i="4"/>
  <c r="I949" i="4"/>
  <c r="I107" i="4"/>
  <c r="I87" i="4"/>
  <c r="I448" i="4"/>
  <c r="I835" i="4"/>
  <c r="I593" i="4"/>
  <c r="I438" i="4"/>
  <c r="I464" i="4"/>
  <c r="I395" i="4"/>
  <c r="I499" i="4"/>
  <c r="I1033" i="4"/>
  <c r="I528" i="4"/>
  <c r="I57" i="4"/>
  <c r="I829" i="4"/>
  <c r="I479" i="4"/>
  <c r="I893" i="4"/>
  <c r="I647" i="4"/>
  <c r="I807" i="4"/>
  <c r="I625" i="4"/>
  <c r="I630" i="4"/>
  <c r="I289" i="4"/>
  <c r="I533" i="4"/>
  <c r="I798" i="4"/>
  <c r="I230" i="4"/>
  <c r="I880" i="4"/>
  <c r="I35" i="4"/>
  <c r="I700" i="4"/>
  <c r="I480" i="4"/>
  <c r="I742" i="4"/>
  <c r="I645" i="4"/>
  <c r="I1035" i="4"/>
  <c r="I441" i="4"/>
  <c r="I950" i="4"/>
  <c r="I217" i="4"/>
  <c r="I166" i="4"/>
  <c r="I150" i="4"/>
  <c r="K2" i="1"/>
  <c r="P10" i="1" l="1"/>
  <c r="S9" i="1"/>
  <c r="Q9" i="1"/>
  <c r="R9" i="1" s="1"/>
  <c r="P27" i="1" a="1"/>
  <c r="D8" i="8"/>
  <c r="F8" i="8"/>
  <c r="E8" i="8"/>
  <c r="C5" i="8"/>
  <c r="G8" i="8"/>
  <c r="Q25" i="1"/>
  <c r="P11" i="1" l="1"/>
  <c r="S10" i="1"/>
  <c r="Q10" i="1"/>
  <c r="R10" i="1" s="1"/>
  <c r="P27" i="1"/>
  <c r="C8" i="8"/>
  <c r="I4" i="8"/>
  <c r="I5" i="8"/>
  <c r="I7" i="8"/>
  <c r="I6" i="8"/>
  <c r="P12" i="1" l="1"/>
  <c r="S11" i="1"/>
  <c r="Q11" i="1"/>
  <c r="R11" i="1" s="1"/>
  <c r="H8" i="8"/>
  <c r="P13" i="1" l="1"/>
  <c r="S12" i="1"/>
  <c r="Q12" i="1"/>
  <c r="R12" i="1" s="1"/>
  <c r="I8" i="8"/>
  <c r="H13" i="8" s="1"/>
  <c r="Q4" i="8" s="1"/>
  <c r="P14" i="1" l="1"/>
  <c r="S13" i="1"/>
  <c r="Q13" i="1"/>
  <c r="R13" i="1" s="1"/>
  <c r="H14" i="8"/>
  <c r="Q5" i="8" s="1"/>
  <c r="H17" i="8"/>
  <c r="I15" i="8"/>
  <c r="I14" i="8"/>
  <c r="I16" i="8"/>
  <c r="I13" i="8"/>
  <c r="I17" i="8"/>
  <c r="G17" i="8"/>
  <c r="E14" i="8"/>
  <c r="N5" i="8" s="1"/>
  <c r="F14" i="8"/>
  <c r="O5" i="8" s="1"/>
  <c r="F13" i="8"/>
  <c r="O4" i="8" s="1"/>
  <c r="E17" i="8"/>
  <c r="F17" i="8"/>
  <c r="D17" i="8"/>
  <c r="D15" i="8"/>
  <c r="M6" i="8" s="1"/>
  <c r="G15" i="8"/>
  <c r="P6" i="8" s="1"/>
  <c r="D13" i="8"/>
  <c r="M4" i="8" s="1"/>
  <c r="G14" i="8"/>
  <c r="P5" i="8" s="1"/>
  <c r="G13" i="8"/>
  <c r="P4" i="8" s="1"/>
  <c r="F15" i="8"/>
  <c r="O6" i="8" s="1"/>
  <c r="E13" i="8"/>
  <c r="N4" i="8" s="1"/>
  <c r="C13" i="8"/>
  <c r="L4" i="8" s="1"/>
  <c r="C15" i="8"/>
  <c r="L6" i="8" s="1"/>
  <c r="C17" i="8"/>
  <c r="C14" i="8"/>
  <c r="L5" i="8" s="1"/>
  <c r="C16" i="8"/>
  <c r="L7" i="8" s="1"/>
  <c r="F16" i="8"/>
  <c r="O7" i="8" s="1"/>
  <c r="E16" i="8"/>
  <c r="N7" i="8" s="1"/>
  <c r="G16" i="8"/>
  <c r="P7" i="8" s="1"/>
  <c r="D14" i="8"/>
  <c r="M5" i="8" s="1"/>
  <c r="D16" i="8"/>
  <c r="M7" i="8" s="1"/>
  <c r="E15" i="8"/>
  <c r="N6" i="8" s="1"/>
  <c r="H16" i="8"/>
  <c r="Q7" i="8" s="1"/>
  <c r="H15" i="8"/>
  <c r="Q6" i="8" s="1"/>
  <c r="P15" i="1" l="1"/>
  <c r="S14" i="1"/>
  <c r="Q14" i="1"/>
  <c r="R14" i="1" s="1"/>
  <c r="L14" i="8"/>
  <c r="M8" i="8"/>
  <c r="Q8" i="8"/>
  <c r="L8" i="8"/>
  <c r="R4" i="8"/>
  <c r="L10" i="8"/>
  <c r="O8" i="8"/>
  <c r="R5" i="8"/>
  <c r="P8" i="8"/>
  <c r="R7" i="8"/>
  <c r="R6" i="8"/>
  <c r="N8" i="8"/>
  <c r="P16" i="1" l="1"/>
  <c r="S15" i="1"/>
  <c r="Q15" i="1"/>
  <c r="R15" i="1" s="1"/>
  <c r="R8" i="8"/>
  <c r="P17" i="1" l="1"/>
  <c r="S16" i="1"/>
  <c r="Q16" i="1"/>
  <c r="R16" i="1" s="1"/>
  <c r="P18" i="1" l="1"/>
  <c r="S17" i="1"/>
  <c r="Q17" i="1"/>
  <c r="R17" i="1" s="1"/>
  <c r="P19" i="1" l="1"/>
  <c r="S18" i="1"/>
  <c r="Q18" i="1"/>
  <c r="R18" i="1" s="1"/>
  <c r="P20" i="1" l="1"/>
  <c r="S19" i="1"/>
  <c r="Q19" i="1"/>
  <c r="R19" i="1" s="1"/>
  <c r="P21" i="1" l="1"/>
  <c r="S20" i="1"/>
  <c r="Q20" i="1"/>
  <c r="R20" i="1" s="1"/>
  <c r="P22" i="1" l="1"/>
  <c r="S21" i="1"/>
  <c r="Q21" i="1"/>
  <c r="R21" i="1" s="1"/>
  <c r="P23" i="1" l="1"/>
  <c r="S22" i="1"/>
  <c r="Q22" i="1"/>
  <c r="R22" i="1" s="1"/>
  <c r="Q23" i="1" l="1"/>
  <c r="R23"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3D1F31-F3E0-46D3-B834-3E4ED04D5089}" keepAlive="1" name="คิวรี - Exploratory Data Analysis - video_youtube" description="การเชื่อมต่อกับแบบสอบถาม 'Exploratory Data Analysis - video_youtube' ในสมุดงาน" type="5" refreshedVersion="8" background="1" saveData="1">
    <dbPr connection="Provider=Microsoft.Mashup.OleDb.1;Data Source=$Workbook$;Location=&quot;Exploratory Data Analysis - video_youtube&quot;;Extended Properties=&quot;&quot;" command="SELECT * FROM [Exploratory Data Analysis - video_youtube]"/>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<sst xmlns="http://schemas.openxmlformats.org/spreadsheetml/2006/main" count="24151" uniqueCount="9444">
  <si>
    <t>video-href</t>
  </si>
  <si>
    <t>id1</t>
  </si>
  <si>
    <t>id2</t>
  </si>
  <si>
    <t>title</t>
  </si>
  <si>
    <t>isExecutive</t>
  </si>
  <si>
    <t>isSecretSauce</t>
  </si>
  <si>
    <t>checkUnspecified</t>
  </si>
  <si>
    <t>showTitle</t>
  </si>
  <si>
    <t>channelTitle</t>
  </si>
  <si>
    <t>publishedAt</t>
  </si>
  <si>
    <t>dateStr</t>
  </si>
  <si>
    <t>date</t>
  </si>
  <si>
    <t>day</t>
  </si>
  <si>
    <t>month</t>
  </si>
  <si>
    <t>year</t>
  </si>
  <si>
    <t>dayStr</t>
  </si>
  <si>
    <t>monthStr</t>
  </si>
  <si>
    <t>yearMonth</t>
  </si>
  <si>
    <t>quater</t>
  </si>
  <si>
    <t>yearQtr</t>
  </si>
  <si>
    <t>viewCount</t>
  </si>
  <si>
    <t>view</t>
  </si>
  <si>
    <t>likeCount</t>
  </si>
  <si>
    <t>like</t>
  </si>
  <si>
    <t>likeRate</t>
  </si>
  <si>
    <t>commentCount</t>
  </si>
  <si>
    <t>duration</t>
  </si>
  <si>
    <t>sec</t>
  </si>
  <si>
    <t>minute</t>
  </si>
  <si>
    <t>hour</t>
  </si>
  <si>
    <t>duration_min</t>
  </si>
  <si>
    <t>duration_range</t>
  </si>
  <si>
    <t>download</t>
  </si>
  <si>
    <t>description</t>
  </si>
  <si>
    <t>KBTG_SCB</t>
  </si>
  <si>
    <t>industry1</t>
  </si>
  <si>
    <t>industry2</t>
  </si>
  <si>
    <t>https://www.youtube.com/watch?v=Elfhwimd8y0&amp;list=PL7vAomcmTSEpmM1ypem8XITGb2RVo1Ea4&amp;index=252&amp;t=8s</t>
  </si>
  <si>
    <t>Elfhwimd8y0</t>
  </si>
  <si>
    <t>สงครามโควิด-19 รอบใหม่ ล็อกดาวน์เป็นจุด วางแผนอย่างไรดี | Executive Espresso EP.166</t>
  </si>
  <si>
    <t>59</t>
  </si>
  <si>
    <t>#VALUE!</t>
  </si>
  <si>
    <t>Executive Espresso</t>
  </si>
  <si>
    <t>THE SECRET SAUCE</t>
  </si>
  <si>
    <t>Premiered Jan 4, 2021</t>
  </si>
  <si>
    <t>Jan 4, 2021</t>
  </si>
  <si>
    <t>1/4/2021</t>
  </si>
  <si>
    <t>January</t>
  </si>
  <si>
    <t>2021-Q1</t>
  </si>
  <si>
    <t>9,681 views</t>
  </si>
  <si>
    <t>like this video along with 268 other people</t>
  </si>
  <si>
    <t>36:25</t>
  </si>
  <si>
    <t>0.5 - 1 hours</t>
  </si>
  <si>
    <t>เมื่อวิกฤตโควิด-19 ระลอกใหม่อาจยืดเยื้อ คลุมเครือ และไม่แน่นอนกว่าครั้งก่อน เราควรตั้งรับกับสถานการณ์ปัจจุบันอย่างไร มาตรการภาครัฐมีความเข้มข้นมากขึ้นหรือน้อยลงเช่นไร ประเทศไทยจะได้ใช้วัคซีนจริงเมื่อไร ภาพรวมการประมาณการณ์ดัชนีตลาดหุ้นไทยหลังจากนี้เป็นอย่างไร</t>
  </si>
  <si>
    <t>Unspecified</t>
  </si>
  <si>
    <t>https://www.youtube.com/watch?v=YZ196XbRU_8&amp;list=PL7vAomcmTSEpmM1ypem8XITGb2RVo1Ea4&amp;index=251&amp;t=13s</t>
  </si>
  <si>
    <t>YZ196XbRU_8</t>
  </si>
  <si>
    <t>รัฐเอาอยู่ไหม โควิด-19 ระบาดใหม่ คุยกับ หมอเลี้ยบ-สุรพงษ์ สืบวงศ์ลี | Executive Espresso EP.167</t>
  </si>
  <si>
    <t>71</t>
  </si>
  <si>
    <t>Premiered Jan 5, 2021</t>
  </si>
  <si>
    <t>Jan 5, 2021</t>
  </si>
  <si>
    <t>1/5/2021</t>
  </si>
  <si>
    <t>8,322 views</t>
  </si>
  <si>
    <t>like this video along with 159 other people</t>
  </si>
  <si>
    <t>38:14</t>
  </si>
  <si>
    <t>โควิด-19 ระบาดใหม่ รัฐบาลเอาอยู่หรือไม่ มาตรการที่ออกมาแล้วขณะนี้มีอะไรบ้าง รูปแบบการแพร่ระบาดและเชื้อไวรัสในครั้งนี้แตกต่างจากครั้งก่อนอย่างไร ทำไม Face Shield อาจสำคัญกว่าที่เคย และเหตุใดวัคซีนจึงอาจไม่ใช่ทางออกเดียวที่จะนำพาประเทศไทยออกจากวิกฤต
เคน นครินทร์ สรุปประเด็นสำคัญจากการพูดคุยกับ นพ.สุรพงษ์ สืบวงศ์ลี อดีตรองนายกรัฐมนตรี และรัฐมนตรีช่วยว่าการกระทรวงสาธารณสุข</t>
  </si>
  <si>
    <t>https://www.youtube.com/watch?v=gm6q1ktTgV0&amp;list=PL7vAomcmTSEpmM1ypem8XITGb2RVo1Ea4&amp;index=250&amp;t=13s</t>
  </si>
  <si>
    <t>gm6q1ktTgV0</t>
  </si>
  <si>
    <t>หายนะกำลังมา SMEs จะตายหนักกว่าเดิม เสียงสะท้อนจากเจ้าของ Class Cafe | Executive Espresso EP.168</t>
  </si>
  <si>
    <t>72</t>
  </si>
  <si>
    <t>Premiered Jan 7, 2021</t>
  </si>
  <si>
    <t>Jan 7, 2021</t>
  </si>
  <si>
    <t>1/7/2021</t>
  </si>
  <si>
    <t>51,246 views</t>
  </si>
  <si>
    <t>like this video along with 779 other people</t>
  </si>
  <si>
    <t>47:10</t>
  </si>
  <si>
    <t>เปิดมุมมองที่น่าสนใจจากผู้ประกอบการ SMEs กอล์ฟ-มารุต ชุ่มขุนทด CEO และผู้ก่อตั้งคลาสคาเฟ่ แบรนด์ร้านกาแฟที่นิยามตัวเองเป็น Open Coffee Platform ซึ่งเติบโตสวนกระแสวิกฤตโควิด-19 ทำไมเขาจึงมองว่าวิกฤตในครั้งนี้หนักกว่าครั้งก่อน และทำไมเขาจึงเสนอว่าประเทศไทยควรล็อกดาวน์</t>
  </si>
  <si>
    <t>SMEs</t>
  </si>
  <si>
    <t>https://www.youtube.com/watch?v=eoKqnsa3xTQ&amp;list=PL7vAomcmTSEpmM1ypem8XITGb2RVo1Ea4&amp;index=249&amp;t=13s</t>
  </si>
  <si>
    <t>eoKqnsa3xTQ</t>
  </si>
  <si>
    <t>ถึงเวลา 'ยาแรง' เยียวยาเศรษฐกิจ กระสุนยังมี ต้องใช้ให้ตรงจุด | Executive Espresso EP.169</t>
  </si>
  <si>
    <t>64</t>
  </si>
  <si>
    <t>Premiered Jan 10, 2021</t>
  </si>
  <si>
    <t>Jan 10, 2021</t>
  </si>
  <si>
    <t>1/10/2021</t>
  </si>
  <si>
    <t>12,940 views</t>
  </si>
  <si>
    <t>like this video along with 274 other people</t>
  </si>
  <si>
    <t>41:47</t>
  </si>
  <si>
    <t>เคน นครินทร์ นำเสนอข้อมูลเชิงเศรษฐกิจจากการพบปะผู้บริหาร ผู้ประกอบการ และหน่วยงานภาครัฐที่ได้รับผลกระทบจากการวิกฤตโควิด-19 ระบาดใหม่ งบเยียวยาภาครัฐยังมีหรือไม่ ข้อเสนอจากหน่วยงานต่างๆ มีอะไรบ้าง ผู้ประกอบการโดยเฉพาะในอุตสาหกรรมที่โดนกระทบโดยตรงมีความคิดเห็นอย่างไร</t>
  </si>
  <si>
    <t>https://www.youtube.com/watch?v=JqtMlkFngQg&amp;list=PL7vAomcmTSEpmM1ypem8XITGb2RVo1Ea4&amp;index=248&amp;t=16s</t>
  </si>
  <si>
    <t>JqtMlkFngQg</t>
  </si>
  <si>
    <t>โควิด-19 รอบใหม่ฉุดท่องเที่ยวสาหัสซ้ำ โรงแรมบอบช้ำหนักกว่าเดิม | Executive Espresso EP.170</t>
  </si>
  <si>
    <t>66</t>
  </si>
  <si>
    <t>Premiered Jan 14, 2021</t>
  </si>
  <si>
    <t>Jan 14, 2021</t>
  </si>
  <si>
    <t>1/14/2021</t>
  </si>
  <si>
    <t>16,643 views</t>
  </si>
  <si>
    <t>like this video along with 323 other people</t>
  </si>
  <si>
    <t>40:36</t>
  </si>
  <si>
    <t>ท่องเที่ยว อุตสาหกรรมที่โดนผลกระทบหนักที่สุดจากวิกฤตโควิด-19 ในปีที่ผ่านมา ต้องบอบช้ำมากกว่าเดิมจากการระบาดระลอกใหม่ในครั้งนี้ 
มาริสา สุโกศล หนุนภักดี นายกสมาคมโรงแรมไทย สะท้อนมุมมองผู้ประกอบการโรงแรม เจ็บหนักแค่ไหน มาตรการภาครัฐต้องตรงจุดกว่าเดิมอย่างไร เจ้าของโรงแรมจะเดินหน้าต่อไปอย่างไร</t>
  </si>
  <si>
    <t>https://www.youtube.com/watch?v=9flhETPssA4&amp;list=PL7vAomcmTSEpmM1ypem8XITGb2RVo1Ea4&amp;index=247&amp;t=12s</t>
  </si>
  <si>
    <t>9flhETPssA4</t>
  </si>
  <si>
    <t>ทำไมอิสราเอลฉีดวัคซีนโควิด-19 อันดับ 1 ของโลก ไทยควรเรียนรู้อะไร | Executive Espresso EP.171</t>
  </si>
  <si>
    <t>68</t>
  </si>
  <si>
    <t>Premiered Jan 19, 2021</t>
  </si>
  <si>
    <t>Jan 19, 2021</t>
  </si>
  <si>
    <t>1/19/2021</t>
  </si>
  <si>
    <t>9,372 views</t>
  </si>
  <si>
    <t>like this video along with 196 other people</t>
  </si>
  <si>
    <t>47:14</t>
  </si>
  <si>
    <t>อิสราเอลทำอย่างไรจึงสามารถฉีดวัคซีนโควิด-19 ให้กับประชากรกว่า 2 ล้านคนจากประชากรทั้งหมด 9 ล้านคนเศษ แซงหน้ามหาอำนาจอย่างสหรัฐฯ และจีน ก้าวต่อไปของพวกเขาคืออะไร และมีบทเรียนอะไรบ้างที่ประเทศอื่นๆ สามารถเรียนรู้และนำมาปรับใช้
เคน นครินทร์ คุยกับ สมาดาร์ ชาพีรา รองหัวหน้าคณะผู้แทนทางการทูต สถานเอกอัครราชทูตอิสราเอลประจำประเทศไทย ในรายการ The Secret Sauce: Executive Espresso</t>
  </si>
  <si>
    <t>https://www.youtube.com/watch?v=SLnlrpAUMQc&amp;list=PL7vAomcmTSEpmM1ypem8XITGb2RVo1Ea4&amp;index=246&amp;t=5s</t>
  </si>
  <si>
    <t>SLnlrpAUMQc</t>
  </si>
  <si>
    <t>แจ็ค หม่า ปรากฏตัวครั้งแรกรอบ 2 เดือน! เขาหายไปไหน รัฐบาลจีนฮุบกิจการ? | Executive Espresso EP.172</t>
  </si>
  <si>
    <t>74</t>
  </si>
  <si>
    <t>Premiered Jan 20, 2021</t>
  </si>
  <si>
    <t>Jan 20, 2021</t>
  </si>
  <si>
    <t>1/20/2021</t>
  </si>
  <si>
    <t>82,382 views</t>
  </si>
  <si>
    <t>like this video along with 1,205 other people</t>
  </si>
  <si>
    <t>31:08</t>
  </si>
  <si>
    <t>หลังจากที่ แจ็ค หม่า ได้หายตัวไปจากสื่อกว่า 2 เดือน จนมีการคาดการณ์ต่างๆ นานา ในวันนี้เขาได้กลับมาปรากฏตัวอีกครั้ง เกิดอะไรขึ้นในช่วง 2 เดือนที่ผ่านมา เหตุการณ์นี้แสดงถึงอำนาจที่รัฐบาลจีนมีเหนือภาคธุรกิจหรือไม่ การคาดเดาที่ว่า Alibaba จะถูกแปรเปลี่ยนไปเป็นรัฐวิสาหกิจจีนมีน้ำหนักมากเพียงใด</t>
  </si>
  <si>
    <t>https://www.youtube.com/watch?v=O8ivaixEuUk&amp;list=PL7vAomcmTSEpmM1ypem8XITGb2RVo1Ea4&amp;index=245&amp;t=3s</t>
  </si>
  <si>
    <t>O8ivaixEuUk</t>
  </si>
  <si>
    <t>Tesla Effect ทำไมยักษ์ใหญ่เทคโนโลยีรุกตลาดรถยนต์ไฟฟ้า | Executive Espresso EP.173</t>
  </si>
  <si>
    <t>57</t>
  </si>
  <si>
    <t>Premiered Jan 21, 2021</t>
  </si>
  <si>
    <t>Jan 21, 2021</t>
  </si>
  <si>
    <t>1/21/2021</t>
  </si>
  <si>
    <t>24,424 views</t>
  </si>
  <si>
    <t>like this video along with 516 other people</t>
  </si>
  <si>
    <t>37:41</t>
  </si>
  <si>
    <t>เมื่อบริษัทยักษ์ใหญ่จากทั้งฝั่งเทคโนโลยีอย่าง Apple, Alibaba และ Baidu และแบรนด์รถยนต์ระดับโลกบุกตลาดรถยนต์ไฟฟ้า (Electric Vehicle) รถยนต์ไร้คนขับหรือยานยนต์แห่งอนาคตอื่นๆ อยู่ใกล้กว่าที่คิดแล้วจริงหรือ อะไรคือความหอมหวานของตลาดรถยนต์ไฟฟ้าที่บริษัทเหล่านั้นมองเห็น ความเคลื่อนไหวของบริษัทต่างๆ ในประเทศไทยเป็นอย่างไร
เคน นครินทร์ คุยกับ ปณชัย อารีเพิ่มพร Content Creator ธุรกิจและเทคโนโลยี THE STANDARD และ THE STANDARD WEALTH</t>
  </si>
  <si>
    <t>รถยนต์</t>
  </si>
  <si>
    <t>https://www.youtube.com/watch?v=h1Yry3fWDB8&amp;list=PL7vAomcmTSEpmM1ypem8XITGb2RVo1Ea4&amp;index=244&amp;t=7s</t>
  </si>
  <si>
    <t>h1Yry3fWDB8</t>
  </si>
  <si>
    <t>เศรษฐกิจไทยปี 2564 อาจติดลบหรือโตแค่ 2% ทำไมหลุมเราลึกกว่าคนอื่น | Executive Espresso EP.174</t>
  </si>
  <si>
    <t>Premiered Jan 22, 2021</t>
  </si>
  <si>
    <t>Jan 22, 2021</t>
  </si>
  <si>
    <t>1/22/2021</t>
  </si>
  <si>
    <t>19,024 views</t>
  </si>
  <si>
    <t>like this video along with 388 other people</t>
  </si>
  <si>
    <t>57:36</t>
  </si>
  <si>
    <t>พิธีสาบานตนของโจ ไบเดน ประธานาธิบดีคนล่าสุดของสหรัฐฯ ส่งผลกระทบต่อภาพรวมเศรษฐกิจโลกและเศรษฐกิจไทยในปีนี้อย่างไร อะไรคือสาเหตุที่ KKP ปรับประมาณการณ์ GDP ของไทยลงมาเหลือ 2% นโยบายภาครัฐควรมุ่งไปในทิศใดท่ามกลางวิกฤตที่ลากยาว ไม่เท่าเทียม และไม่แน่นอน นักธุรกิจและนักลงทุนควรวางแผนอย่างไร
เคน นครินทร์ คุยกับ ดร.พิพัฒน์ เหลืองนฤมิตชัย หัวหน้านักเศรษฐศาสตร์ กลุ่มธุรกิจการเงินเกียรตินาคินภัทร</t>
  </si>
  <si>
    <t>https://www.youtube.com/watch?v=Zyhv60L4M_o&amp;list=PL7vAomcmTSEpmM1ypem8XITGb2RVo1Ea4&amp;index=243&amp;t=13s</t>
  </si>
  <si>
    <t>Zyhv60L4M_o</t>
  </si>
  <si>
    <t>ปัจจัยเสี่ยงของหุ้น PTTOR มีอะไรบ้าง ชวนคิดก่อนลงทุน | Executive Espresso EP.175</t>
  </si>
  <si>
    <t>56</t>
  </si>
  <si>
    <t>Premiered Jan 26, 2021</t>
  </si>
  <si>
    <t>Jan 26, 2021</t>
  </si>
  <si>
    <t>1/26/2021</t>
  </si>
  <si>
    <t>70,886 views</t>
  </si>
  <si>
    <t>like this video along with 1,443 other people</t>
  </si>
  <si>
    <t>31:10</t>
  </si>
  <si>
    <t>หุ้น OR ซึ่งได้มีการเปิดจองไปเมื่อวานสำหรับบุคคลทั่วไป ได้รับผลตอบรับดีอย่างที่หลายฝ่ายคาดคิด Executive Espresso เอพิโสดนี้ชวนคุณเปิดมุมมองและวิเคราะห์ OR ในแง่การลงทุน การประกอบธุรกิจ เทรนด์อนาคต และปัจจัยเสี่ยงที่ควรระวังก่อนลงทุน</t>
  </si>
  <si>
    <t>https://www.youtube.com/watch?v=_zllsCUazzA&amp;list=PL7vAomcmTSEpmM1ypem8XITGb2RVo1Ea4&amp;index=242&amp;t=11s</t>
  </si>
  <si>
    <t>_zllsCUazzA</t>
  </si>
  <si>
    <t>ยุคแห่งความสิ้นหวังของคนรุ่นใหม่ รายงานจาก World Economic Forum | Executive Espresso EP.176</t>
  </si>
  <si>
    <t>67</t>
  </si>
  <si>
    <t>Premiered Jan 29, 2021</t>
  </si>
  <si>
    <t>Jan 29, 2021</t>
  </si>
  <si>
    <t>1/29/2021</t>
  </si>
  <si>
    <t>37,188 views</t>
  </si>
  <si>
    <t>like this video along with 823 other people</t>
  </si>
  <si>
    <t>39:09</t>
  </si>
  <si>
    <t>เคน นครินทร์ เล่าบทสรุปผู้บริหารของ The Global Risks Report 2021 จากงาน World Economic Forum ซึ่งจัดขึ้นแบบ Virtual เป็นครั้งแรก ณ เมืองดาวอส ประเทศสวิตเซอร์แลนด์ และสรุปเจาะลึกประเด็นจากบทที่ 3 ในหัวข้อ ‘Pandemials: Youth in an Age of Lost Opportunity’ เยาวชนเอาตัวรอดอย่างไรในยุคที่โอกาสกำลังสูญสิ้นและคำสัญญาที่ผู้ใหญ่เคยให้ไว้กำลังเลือนหายไป</t>
  </si>
  <si>
    <t>การศึกษา</t>
  </si>
  <si>
    <t>https://www.youtube.com/watch?v=xYUqzqGk_U0&amp;list=PL7vAomcmTSEpmM1ypem8XITGb2RVo1Ea4&amp;index=241&amp;t=11s</t>
  </si>
  <si>
    <t>xYUqzqGk_U0</t>
  </si>
  <si>
    <t>เปิดหน้าชก! ทิม คุก ซัด มาร์ก ซักเคอร์เบิร์ก Apple ทะเลาะอะไรกับ Facebook | ExecutiveEspresso EP.177</t>
  </si>
  <si>
    <t>Premiered Feb 2, 2021</t>
  </si>
  <si>
    <t>Feb 2, 2021</t>
  </si>
  <si>
    <t>2/2/2021</t>
  </si>
  <si>
    <t>February</t>
  </si>
  <si>
    <t>62,600 views</t>
  </si>
  <si>
    <t>like this video along with 1,177 other people</t>
  </si>
  <si>
    <t>30:09</t>
  </si>
  <si>
    <t>ความร้อนแรงของแวดวงเทคโนโลยีในปี 2021 ปะทุหนักขึ้นเรื่อยๆ เมื่อ มาร์ก ซักเคอร์เบิร์ก ได้ออกมาโจมตี Apple ในงานแถลงกำไรไตรมาส 4 ของปี 2020 ว่าด้วยเรื่องมาตรการความเป็นส่วนตัว ซึ่งล่าสุด ทิม คุก ก็ได้ออกมาโต้กลับอย่างแยบยลในประเด็นของการที่บริษัทเทคโนโลยีบางแห่งแสวงหาประโยชน์จากข้อมูลแบบไม่ตรงไปตรงมา โดยไม่ได้เอ่ยชื่อ ‘แพลตฟอร์มโซเชียลมีเดีย’ ดังกล่าว</t>
  </si>
  <si>
    <t>https://www.youtube.com/watch?v=-PYvb8inkfE&amp;list=PL7vAomcmTSEpmM1ypem8XITGb2RVo1Ea4&amp;index=240&amp;t=3s</t>
  </si>
  <si>
    <t>-PYvb8inkfE</t>
  </si>
  <si>
    <t>Stakeholder Capitalism คืออะไร ทำไมทุนนิยมจะคำนึงแค่ผู้ถือหุ้นไม่ได้ | Executive Espresso EP.178</t>
  </si>
  <si>
    <t>Premiered Feb 3, 2021</t>
  </si>
  <si>
    <t>Feb 3, 2021</t>
  </si>
  <si>
    <t>2/3/2021</t>
  </si>
  <si>
    <t>7,286 views</t>
  </si>
  <si>
    <t>like this video along with 156 other people</t>
  </si>
  <si>
    <t>26:29</t>
  </si>
  <si>
    <t>0 - 0.5 hours</t>
  </si>
  <si>
    <t>ในปี 2021 กำไรสำหรับผู้ถือหุ้นหรือ Shareholder อาจไม่เพียงพอสำหรับการที่บริษัทจะเรียกตัวเองได้ว่ามีผลประกอบการที่ดี แนวคิดใหม่ที่เรียกว่า Stakeholder Capitalism หรือ ‘ทุนนิยมที่คำนึงถึงผู้มีส่วนได้ส่วนเสีย’ หมายความอย่างไร โลกธุรกิจจะเปลี่ยนแปลงไปอย่างไรเมื่อ ‘P’ ที่สำคัญที่สุดหลังจากนี้ไม่ได้มีเพียง ‘Profit’ แต่เป็น ‘People’ และ ‘Planet’ ด้วย</t>
  </si>
  <si>
    <t>https://www.youtube.com/watch?v=TjWDcz29AMA&amp;list=PL7vAomcmTSEpmM1ypem8XITGb2RVo1Ea4&amp;index=239&amp;t=4s</t>
  </si>
  <si>
    <t>TjWDcz29AMA</t>
  </si>
  <si>
    <t>GameStop เม่าล้มยักษ์ สงครามหุ้นรายย่อยปฏิวัติ เพิ่งเริ่มเท่านั้น! | Executive Espresso EP.179</t>
  </si>
  <si>
    <t>70</t>
  </si>
  <si>
    <t>Premiered Feb 4, 2021</t>
  </si>
  <si>
    <t>Feb 4, 2021</t>
  </si>
  <si>
    <t>2/4/2021</t>
  </si>
  <si>
    <t>19,354 views</t>
  </si>
  <si>
    <t>like this video along with 399 other people</t>
  </si>
  <si>
    <t>41:42</t>
  </si>
  <si>
    <t>GameStop ปรากฏการณ์พลิกโฉมตลาดทุนที่บุคคลเลื่องชื่อในโลกการเงินมากมายออกมาให้ความเห็น ไม่ว่าจะเป็น Michael Burry แห่ง The Big Short และ Jordan Belfort แห่ง The Wolf of Wall Street หุ้นร้านขายเกมแบบออฟไลน์ที่ถูกขับเคลื่อนโดยนักลงทุนรายย่อยตัวนี้จะนำไปสู่การเปลี่ยนแปลงครั้งสำคัญอย่างไร หรือ GameStop อาจเปรียบเสมือนวลีที่ว่า ‘Game, Start!’ 
เคน นครินทร์ คุยกับ สรพล วีระเมธีกุล ผู้อำนวยการอาวุโส ฝ่ายวิเคราะห์หลักทรัพย์ บล. กสิกรไทย</t>
  </si>
  <si>
    <t>https://www.youtube.com/watch?v=CVC2UWxrgHU&amp;list=PL7vAomcmTSEpmM1ypem8XITGb2RVo1Ea4&amp;index=238&amp;t=15s</t>
  </si>
  <si>
    <t>CVC2UWxrgHU</t>
  </si>
  <si>
    <t>ขุมทรัพย์นักการตลาด! จับเทรนด์ผู้บริโภคไทยจากการเสิร์ช Google ปี 2020 | Executive Espresso EP.180</t>
  </si>
  <si>
    <t>73</t>
  </si>
  <si>
    <t>Premiered Feb 8, 2021</t>
  </si>
  <si>
    <t>Feb 8, 2021</t>
  </si>
  <si>
    <t>2/8/2021</t>
  </si>
  <si>
    <t>26,427 views</t>
  </si>
  <si>
    <t>like this video along with 708 other people</t>
  </si>
  <si>
    <t>20:56</t>
  </si>
  <si>
    <t>Year In Search 2020 - http://bit.ly/3oPY0cX
ในปี 2020 คนไทยเสิร์ชอะไรบน Google มากที่สุด เคน นครินทร์ อัปเดต 5 เทรนด์ผู้บริโภคไทยที่ผู้ประกอบการสามารถนำไปปรับใช้ และ 5 ข้อสรุปที่แบรนด์สามารถนำไปปรับใช้ จากรายงาน Year in Search 2020 โดย Google</t>
  </si>
  <si>
    <t>https://www.youtube.com/watch?v=mmXuqJkzfn8&amp;list=PL7vAomcmTSEpmM1ypem8XITGb2RVo1Ea4&amp;index=237&amp;t=11s</t>
  </si>
  <si>
    <t>mmXuqJkzfn8</t>
  </si>
  <si>
    <t>15 โอกาสลงทุนชนะตลาด ดิสรัปต์อนาคต จาก ARK กองทุนโดดเด่นที่สุดแห่งยุค | Executive Espresso EP.181</t>
  </si>
  <si>
    <t>Premiered Feb 10, 2021</t>
  </si>
  <si>
    <t>Feb 10, 2021</t>
  </si>
  <si>
    <t>2/10/2021</t>
  </si>
  <si>
    <t>12,670 views</t>
  </si>
  <si>
    <t>like this video along with 307 other people</t>
  </si>
  <si>
    <t>39:16</t>
  </si>
  <si>
    <t>Download ไฟล์ Big Ideas 2021 ได้ที่ http://bit.ly/3aQNvB8
เคน นครินทร์ และ นัท ปณชัย เล่าบทวิจัย Big Ideas 2021 ซึ่งจัดทำโดย ARK กองทุนแนวหน้าของโลกที่ลงทุนในผู้นำด้านนวัตกรรม เทคโนโลยี และดิสรัปชัน 15 เทรนด์ที่น่าจับตามองที่สุดสำหรับนักลงทุนในมุมมองของ ARK มีอะไรบ้าง The Secret Sauce เอพิโสดนี้ชวนคุณท่องไปในโลกอนาคตที่น่าตื่นเต้น</t>
  </si>
  <si>
    <t>https://www.youtube.com/watch?v=1dX_UK7LHmw&amp;list=PL7vAomcmTSEpmM1ypem8XITGb2RVo1Ea4&amp;index=236&amp;t=9s</t>
  </si>
  <si>
    <t>1dX_UK7LHmw</t>
  </si>
  <si>
    <t>ทองคำดิจิทัล? ทำไม Tesla ทุ่ม 4.5 หมื่นล้านลุยบิตคอยน์ ไปต่อหรือพอแค่นี้ | Executive Espresso EP.182</t>
  </si>
  <si>
    <t>76</t>
  </si>
  <si>
    <t>35,024 views</t>
  </si>
  <si>
    <t>like this video along with 725 other people</t>
  </si>
  <si>
    <t>42:38</t>
  </si>
  <si>
    <t>บิตคอยน์พุ่งทะยานแตะ 1,400,000 บาท ทำ All</t>
  </si>
  <si>
    <t>https://www.youtube.com/watch?v=ufxKfgqV0Hg&amp;list=PL7vAomcmTSEpmM1ypem8XITGb2RVo1Ea4&amp;index=235&amp;t=5s</t>
  </si>
  <si>
    <t>ufxKfgqV0Hg</t>
  </si>
  <si>
    <t>Starlink อีลอน มัสก์ ฝันเป็นเศรษฐีอินเทอร์เน็ตดาวเทียม กระทบเราอย่างไร | Executive Espresso EP.183</t>
  </si>
  <si>
    <t>Premiered Feb 12, 2021</t>
  </si>
  <si>
    <t>Feb 12, 2021</t>
  </si>
  <si>
    <t>2/12/2021</t>
  </si>
  <si>
    <t>81,278 views</t>
  </si>
  <si>
    <t>like this video along with 1,658 other people</t>
  </si>
  <si>
    <t>27:27</t>
  </si>
  <si>
    <t>อีลอน มัสก์ ชวนคุณท่องไปในโลกแห่งอนาคตอีกครั้ง เมื่อ Space X ได้ให้ทำการเปิดจอง Starlink จานรับสัญญาณอินเทอร์เน็ตดาวเทียมในราคาเดือนละประมาณ 3,000 บาท สิ่งนี้จะเปลี่ยนแปลงวงการโทรคมนาคมอย่างไร และจะเกิดขึ้นรวดเร็วมากน้อยเพียงใด</t>
  </si>
  <si>
    <t>https://www.youtube.com/watch?v=DKIZiT7ENXI&amp;list=PL7vAomcmTSEpmM1ypem8XITGb2RVo1Ea4&amp;index=234&amp;t=10s</t>
  </si>
  <si>
    <t>DKIZiT7ENXI</t>
  </si>
  <si>
    <t>ประเทศไทยหนี้ท่วม! แบงก์ชาติแก้อย่างไร มหกรรมไกล่เกลี่ยหนี้คืออะไร | Executive Espresso EP.184</t>
  </si>
  <si>
    <t>Premiered Feb 15, 2021</t>
  </si>
  <si>
    <t>Feb 15, 2021</t>
  </si>
  <si>
    <t>2/15/2021</t>
  </si>
  <si>
    <t>29,679 views</t>
  </si>
  <si>
    <t>like this video along with 767 other people</t>
  </si>
  <si>
    <t>57:32</t>
  </si>
  <si>
    <t>หนี้ แผลเป็นเศรษฐกิจที่น่าเป็นห่วงที่สุดอย่างหนึ่งของไทย ทั้งหนี้ครัวเรือนที่ขึ้นสูงเป็นประวัติการณ์ และหนี้เสียหรือ NPL ที่กำลังฟูมฟักตัวอย่างน่ากลัว ความน่าเกรงขามที่สุดอีกอย่างหนึ่งคือวิกฤตเศรษฐกิจในครั้งนี้อาจนำไปสู่วิกฤตสังคม ธนาคารแห่งประเทศไทยมีแนวทางการช่วยเหลืออย่างไร มหกรรมไกล่เกลี่ยหนี้ซึ่งคนไม่มีหนี้ก็สามารถเข้าร่วม จะเข้ามาช่วยแก้ปัญหานี้อย่างไร</t>
  </si>
  <si>
    <t>ธนาคารและการเงิน</t>
  </si>
  <si>
    <t>https://www.youtube.com/watch?v=XDBtrzUWZ38&amp;list=PL7vAomcmTSEpmM1ypem8XITGb2RVo1Ea4&amp;index=233&amp;t=2s</t>
  </si>
  <si>
    <t>XDBtrzUWZ38</t>
  </si>
  <si>
    <t>EEC 3 ปีคืบหน้าถึงไหน ยังมีอนาคตไหม เนื้อหอมอยู่หรือไม่ | Executive Espresso EP.185</t>
  </si>
  <si>
    <t>Premiered Feb 16, 2021</t>
  </si>
  <si>
    <t>Feb 16, 2021</t>
  </si>
  <si>
    <t>2/16/2021</t>
  </si>
  <si>
    <t>8,683 views</t>
  </si>
  <si>
    <t>like this video along with 166 other people</t>
  </si>
  <si>
    <t>1:24:21</t>
  </si>
  <si>
    <t>1 - 1.5 hours</t>
  </si>
  <si>
    <t>ภาคการลงทุน ฟันเฟืองเศรษฐกิจที่จะขับเคลื่อนประเทศไทยฝ่าวิกฤตเศรษฐกิจในครั้งนี้ ที่เปรียบเสมือนความหวังชิ้นใหญ่ของไทยปัจจุบันเป็นอย่างไร 
ดร.คณิศ แสงสุพรรณ เลขาธิการคณะกรรมการนโยบาย เขตพัฒนาพิเศษภาคตะวันออก (EEC) อัปเดตความคืบหน้าของยุทธศาสตร์และกลยุทธ์ต่างๆ ที่เคยวางไว้ เหตุใดเขาจึงมั่นใจว่าภาคการลงทุนกำลังมุ่งหน้าไปในทิศทางที่ถูกต้อง</t>
  </si>
  <si>
    <t>https://www.youtube.com/watch?v=_7BaXop0Tcg&amp;list=PL7vAomcmTSEpmM1ypem8XITGb2RVo1Ea4&amp;index=232&amp;t=7s</t>
  </si>
  <si>
    <t>_7BaXop0Tcg</t>
  </si>
  <si>
    <t>Clubhouse เกิดมาฆ่าพอดแคสต์ โค่นเฟซบุ๊ก จริงหรือ | Executive Espresso EP.186</t>
  </si>
  <si>
    <t>52</t>
  </si>
  <si>
    <t>Premiered Feb 17, 2021</t>
  </si>
  <si>
    <t>Feb 17, 2021</t>
  </si>
  <si>
    <t>2/17/2021</t>
  </si>
  <si>
    <t>68,517 views</t>
  </si>
  <si>
    <t>like this video along with 1,209 other people</t>
  </si>
  <si>
    <t>47:44</t>
  </si>
  <si>
    <t>Clubhouse แอปพลิเคชันที่ถูกใช้โดยผู้ทรงอิทธิพลของโลกมากมาย ทั้ง คานเย เวสต์ และ อีลอน มัสก์ ที่ล่าสุดได้มีการเชิญชวน วลาดิเมียร์ ปูติน มาคุย และในประเทศไทยเองก็มีแอ็กเคานต์ใหม่เพิ่มขึ้นอย่างรวดเร็ว
ปัจจัยแห่งความสำเร็จของ Clubhouse คืออะไร จะเติบโตไปได้ถึงจุดใด จะล้มพอดแคสต์และเฟซบุ๊กได้หรือไม่ อะไรคือความท้าทายหรือความน่ากลัวที่อาจเกิดขึ้น ผู้ใช้ควรรับมืออย่างไร</t>
  </si>
  <si>
    <t>Platform</t>
  </si>
  <si>
    <t>https://www.youtube.com/watch?v=Yr38AmpuyVg&amp;list=PL7vAomcmTSEpmM1ypem8XITGb2RVo1Ea4&amp;index=231&amp;t=10s</t>
  </si>
  <si>
    <t>Yr38AmpuyVg</t>
  </si>
  <si>
    <t>ถามตรงๆ กับ สุพัฒนพงษ์ แม่ทัพเศรษฐกิจไทย เราหมดบุญเก่า ต้องสร้างบุญใหม่ | Executive Espresso EP.187</t>
  </si>
  <si>
    <t>75</t>
  </si>
  <si>
    <t>Premiered Mar 9, 2021</t>
  </si>
  <si>
    <t>Mar 9, 2021</t>
  </si>
  <si>
    <t>3/9/2021</t>
  </si>
  <si>
    <t>March</t>
  </si>
  <si>
    <t>18,956 views</t>
  </si>
  <si>
    <t>like this video along with 282 other people</t>
  </si>
  <si>
    <t>55:06</t>
  </si>
  <si>
    <t>เศรษฐกิจไทยในระยะสั้นกำลังเริ่มฟื้นตัวแล้วจริงหรือ ภาคธุรกิจ SMEs จะฟื้นตัวจากวิกฤตครั้งนี้ได้อย่างไร เราคาดหวังมาตรการเพิ่มเติมจากภาครัฐและการเปิดประเทศรับนักท่องเที่ยวได้อีกเมื่อไร ยุทธศาสตร์ระยะยาวของอุตสาหกรรมไทยที่หลายฝ่ายมองว่ากำลังอยู่ในช่วงขาลงคืออะไร ‘ไทยจะเป็นประเทศ Carbon Neutral’ คือความฝันหรือเป็นไปได้จริง
เคน นครินทร์ ถามตรงๆ กับสุพัฒนพงษ์ พันธ์มีเชาว์ รองนายกรัฐมนตรี และรัฐมนตรีว่าการกระทรวงพลังงาน ‘ท่านมองโลกในแง่ดีเกินไปหรือเปล่า’</t>
  </si>
  <si>
    <t>ผู้นำภาครัฐ</t>
  </si>
  <si>
    <t>https://www.youtube.com/watch?v=Q4dfJ5EaJfU&amp;list=PL7vAomcmTSEpmM1ypem8XITGb2RVo1Ea4&amp;index=230&amp;t=10s</t>
  </si>
  <si>
    <t>Q4dfJ5EaJfU</t>
  </si>
  <si>
    <t>เศรษฐกิจวงจรลมปราณของจีนเปลี่ยนโลก กระทบไทยอย่างไร | Executive Espresso EP.188</t>
  </si>
  <si>
    <t>54</t>
  </si>
  <si>
    <t>Premiered Mar 10, 2021</t>
  </si>
  <si>
    <t>Mar 10, 2021</t>
  </si>
  <si>
    <t>3/10/2021</t>
  </si>
  <si>
    <t>26,918 views</t>
  </si>
  <si>
    <t>like this video along with 467 other people</t>
  </si>
  <si>
    <t>59:18</t>
  </si>
  <si>
    <t>เปิดตำรายุทธศาสตร์จีนในยุคปัจจุบัน เมื่อโลกตัดสินใจลดการบริโภคของจากจีน เหตุใดรัฐบาลจีนจึงเลือกที่จะใช้คำว่า Dual Circulation แทนคำว่า Dual Economy นโยบายเศรษฐกิจสองหมุนเวียนนี้มีนัยยะสำคัญอย่างไร การมุ่งหน้าเข้าสู่เทคโนโลยี 5.0 และพลังงานสะอาดกระทบโลกอย่างไร
เคน นครินทร์ คุยกับ ดร.อาร์ม ตั้งนิรันดร รองคณบดีคณะนิติศาสตร์ และผู้อำนวยการศูนย์จีนศึกษา จุฬาลงกรณ์มหาวิทยาลัย</t>
  </si>
  <si>
    <t>https://www.youtube.com/watch?v=x2DbiKkC-lM&amp;list=PL7vAomcmTSEpmM1ypem8XITGb2RVo1Ea4&amp;index=229&amp;t=15s</t>
  </si>
  <si>
    <t>x2DbiKkC-lM</t>
  </si>
  <si>
    <t>เข้าใจที่เดียวจบ Genome ปฏิวัติการแพทย์ พลิกชีวิตที่น่าลงทุนอย่างยิ่ง! | Executive Espresso EP.189</t>
  </si>
  <si>
    <t>Premiered Mar 15, 2021</t>
  </si>
  <si>
    <t>Mar 15, 2021</t>
  </si>
  <si>
    <t>3/15/2021</t>
  </si>
  <si>
    <t>27,170 views</t>
  </si>
  <si>
    <t>like this video along with 732 other people</t>
  </si>
  <si>
    <t>1:21:12</t>
  </si>
  <si>
    <t>The Secret Sauce เอพิโสดนี้อยากชวนคุณมาทำความเข้าใจแบบ 101 กับคำศัพท์และทฤษฎีที่จำเป็น หากคุณมองเห็นโอกาสกับการลงทุนในการแพทย์แห่งอนาคต ตั้งแต่ Genomics, Precesion Medicine (การแพทย์แม่นยำ), Long-read Sequencing, Multi-cancer Screening และมีอีกมากมาย
เคน นครินทร์ คุยกับ ศ.นพ.มานพ พิทักษ์ภากร หัวหน้าศูนย์วิจัยการแพทย์แม่นยำ คณะแพทยศาสตร์ ศิริราชพยาบาล</t>
  </si>
  <si>
    <t>https://www.youtube.com/watch?v=9YwFMyNZB4U&amp;list=PL7vAomcmTSEpmM1ypem8XITGb2RVo1Ea4&amp;index=228&amp;t=8s</t>
  </si>
  <si>
    <t>9YwFMyNZB4U</t>
  </si>
  <si>
    <t>รัฐบาลดิจิทัลทำได้จริงหรือ คนไทยได้อะไร ความยากคืออะไร | Executive Espresso Ep.190</t>
  </si>
  <si>
    <t>58</t>
  </si>
  <si>
    <t>Mar 22, 2021</t>
  </si>
  <si>
    <t>3/22/2021</t>
  </si>
  <si>
    <t>5,468 views</t>
  </si>
  <si>
    <t>like this video along with 94 other people</t>
  </si>
  <si>
    <t>55:39</t>
  </si>
  <si>
    <t>โลกที่เปลี่ยนแปลงอย่างรวดเร็วส่งผลให้ภาคธุรกิจต่างพากันเร่งเครื่องทรานส์ฟอร์ม บนโลกที่การทำ Digital Transformation ไม่ใช่ ‘ทางเลือก’ แต่เป็น ‘ทางหลัก’ หน่วยงานที่ถูกจับตามองและคาดหวังมากที่สุดอย่างรัฐบาลกำลังทำอะไรอยู่
การติดต่องานกับรัฐแบบ Paperless การกรอกข้อมูลออนไลน์เพียงครั้งเดียวเพื่อติดต่องานกับหน่วยงานรัฐทุกแห่ง แอปพลิเคชันที่จะรวบรวมบริการทุกอย่างของรัฐไว้ในที่เดียว สิ่งเหล่านี้เกิดขึ้นได้จริงหรือ 
เคน นครินทร์ คุยกับ ดร.สุพจน์ เธียรวุฒิ ผู้อำนวยการสำนักงานพัฒนารัฐบาลดิจิทัล (DGA)</t>
  </si>
  <si>
    <t>https://www.youtube.com/watch?v=9gks97A1STc&amp;list=PL7vAomcmTSEpmM1ypem8XITGb2RVo1Ea4&amp;index=227&amp;t=8s</t>
  </si>
  <si>
    <t>9gks97A1STc</t>
  </si>
  <si>
    <t>ภารกิจเปลี่ยนคนภาครัฐให้มี Digital Mindset | Executive Espresso EP.191</t>
  </si>
  <si>
    <t>46</t>
  </si>
  <si>
    <t>Premiered Mar 23, 2021</t>
  </si>
  <si>
    <t>Mar 23, 2021</t>
  </si>
  <si>
    <t>3/23/2021</t>
  </si>
  <si>
    <t>4,782 views</t>
  </si>
  <si>
    <t>like this video along with 84 other people</t>
  </si>
  <si>
    <t>46:59</t>
  </si>
  <si>
    <t>การทำ Digital Transformation ในองค์กรให้สำเร็จต้องเริ่มต้นที่ผู้นำ เช่นเดียวกับการทรานส์ฟอร์มประเทศไทยเข้าสู่ยุคดิจิทัล รัฐบาลต้องเตรียมความพร้อมในทุกมิติ โดยเฉพาะเรื่องคน 
อุปสรรคและความท้าทายในการเรื่องนี้คืออะไร หลักสูตรเตรียมคนต้องเริ่มตรงไหน ทำอย่างไรให้เกิดการเรียนรู้ที่แท้จริงไม่ใช่อยู่แค่ในทฤษฎี เคน-นครินทร์ คุยกับ ไอรดา เหลืองวิไล รองผู้อำนวยการสำนักงานพัฒนารัฐบาลดิจิทัล (DGA) ในรายการ The Secret Sauce</t>
  </si>
  <si>
    <t>https://www.youtube.com/watch?v=HHwp5CqDI_w&amp;list=PL7vAomcmTSEpmM1ypem8XITGb2RVo1Ea4&amp;index=226&amp;t=11s</t>
  </si>
  <si>
    <t>HHwp5CqDI_w</t>
  </si>
  <si>
    <t>พักทรัพย์ พักหนี้-สินเชื่อฟื้นฟู บาซูก้าการเงิน 3.5 แสนล้าน ต่อลมหายใจ | Executive Espresso EP.192</t>
  </si>
  <si>
    <t>Premiered Mar 30, 2021</t>
  </si>
  <si>
    <t>Mar 30, 2021</t>
  </si>
  <si>
    <t>3/30/2021</t>
  </si>
  <si>
    <t>7,563 views</t>
  </si>
  <si>
    <t>like this video along with 144 other people</t>
  </si>
  <si>
    <t>50:46</t>
  </si>
  <si>
    <t>2 มาตรการคลอดใหม่ของธนาคารแห่งประเทศไทยที่จะเข้ามามีส่วนช่วยบรรเทาวิกฤตเศรษฐกิจในปี 2021
‘พักทรัพย์ พักหนี้’ ทางเลือกสำหรับผู้ประกอบการที่มีปัญหาในการชำระหนี้เพิ่มเติมจากการไกล่เกลี่ยหรือปรับโครงสร้างหนี้​ มีกลไกการทำงานอย่างไร
‘สินเชื่อฟื้นฟู’ ความยืดหยุ่นที่เพิ่มมานี้จะช่วยฟื้นฟูธุรกิจในภาค SMEs ได้จริงหรือไม่ มาตรการในครั้งนี้อุดรอยรั่วของ Soft Loan อย่างไรบ้าง
เคน นครินทร์ คุยกับ รณดล นุ่มนนท์ รองผู้ว่าการ ด้านเสถียรภาพสถาบันการเงิน ธนาคารแห่งประเทศไทย และ ผยง ศรีวณิช กรรมการผู้จัดการใหญ่ ธนาคารกรุงไทย และประธานสมาคมธนาคารไทย</t>
  </si>
  <si>
    <t>https://www.youtube.com/watch?v=JiQ9wLZiqf8&amp;list=PL7vAomcmTSEpmM1ypem8XITGb2RVo1Ea4&amp;index=225&amp;t=9s</t>
  </si>
  <si>
    <t>JiQ9wLZiqf8</t>
  </si>
  <si>
    <t>วิเคราะห์กัญชงแบบละเอียด โอกาสอยู่ตรงไหน ลงทุนอย่างไร | Executive Espresso EP.193</t>
  </si>
  <si>
    <t>Premiered Mar 31, 2021</t>
  </si>
  <si>
    <t>Mar 31, 2021</t>
  </si>
  <si>
    <t>3/31/2021</t>
  </si>
  <si>
    <t>101,317 views</t>
  </si>
  <si>
    <t>like this video along with 1,864 other people</t>
  </si>
  <si>
    <t>51:12</t>
  </si>
  <si>
    <t>กัญชาและกัญชง พืชเศรษฐกิจที่ฮอตที่สุดของปี 2021 หลังภาครัฐปลดล็อกการใช้งานกัญชงเชิงพาณิชย์ ธุรกิจมากมายไขว่คว้าโอกาสในครั้งนี้โดยการเข้ามาเป็นผู้เล่นตั้งแต่ต้นน้ำ กลางน้ำ และปลายน้ำ ผู้ประกอบการและนักลงทุนที่สนใจจะคว้าโอกาสนี้ต้องทำอย่างไร
เคน นครินทร์ คุยกับ สุนทร ทองทิพย์ นักกลยุทธ์การลงทุน บริษัท หลักทรัพย์ กสิกรไทย และ หมิ่นหลิง หวัง นักวิเคราะห์กลุ่มอาหารและเครื่องดื่ม บริษัท หลักทรัพย์ กสิกรไทย</t>
  </si>
  <si>
    <t>https://www.youtube.com/watch?v=So7MGa-ler4&amp;list=PL7vAomcmTSEpmM1ypem8XITGb2RVo1Ea4&amp;index=224&amp;t=8s</t>
  </si>
  <si>
    <t>So7MGa-ler4</t>
  </si>
  <si>
    <t>แค่หุ้นไทยไม่พอ อยากพอร์ตโต ต้องลุยต่างประเทศ | Executive Espresso EP.194</t>
  </si>
  <si>
    <t>49</t>
  </si>
  <si>
    <t>Premiered Apr 1, 2021</t>
  </si>
  <si>
    <t>Apr 1, 2021</t>
  </si>
  <si>
    <t>4/1/2021</t>
  </si>
  <si>
    <t>April</t>
  </si>
  <si>
    <t>2021-Q2</t>
  </si>
  <si>
    <t>27,732 views</t>
  </si>
  <si>
    <t>like this video along with 260 other people</t>
  </si>
  <si>
    <t>50:32</t>
  </si>
  <si>
    <t>วันนี้พอร์ตการลงทุนของคุณถูกกระจายไปในต่างประเทศบ้างแล้วหรือยัง วิธีการทำ Asset Allocation ท่ามกลางตลาดไทยและโลกที่นับวันต้องรู้ลึกและรู้จริงมากขึ้นเป็นอย่างไร เราจะคว้าโอกาสใน 4 ธีมที่น่าจับตามองแห่งอนาคต: Internet of Things, Fintech, Genomic และ Autonomous ได้อย่างไร
เคน นครินทร์ คุยกับ อดิศร เสริมชัยวงศ์ กรรมการผู้จัดการ Thanachart Fund Eastspring และ TMBAM Eastspring</t>
  </si>
  <si>
    <t>https://www.youtube.com/watch?v=Sw3qnwX-200&amp;list=PL7vAomcmTSEpmM1ypem8XITGb2RVo1Ea4&amp;index=223&amp;t=8s</t>
  </si>
  <si>
    <t>Sw3qnwX-200</t>
  </si>
  <si>
    <t>เปิดเบื้องลึก ‘ม็อบคนรุ่นใหม่’ จากหนังสือ สงครามเย็น(ใน)ระหว่างโบว์ขาว | Executive Espresso EP.195</t>
  </si>
  <si>
    <t>Premiered Apr 7, 2021</t>
  </si>
  <si>
    <t>Apr 7, 2021</t>
  </si>
  <si>
    <t>4/7/2021</t>
  </si>
  <si>
    <t>27,437 views</t>
  </si>
  <si>
    <t>like this video along with 822 other people</t>
  </si>
  <si>
    <t>1:40:37</t>
  </si>
  <si>
    <t>1.5 - 2 hours</t>
  </si>
  <si>
    <t>ในห้วงเวลาแห่งการเปลี่ยนผ่านครั้งสำคัญของยุคสมัย ประเทศไทยกำลังเผชิญหน้ากับความขัดแย้งทางสังคมที่เกิดขึ้นจากกลุ่มคนต่างเจเนอเรชัน ต่างหลักคิด และต่างศรัทธา ปรากฏการณ์ของกลุ่มเยาวชนที่เรียกว่า ‘โบขาว’ ในช่วงปีที่ผ่านมา ทั้งในระดับประเทศ จังหวัด องค์กร ครอบครัว รวมถึงโซเชียลมีเดีย บ่งบอกถึงอะไร
จากการทำงานวิจัย สู่การเขียนหนังสือ สงครามเย็น(ใน)ระหว่างโบว์ขาว เคน นครินทร์ ชวน ผศ.ดร.กนกรัตน์ เลิศชูสกุล อาจารย์ประจำคณะรัฐศาสตร์ จุฬาลงกรณ์มหาวิทยาลัย ตอบ 3 คำถามสำคัญ เยาวชนกลุ่มนี้คือใคร อะไรคือความต้องการที่แท้จริงของพวกเขา และความขัดแย้งที่ก่อตัวขึ้นจากการเข้ามามีส่วนร่วมทางการเมืองครั้งนี้ มีทางออกอย่างไร 
Timestamp
00:00 Start
00:55 เกริ่นนำ
04:44 ความน่าสนใจของประเด็นการเมือง
08:30 จุดมุ่งหมายของงานวิจัย
11:05 กระบวนการในการวิจัย
14:17 เบื้องหลังม็อบ ใครชักโยง ท่อน้ำเลี้ยง
22:20 โทษระบบเกินไปไหม
28:13 อะไรคือขนวนก่อม็อบ
35:54 ตกลงม็อบต้องการอะไรกันแน่
42:59 ใครอยู่เบื้องหลังม็อบ ทำไมผู้ใหญ่ไม่คุย
51:36 สถาบันพระมหากษัตริย์
01:11:43 in between generation สำคัญที่สุด
01:20:26 in between generation ควรทำอะไร
01:25:52 คนรุ่นสงครามเย็นควรปรับตัวอย่างไร
01:29:47 คนรุ่นโบว์ขาวควรปรับตัวอย่างไร
01:34:31 เห็นความหวังของประเทศไทยไหม
———————————————
THE STANDARD PODCAST: EYE-OPENING FOR YOUR EARS
พอดแคสต์จากสำนักข่าว THE STANDARD
Website: https://www.thestandard.co/podcast
SoundCloud: https://soundcloud.com/thestandardpod...
Apple Podcasts: https://apple.co/31JOazM 
Spotify: https://spoti.fi/3isv0W7
Twitter: https://twitter.com/TheStandardPod
Facebook: https://www.facebook.com/thestandardth
#ExecutiveEspresso #TheSecretSauce #TheStandardPodcast #TheStandardCo #TheStandardTH</t>
  </si>
  <si>
    <t>https://www.youtube.com/watch?v=TtsSBRYf300&amp;list=PL7vAomcmTSEpmM1ypem8XITGb2RVo1Ea4&amp;index=222&amp;t=4s</t>
  </si>
  <si>
    <t>TtsSBRYf300</t>
  </si>
  <si>
    <t>‘คลัสเตอร์ทองหล่อ’ โควิด-19 ระลอก 3 อาจรุนแรงกว่าเดิม 170 เท่า! | Executive Espresso EP.196</t>
  </si>
  <si>
    <t>Premiered Apr 8, 2021</t>
  </si>
  <si>
    <t>Apr 8, 2021</t>
  </si>
  <si>
    <t>4/8/2021</t>
  </si>
  <si>
    <t>43,910 views</t>
  </si>
  <si>
    <t>34:05</t>
  </si>
  <si>
    <t>สรุปข้อมูลสำคัญเกี่ยวกับ ‘คลัสเตอร์ทองหล่อ’ ใน 4 ประเด็นที่ควรรู้
1. แพตเทิร์นการระบาดของโควิด-19 ระลอก 3 กับสาเหตุที่ทำให้ นพ.ยง ภู่วรวรรณ กล่าวว่า “ครั้งนี้อาจรุนแรงกว่าเดิม 170 เท่า”
2. การบริหารจัดการวัคซีนของประเทศไทย
3. การบริหารความเชื่อมั่นที่สร้างความไม่สบายใจให้กับผู้ประกอบการและประชาชน
4. แนวโน้มเศรษฐกิจจะเป็นอย่างไรหลังจากนี้</t>
  </si>
  <si>
    <t>https://www.youtube.com/watch?v=HtZr47_LZfA&amp;list=PL7vAomcmTSEpmM1ypem8XITGb2RVo1Ea4&amp;index=221&amp;t=11s</t>
  </si>
  <si>
    <t>HtZr47_LZfA</t>
  </si>
  <si>
    <t>โควิด-19 ระลอก 3 อาจฉุดเศรษฐกิจไทยลบ 1.7% นักท่องเที่ยวเหลือ 1 แสนคน | Executive Espresso EP.197</t>
  </si>
  <si>
    <t>Premiered Apr 10, 2021</t>
  </si>
  <si>
    <t>Apr 10, 2021</t>
  </si>
  <si>
    <t>4/10/2021</t>
  </si>
  <si>
    <t>16,210 views</t>
  </si>
  <si>
    <t>28:36</t>
  </si>
  <si>
    <t>จากการแพร่ระบาดของโควิด-19 ระลอกใหม่ รุนแรงมากหรือน้อยกว่าสองครั้งแรกอย่างไร ธนาคารแห่งประเทศไทยประเมินผลกระทบต่อเศรษฐกิจไทยไว้อย่างไร ความน่าจะเป็นและผลลัพธ์ที่จะตามมาของ 3 กรณี: กรณีฐาน กรณีเลวร้าย กรณีเลวร้ายที่สุด เป็นอย่างไร
เคน นครินทร์ สรุปภาพรวมผลกระทบโควิด-19 ระลอก 3 ในมิติของการคาดการณ์ GDP การเปิดประเทศ การกระจายวัคซีน และมาตรการภาครัฐ</t>
  </si>
  <si>
    <t>https://www.youtube.com/watch?v=JMizWMgBe8s&amp;list=PL7vAomcmTSEpmM1ypem8XITGb2RVo1Ea4&amp;index=220&amp;t=8s</t>
  </si>
  <si>
    <t>JMizWMgBe8s</t>
  </si>
  <si>
    <t>ประเทศไทยการ์ดตกเชิงบริหาร? วางแผนอย่างไรเมื่อวัคซีนโควิด-19 ยังไม่ทั่ว | Executive Espresso EP.198</t>
  </si>
  <si>
    <t>Premiered Apr 13, 2021</t>
  </si>
  <si>
    <t>Apr 13, 2021</t>
  </si>
  <si>
    <t>4/13/2021</t>
  </si>
  <si>
    <t>9,897 views</t>
  </si>
  <si>
    <t>like this video along with 211 other people</t>
  </si>
  <si>
    <t>48:17</t>
  </si>
  <si>
    <t>หากเราเปรียบเทียบการแพร่ระบาดของโควิด-19 การบริหารจัดการวัคซีน และมาตรการภาครัฐ เป็นนักวิ่งมาราธอน 3 คนที่กำลังชิงกันเข้าเส้นชัย ปี 2564 อาจเป็นโค้งสำคัญของ ‘การกระจายวัคซีน’ ที่จะเป็นตัวแปลหลักในการบรรเทาวิกฤตในครั้งนี้ ทว่า เราเข้าใจจุดประสงค์และความแตกต่างของวัคซีนแต่ละแบรนด์ดีพอแล้วหรือยัง 
เคน นครินทร์ ชวนคุณมาทำความเข้าใจกับปัจจัยพื้นฐานที่สำคัญของ ‘วัคซีน’ ที่ผู้บริหาร ผู้ประกอบการ และนักธุรกิจทุกคนควรรู้
หมายเหตุ
ข้อมูลจากศูนย์โควิด-19 ระบุล่าสุดวันที่ 12 เมษายน ว่า คนไทยได้รับการฉีดวัคซีนต้านโควิด-19 ไปแล้ว 570,052 โดส แบ่งเป็นผู้ได้รับวัคซีนเข็มแรก 498,791 คน และผู้ได้รับวัคซีนครบสองเข็ม 71,261 คน ส่วนใหญ่เป็นบุคลากรทางการแพทย์/สาธารณสุข/อาสาสมัครสาธารณสุข (อสม.) รวมถึงประชาชนในพื้นที่เสี่ยง ซึ่ง สธ. ระบุว่าเป็นไปตามแผนการบริหารจัดการวัคซีนที่วางไว้ และอธิบดีกรมควบคุมโรคยังได้กล่าวด้วยว่า วัคซีนของซิโนแวคไม่สามารถป้องกันการติดเชื้อได้ 100% แต่มีประสิทธิภาพยอมรับได้คือเกิน 50% และการลดความรุนแรงของโรค ป้องกันได้เกือบ 100%</t>
  </si>
  <si>
    <t>https://www.youtube.com/watch?v=Qz3Glubf_V0&amp;list=PL7vAomcmTSEpmM1ypem8XITGb2RVo1Ea4&amp;index=219&amp;t=11s</t>
  </si>
  <si>
    <t>Qz3Glubf_V0</t>
  </si>
  <si>
    <t>เบื้องลึกยูโรเปียนซูเปอร์ลีก สงคราม 'เงิน' ครั้งใหญ่ที่สุดในโลกฟุตบอล | Executive Espresso EP.199</t>
  </si>
  <si>
    <t>Apr 20, 2021</t>
  </si>
  <si>
    <t>4/20/2021</t>
  </si>
  <si>
    <t>7,527 views</t>
  </si>
  <si>
    <t>like this video along with 165 other people</t>
  </si>
  <si>
    <t>38:27</t>
  </si>
  <si>
    <t>ณ วันจันทร์ที่ 19 เมษายน กระแสดิสรัปชันและการเปลี่ยนแปลงได้คืบคลานเข้ามาสู่โลกแห่ง ‘ฟุตบอล’ กีฬาอันดับหนึ่งในแง่การที่เป็นที่รู้จักและมีฐานแฟนมากที่สุดของโลก การปฏิวัติโดย 12 ทีมชั้นนำ อาทิ บาร์เซโลนา, เรอัล มาดริด, อาร์เซนอล, เชลซี, ลิเวอร์พูล และแมนเชสเตอร์ ยูไนเต็ด ในครั้งนี้ มีสาเหตุอย่างไร เชื่อมโยงกับโลกธุรกิจและระบบทุนนิยมอย่างไร
เคน นครินทร์ ชวนวิเคราะห์เบื้องลึก ‘ยูโรเปียนซูเปอร์ลีก’ ดิสรัปชันครั้งใหญ่ที่สุดครั้งหนึ่งของโลกฟุตบอล</t>
  </si>
  <si>
    <t>https://www.youtube.com/watch?v=xPwPKsQj4kc&amp;list=PL7vAomcmTSEpmM1ypem8XITGb2RVo1Ea4&amp;index=218&amp;t=9s</t>
  </si>
  <si>
    <t>xPwPKsQj4kc</t>
  </si>
  <si>
    <t>วัคซีนคือทางรอดเดียว! ถอดบทเรียนอิสราเอลที่ไทยต้องทำให้ได้ | Executive Espresso EP.200</t>
  </si>
  <si>
    <t>62</t>
  </si>
  <si>
    <t>Premiered Apr 22, 2021</t>
  </si>
  <si>
    <t>Apr 22, 2021</t>
  </si>
  <si>
    <t>4/22/2021</t>
  </si>
  <si>
    <t>11,444 views</t>
  </si>
  <si>
    <t>like this video along with 299 other people</t>
  </si>
  <si>
    <t>20:44</t>
  </si>
  <si>
    <t>เคน นครินทร์ ถอดบทเรียนการรับมือวิกฤตโควิด-19 ของประเทศอิสราเอล ประเทศที่มีสัดส่วนประชากรที่ฉีดวัคซีนไปแล้วมากที่สุดในโลก พวกเขาทำอย่างไร ประเทศไทยสามารถเรียนรู้อะไรได้บ้าง เหตุใดสงครามไวรัสในครั้งนี้จึงอาจจะยังไม่จบลงในเร็ววัน</t>
  </si>
  <si>
    <t>https://www.youtube.com/watch?v=kpSgq-g4tao&amp;list=PL7vAomcmTSEpmM1ypem8XITGb2RVo1Ea4&amp;index=217&amp;t=15s</t>
  </si>
  <si>
    <t>kpSgq-g4tao</t>
  </si>
  <si>
    <t>ความเหลื่อมล้ำไทย แย่แค่ไหน เหตุคืออะไร แก้อย่างไร | Executive Espresso EP.201</t>
  </si>
  <si>
    <t>Premiered Apr 23, 2021</t>
  </si>
  <si>
    <t>Apr 23, 2021</t>
  </si>
  <si>
    <t>4/23/2021</t>
  </si>
  <si>
    <t>61,934 views</t>
  </si>
  <si>
    <t>like this video along with 1,740 other people</t>
  </si>
  <si>
    <t>38:26</t>
  </si>
  <si>
    <t>ประเทศไทยเหลื่อมล้ำติดอันดับโลกจริงหรือ ปัญหานี้หยั่งรากลึกเพียงใด สายเกินไปหรือไม่ที่จะแก้ไข กลไกทางออกสู่การเป็นสังคมที่เท่าเทียมคืออะไร เคน นครินทร์ สรุปบทวิจัย ‘เจาะลึกความเหลื่อมล้ำไทย แก้ได้ไหม แก้อย่างไร’ โดย KKP Research</t>
  </si>
  <si>
    <t>https://www.youtube.com/watch?v=cgClLzkMesE&amp;list=PL7vAomcmTSEpmM1ypem8XITGb2RVo1Ea4&amp;index=216&amp;t=7s</t>
  </si>
  <si>
    <t>cgClLzkMesE</t>
  </si>
  <si>
    <t>ไม่ควรมีใครตายจากโควิด-19 เพราะการบริหารที่ไม่มีประสิทธิภาพเพียงพอ | Executive Espresso EP.202</t>
  </si>
  <si>
    <t>Premiered Apr 27, 2021</t>
  </si>
  <si>
    <t>Apr 27, 2021</t>
  </si>
  <si>
    <t>4/27/2021</t>
  </si>
  <si>
    <t>18,707 views</t>
  </si>
  <si>
    <t>like this video along with 800 other people</t>
  </si>
  <si>
    <t>33:09</t>
  </si>
  <si>
    <t>จากกรณีการเสียชีวิตของผู้ป่วยโควิด-19 ของ ‘อาม่า’ วัย 84 ปี หรือกรณีของ ‘อัพ VGB’ อายุ 35 ปี สร้างความสะเทือนใจอย่างมาก เพราะปัจจัยเสี่ยงต่อการเสียชีวิตไม่ได้มีแต่ ‘ผู้สูงอายุ โรคประจำตัว อ้วน’ แต่เป็น ‘การบริหารที่ไม่มีประสิทธิภาพเพียงพอ’
ผลของการบริหารที่ล่าช้า ไม่บูรณาการ และการแก้ปัญหาแบบ 'วัวหายล้อมคอก' นี้ สะท้อนให้เห็นถึงความท้าทาย 'คอขวด 3 อย่าง' ที่หากไม่เร่งแก้ไข อาจนำไปสู่จุดที่น่าเป็นห่วงที่สุดของระบบสาธารณสุขไทยและชีวิตความเป็นความตายของคนไทย
ความท้าทาย 3 คอขวดคืออะไร รัฐทำการแก้ไขอะไรไปแล้วบ้าง ทางออกที่แท้จริงคืออะไร ทำไมการสร้างความเชื่อมั่นจึงเป็นหัวใจสำคัญที่สุดในห้วงยามวิกฤตนี้
บทบรรณาธิการ โดย นครินทร์ วนกิจไพบูลย์ กรรมการผู้จัดการและบรรณาธิการบริหาร THE STANDARD</t>
  </si>
  <si>
    <t>https://www.youtube.com/watch?v=SqAuTwgSPa0&amp;list=PL7vAomcmTSEpmM1ypem8XITGb2RVo1Ea4&amp;index=215&amp;t=10s</t>
  </si>
  <si>
    <t>SqAuTwgSPa0</t>
  </si>
  <si>
    <t>เศรษฐกิจไทยเสี่ยงถดถอยซ้ำซ้อน! | Executive Espresso EP.203</t>
  </si>
  <si>
    <t>34</t>
  </si>
  <si>
    <t>Premiered Apr 28, 2021</t>
  </si>
  <si>
    <t>Apr 28, 2021</t>
  </si>
  <si>
    <t>4/28/2021</t>
  </si>
  <si>
    <t>22,959 views</t>
  </si>
  <si>
    <t>like this video along with 521 other people</t>
  </si>
  <si>
    <t>28:59</t>
  </si>
  <si>
    <t>ผลกระทบจากโควิด-19 ระลอก 3 เริ่มฉายภาพเศรษฐกิจไทยได้อย่างชัดเจนมากยิ่งขึ้น สถาบันการเงินและศูนย์วิจัยต่างออกมาปรับลดการคาดการณ์การเติบโตของปี 2021 สืบเนื่องมาจากการเกิด ‘Double Dip Recession’ หรือการถดถอยซ้ำซ้อนของ GDP ต่อกัน 2 ไตรมาส สวนทางกับทิศทางของเศรษฐกิจโลก
เคน นครินทร์ อัพเดทการประมาณการณ์สภาวะเศรษฐกิจไทยปี 2021 อ้างอิงผลวิจัยจาก SCB EIC</t>
  </si>
  <si>
    <t>SCB</t>
  </si>
  <si>
    <t>https://www.youtube.com/watch?v=LdOwHggpBgo&amp;list=PL7vAomcmTSEpmM1ypem8XITGb2RVo1Ea4&amp;index=214</t>
  </si>
  <si>
    <t>LdOwHggpBgo</t>
  </si>
  <si>
    <t>รัฐสั่งเบรกเอกชนซื้อวัคซีน? แผนกระจายวัคซีนของทีมไทยแลนด์คืออะไร | Executive Espresso EP.204</t>
  </si>
  <si>
    <t>Premiered Apr 29, 2021</t>
  </si>
  <si>
    <t>Apr 29, 2021</t>
  </si>
  <si>
    <t>4/29/2021</t>
  </si>
  <si>
    <t>20,106 views</t>
  </si>
  <si>
    <t>like this video along with 305 other people</t>
  </si>
  <si>
    <t>43:04</t>
  </si>
  <si>
    <t>เคน นครินทร์ ชวน สนั่น อังอุบลกุล ประธานกรรมการหอการค้าไทยและสภาหอการค้าแห่งประเทศไทย คลายข้อสงสัยกรณี ‘รัฐสั่งเบรกแผนเอกชนซื้อวัคซีน’ จากการประชุมคณะกรรมการหอการค้าไทย เข้าพบนายกรัฐมนตรี เพื่อหารือและนำเสนอแนวทางการทำงานของหอการค้าไทยในการขับเคลื่อนการฟื้นฟูเศรษฐกิจของประเทศไทย</t>
  </si>
  <si>
    <t>https://www.youtube.com/watch?v=ks0B587tcTg&amp;list=PL7vAomcmTSEpmM1ypem8XITGb2RVo1Ea4&amp;index=213</t>
  </si>
  <si>
    <t>ks0B587tcTg</t>
  </si>
  <si>
    <t>วัคซีนไม่มาตามนัด แผนเปิดประเทศ ‘ภูเก็ต’ ส่อล่ม | Executive Espresso EP.205</t>
  </si>
  <si>
    <t>51</t>
  </si>
  <si>
    <t>Apr 30, 2021</t>
  </si>
  <si>
    <t>4/30/2021</t>
  </si>
  <si>
    <t>11,895 views</t>
  </si>
  <si>
    <t>like this video along with 193 other people</t>
  </si>
  <si>
    <t>42:31</t>
  </si>
  <si>
    <t>‘ภูเก็ต’ ตั้งเป้าฉีดวัคซีนสร้างภูมิคุ้มกันหมู่ เปิดประเทศภายในเดือนกรกฎาคมนี้ แต่ทว่าหลังจากที่ได้ทำการฉีดไปแล้ว 200,000 เข็ม วัคซีนล็อตถัดไปซึ่งมีแผนฉีดในวันที่ 1 พฤษภาคมกลับมาไม่ถึง
เคน นครินทร์ ชวน ภูมิกิตติ์ รักแต่งาม นายกสมาคมธุรกิจการท่องเที่ยวจังหวัดภูเก็ต คลายข้อสงสัย วัคซีนที่เคยให้สัญญาไว้ไปอยู่ที่ไหน ถอดบทเรียนการฉีดวัคซีนที่รวดเร็วเหนือความคาดหมายของจังหวัดภูเก็ต บริหารจัดการอย่างไร</t>
  </si>
  <si>
    <t>https://www.youtube.com/watch?v=zUV1KpsiRAc&amp;list=PL7vAomcmTSEpmM1ypem8XITGb2RVo1Ea4&amp;index=212&amp;t=10s</t>
  </si>
  <si>
    <t>zUV1KpsiRAc</t>
  </si>
  <si>
    <t>ร้านอาหารเจ็บสาหัส รัฐควรเร่งเยียวยา | Executive Espresso EP.206</t>
  </si>
  <si>
    <t>40</t>
  </si>
  <si>
    <t>Premiered May 1, 2021</t>
  </si>
  <si>
    <t>May 1, 2021</t>
  </si>
  <si>
    <t>5/1/2021</t>
  </si>
  <si>
    <t>May</t>
  </si>
  <si>
    <t>13,912 views</t>
  </si>
  <si>
    <t>like this video along with 288 other people</t>
  </si>
  <si>
    <t>14:46</t>
  </si>
  <si>
    <t>ธุรกิจร้านอาหารบาดเจ็บสาหัสเพียงใดจากการระบาดระลอกใหม่ หลังรัฐบาลสั่งมาตรการควบคุมสูงสุดและเข้มงวด ผู้ประกอบการควรมีแนวทางการปฏิบัติอย่างไร เพื่อลดผลกระทบ และไม่ให้บาดแผลในครั้งนี้ต้องกลายเป็นลมหายใจสุดท้ายของกิจการ</t>
  </si>
  <si>
    <t>https://www.youtube.com/watch?v=Rj79euNSCwg&amp;list=PL7vAomcmTSEpmM1ypem8XITGb2RVo1Ea4&amp;index=211&amp;t=5s</t>
  </si>
  <si>
    <t>Rj79euNSCwg</t>
  </si>
  <si>
    <t>‘ย้ายประเทศกันเถอะ’ เมื่อคนรุ่นใหม่ไม่ไหว ไม่ทน | Executive Espresso EP.207</t>
  </si>
  <si>
    <t>May 3, 2021</t>
  </si>
  <si>
    <t>5/3/2021</t>
  </si>
  <si>
    <t>68,160 views</t>
  </si>
  <si>
    <t>like this video along with 2,457 other people</t>
  </si>
  <si>
    <t>53:54</t>
  </si>
  <si>
    <t>‘ย้ายประเทศกันเถอะ’ ปรากฏการณ์ที่ดูผิวเผินอาจไม่ได้มีความสำคัญนักในเชิงเศรษฐกิจและธุรกิจ ทว่ากลุ่มเฟซบุ๊กที่ใช้ชื่อดังกล่าว ซึ่งปัจจุบันมีสมาชิกมากกว่า 500,000 คนโดยใช้เวลาเพียง 3 วัน อาจเปรียบเสมือนสัญลักษณ์จากคนรุ่นใหม่ที่สะท้อนให้เห็นถึงความสิ้นหวังในการบริหารจัดการประเทศของไทย 
และเหตุการณ์นี้อาจส่งผลกระทบอย่างยิ่งต่อองค์กรธุรกิจชั้นนำของไทย หากเหล่าเด็ก ‘หัวกะทิ’ ที่จะเติบโตมาเป็นผู้นำในอนาคตเลือกที่จะเปลี่ยนเป้าหมายชีวิตไปสู่การเติบโต ใช้ชีวิต และทำงานในต่างประเทศ
เคน นครินทร์ คุยกับ กนกรัตน์ เลิศชูสกุล อาจารย์ประจำคณะรัฐศาสตร์ จุฬาลงกรณ์มหาวิทยาลัย และ ภู แอดมินผู้ก่อตั้งกลุ่ม ‘ย้ายประเทศกันเถอะ’</t>
  </si>
  <si>
    <t>https://www.youtube.com/watch?v=3kqNKCxyxSg&amp;list=PL7vAomcmTSEpmM1ypem8XITGb2RVo1Ea4&amp;index=210&amp;t=5s</t>
  </si>
  <si>
    <t>3kqNKCxyxSg</t>
  </si>
  <si>
    <t>โจ ไบเดน ฉีดวัคซีน 220 ล้านเข็มใน 100 วันจนสหรัฐฯ พ้นวิกฤตได้อย่างไร | Executive Espresso EP.208</t>
  </si>
  <si>
    <t>Premiered May 6, 2021</t>
  </si>
  <si>
    <t>May 6, 2021</t>
  </si>
  <si>
    <t>5/6/2021</t>
  </si>
  <si>
    <t>117,230 views</t>
  </si>
  <si>
    <t>like this video along with 2,230 other people</t>
  </si>
  <si>
    <t>34:44</t>
  </si>
  <si>
    <t>‘Go get vaccinated, America!’
เคน นครินทร์ ถอดบทเรียนความสำเร็จ 7 ประการ ที่ช่วยพลิกฟื้นประเทศซึ่งมีผู้เสียชีวิตจากโควิด-19 มากที่สุดของโลก สู่การฉีดวัคซีน 220 ล้านเข็มใน 100 วัน ประธานาธิบดีโจ ไบเดน พาสหรัฐอเมริกาผ่านพ้นวิกฤตครั้งนี้ไดัอย่างไร</t>
  </si>
  <si>
    <t>https://www.youtube.com/watch?v=OydHcBVgfEw&amp;list=PL7vAomcmTSEpmM1ypem8XITGb2RVo1Ea4&amp;index=209&amp;t=5s</t>
  </si>
  <si>
    <t>OydHcBVgfEw</t>
  </si>
  <si>
    <t>ทำไมต้องฉีดวัคซีนโควิด-19 ทุกคำถามคาใจกับศิริราช | Executive Espresso EP.209</t>
  </si>
  <si>
    <t>Premiered May 11, 2021</t>
  </si>
  <si>
    <t>May 11, 2021</t>
  </si>
  <si>
    <t>5/11/2021</t>
  </si>
  <si>
    <t>264,698 views</t>
  </si>
  <si>
    <t>like this video along with 3,792 other people</t>
  </si>
  <si>
    <t>1:11:19</t>
  </si>
  <si>
    <t>ไขทุกข้อสงสัยเกี่ยวกับวัคซีนโควิด-19 Sinovac, AstraZeneca, Pfizer, Moderna และอีกมากมาย ฟังคำตอบชัดๆ จาก 3 แพทย์แถวหน้าของประเทศไทย ตอบกับทุกคำถามที่ต้องรู้ของการฉีดวัคซีน สำคัญแค่ไหน ทำไมต้องฉีด ควรรอก่อนหรือฉีดตอนนี้
เคน นครินทร์ คุยกับ ศ.ดร.นพ.ประสิทธิ์ วัฒนาภา คณบดีคณะแพทย์ศาสตร์ศิริราชพยาบาล ม.มหิดล, ศ.พญ.กุลกัญญา โชคไพบูลย์กิจ ผู้อำนวยการศูนย์วิจัยคลินิกและอาจารย์สาขาโรคติดเชื้อ, รศ.นพ.นิธิพัฒน์ เจียรกุล นายกสมาคมอุรเวชช์แห่งประเทศไทย ในพระราชบรมชูปถัมภ์</t>
  </si>
  <si>
    <t>https://www.youtube.com/watch?v=PtEVILHoJDo&amp;list=PL7vAomcmTSEpmM1ypem8XITGb2RVo1Ea4&amp;index=208&amp;t=5s</t>
  </si>
  <si>
    <t>PtEVILHoJDo</t>
  </si>
  <si>
    <t>ชิปหาย! วิกฤตชิปขาดแคลนทั้งโลก กระทบเราอย่างไร | Executive Espresso EP.210</t>
  </si>
  <si>
    <t>50</t>
  </si>
  <si>
    <t>Premiered May 13, 2021</t>
  </si>
  <si>
    <t>May 13, 2021</t>
  </si>
  <si>
    <t>5/13/2021</t>
  </si>
  <si>
    <t>31,954 views</t>
  </si>
  <si>
    <t>like this video along with 746 other people</t>
  </si>
  <si>
    <t>21:56</t>
  </si>
  <si>
    <t>เกิดอะไรขึ้นในวิกฤต ‘ชิปหาย’ ชิปเซมิคอนดักเตอร์ ‘ขาดแคลน’ ทั่วโลก เกี่ยวข้องกับการขาดตลาดของ PlayStation 5 ในตอนนี้หรือเปล่า โควิด-19 หรือสงครามการค้าเป็นสาเหตุใช่ไหม แล้วปัญหาที่จะตามมาในอนาคตคืออะไร</t>
  </si>
  <si>
    <t>https://www.youtube.com/watch?v=4SYamX8X-Ec&amp;list=PL7vAomcmTSEpmM1ypem8XITGb2RVo1Ea4&amp;index=207&amp;t=5s</t>
  </si>
  <si>
    <t>4SYamX8X-Ec</t>
  </si>
  <si>
    <t>ไทยเสี่ยงภาวะ Stagflation? เศรษฐกิจแย่ รายได้ลด ว่างงานสูง แต่ของแพงขึ้น | Executive Espresso EP.211</t>
  </si>
  <si>
    <t>Premiered May 14, 2021</t>
  </si>
  <si>
    <t>May 14, 2021</t>
  </si>
  <si>
    <t>5/14/2021</t>
  </si>
  <si>
    <t>61,442 views</t>
  </si>
  <si>
    <t>like this video along with 1,284 other people</t>
  </si>
  <si>
    <t>26:05</t>
  </si>
  <si>
    <t>เคน นครินทร์ สรุปผลงานวิจัย Stagflation ที่อาจเกิดขึ้นในไทย เศรษฐกิจย่ำแย่ ซบเซา อัตราการว่างงานสูง คนตกงาน รายได้หด แต่ของกลับแพงขึ้น ค่าครองชีพสูง และเงินเฟ้อสูงขึ้น</t>
  </si>
  <si>
    <t>https://www.youtube.com/watch?v=uWcJxZu2RkQ&amp;list=PL7vAomcmTSEpmM1ypem8XITGb2RVo1Ea4&amp;index=206&amp;t=3s</t>
  </si>
  <si>
    <t>uWcJxZu2RkQ</t>
  </si>
  <si>
    <t>Dogecoin กำลังจะไปดวงจันทร์! เบื้องหลังความป๊อปของเหรียญหมาชิบะ | Executive Espresso EP.212</t>
  </si>
  <si>
    <t>Premiered May 15, 2021</t>
  </si>
  <si>
    <t>May 15, 2021</t>
  </si>
  <si>
    <t>5/15/2021</t>
  </si>
  <si>
    <t>41,033 views</t>
  </si>
  <si>
    <t>like this video along with 830 other people</t>
  </si>
  <si>
    <t>26:47</t>
  </si>
  <si>
    <t>Dogecoin เหรียญดิจิทัลรูปหมาชิบะซึ่งปัจจุบันมีมูลค่าสูงเป็นอันดับต้นๆ ของโลกคริปโต มีมูลค่าตลาดสูงกว่าบริษัทชั้นนำในตลาดหลักทรัพย์แห่งประเทศไทย และกำลังจะเป็นคริปโตเคอร์เรนซีแรกที่ไปดวงจันทร์ ปรากฏการณ์ความผันผวนและอื่นๆ ที่เกิดขึ้นบนโลกอินเทอร์เน็ต โดยเฉพาะจากผู้ซึ่งแทนตัวเองเป็น Dogefather อย่างอีลอน มัสก์ แท้จริงแล้ว มีความหมายว่าอย่างไร
เคน นครินทร์ ชวน ปณชัย อารีเพิ่มพร Content Creator ธุรกิจและเทคโนโลยี THE STANDARD WEALTH วิเคราะห์และแชร์มุมมองของเหรียญ Dogecoin</t>
  </si>
  <si>
    <t>https://www.youtube.com/watch?v=fIDARfuA5VY&amp;list=PL7vAomcmTSEpmM1ypem8XITGb2RVo1Ea4&amp;index=205&amp;t=4s</t>
  </si>
  <si>
    <t>fIDARfuA5VY</t>
  </si>
  <si>
    <t>4 โค้งวัดอนาคตไทย ฉีดวัคซีนแล้วอย่างไรต่อ? กับ สมเกียรติ ตั้งกิจวานิชย์ | Executive Espresso EP.213</t>
  </si>
  <si>
    <t>Premiered May 17, 2021</t>
  </si>
  <si>
    <t>May 17, 2021</t>
  </si>
  <si>
    <t>5/17/2021</t>
  </si>
  <si>
    <t>20,259 views</t>
  </si>
  <si>
    <t>like this video along with 461 other people</t>
  </si>
  <si>
    <t>44:54</t>
  </si>
  <si>
    <t>การแก้ปัญหาวิกฤตโควิด-19 เปรียบได้กับการวิ่ง 4x100 ประเทศไทยทำได้ดีในผลัดแรก แต่ต้องมาสะดุดล้มในผลัดที่ 2 กับโค้งที่มีชื่อว่า ‘วัคซีน’ อะไรคือโค้งที่ 3 และ 4 เราทุกคนควรเตรียมพร้อมรับมืออย่างไร
เคน นครินทร์ ชวน ดร.สมเกียรติ ตั้งกิจวานิชย์ ประธานสถาบันวิจัยเพื่อการพัฒนาประเทศไทย (TDRI) มองข้ามช็อตอนาคตประเทศไทยในเซสชันสุดท้ายจาก THE STANDARD VACCINE FORUM</t>
  </si>
  <si>
    <t>https://www.youtube.com/watch?v=M-vafNoJ3Dk&amp;list=PL7vAomcmTSEpmM1ypem8XITGb2RVo1Ea4&amp;index=204&amp;t=4s</t>
  </si>
  <si>
    <t>M-vafNoJ3Dk</t>
  </si>
  <si>
    <t>สรุป อิสราเอล-ปาเลสไตน์ ขัดแย้งอะไร รากของปัญหาคืออะไร | Executive Espresso EP.214</t>
  </si>
  <si>
    <t>Premiered May 18, 2021</t>
  </si>
  <si>
    <t>May 18, 2021</t>
  </si>
  <si>
    <t>5/18/2021</t>
  </si>
  <si>
    <t>835,619 views</t>
  </si>
  <si>
    <t>like this video along with 12,530 other people</t>
  </si>
  <si>
    <t>52:27</t>
  </si>
  <si>
    <t>ปมขัดแย้งของอิสราเอลกับปาเลสไตน์คืออะไร รากของปัญหาที่แท้จริงมาจากไหน ทำไมกระบวนการเจรจาเพื่อสันติภาพที่พยายามทำมาตลอดหลายปีจึงไม่สำเร็จ และยังไม่มีทีท่าว่าจะเห็นผล
เคน นครินทร์ คุยกับ วิทย์ สิทธิเวคิน ผู้จัดพอดแคสต์รายการประวัติศาสตร์ 8 Minutes History</t>
  </si>
  <si>
    <t>https://www.youtube.com/watch?v=mAbo8bsjHhI&amp;list=PL7vAomcmTSEpmM1ypem8XITGb2RVo1Ea4&amp;index=203</t>
  </si>
  <si>
    <t>mAbo8bsjHhI</t>
  </si>
  <si>
    <t>ลับมาก! กู้เพิ่ม 7 แสนล้าน ควรกู้จริงไหม เอาไปใช้ทำอะไร | Executive Espresso EP.215</t>
  </si>
  <si>
    <t>Premiered May 20, 2021</t>
  </si>
  <si>
    <t>May 20, 2021</t>
  </si>
  <si>
    <t>5/20/2021</t>
  </si>
  <si>
    <t>99,222 views</t>
  </si>
  <si>
    <t>like this video along with 2,456 other people</t>
  </si>
  <si>
    <t>40:30</t>
  </si>
  <si>
    <t>วาระลับที่สุด​ ณ​ วันที่ 18 พฤษภาคม กระทรวงการคลังเสนอร่าง พ.ร.ก. เงินกู้ 7 แสนล้านบาท โดยมีมติที่ประชุมเห็นชอบเป็นที่เรียบร้อยแล้ว คำถามสำคัญคือ การกู้เงินในครั้งนี้เหมาะสมแล้วหรือไม่ มีการจัดสรรงบประมาณอย่างไร หนี้สาธารณะที่ตามมาน่ากังวลเพียงใด และเหตุใดการกู้ครั้งนี้จึงต้องเป็นความลับ
เคน นครินทร์ สรุปประเด็นสำคัญที่ทุกท่านควรรู้ หลังการได้พูดคุยกับ ดร.ยรรยง ไทยเจริญ รองผู้จัดการใหญ่อาวุโส ประธานเจ้าหน้าที่บริหาร กลุ่มงาน Economic Intelligence Center ธนาคารไทยพาณิชย์</t>
  </si>
  <si>
    <t>https://www.youtube.com/watch?v=tFECKuV5zU8&amp;list=PL7vAomcmTSEpmM1ypem8XITGb2RVo1Ea4&amp;index=202&amp;t=6s</t>
  </si>
  <si>
    <t>tFECKuV5zU8</t>
  </si>
  <si>
    <t>อีเทอเรียมคืออะไร จะฆ่าบิตคอยน์จริงหรือ ทำไมจึงเป็นคอมพิวเตอร์ของโลก | Executive Espresso EP.216</t>
  </si>
  <si>
    <t>Premiered May 21, 2021</t>
  </si>
  <si>
    <t>May 21, 2021</t>
  </si>
  <si>
    <t>5/21/2021</t>
  </si>
  <si>
    <t>226,313 views</t>
  </si>
  <si>
    <t>like this video along with 5,343 other people</t>
  </si>
  <si>
    <t>1:01:35</t>
  </si>
  <si>
    <t>หากเปรียบบิตคอยน์เป็นทองคำ หรือ Digital Gold อีเทอเรียม จะเปรียบเสมือนคอมพิวเตอร์ของโลก ทฤษฎีแห่งการกระจายศูนย์หรือไร้ตัวกลาง เมื่อนำมาปรับใช้กับการสร้างนวัตกรรมจะเป็นอย่างไร มีมูลค่าหรือสร้างประโยชน์ต่อโลกได้อย่างไรบ้าง
เคน นครินทร์ ชวน อัครเดช เดี่ยวพานิช เจ้าของเพจ Coinman อธิบายเจาะลึกที่มาที่ไปและการใช้งานจริงของ ‘อีเทอเรียม’
เอพิโสดนี้อาจมีศัพท์เฉพาะทางค่อนข้างมาก สำหรับการปูพื้นฐานความเข้าใจใน DeFi แนะนำให้ลองฟัง The Secret Sauce EP.353 DeFi ปฏิวัติธนาคาร? Yield Farming ทำนากินกำไรบนคริปโตคืออะไร ก่อนครับ : https://youtu.be/OJ-1jps-OZA</t>
  </si>
  <si>
    <t>https://www.youtube.com/watch?v=lCxfaBRD2hk&amp;list=PL7vAomcmTSEpmM1ypem8XITGb2RVo1Ea4&amp;index=201</t>
  </si>
  <si>
    <t>lCxfaBRD2hk</t>
  </si>
  <si>
    <t>เมื่อโลกเข้าสู่ยุค Green Economy ถ้าไม่ปรับตัวอาจตกขบวน เตรียมตัวอย่างไร | Executive Espresso EP.217</t>
  </si>
  <si>
    <t>Premiered May 24, 2021</t>
  </si>
  <si>
    <t>May 24, 2021</t>
  </si>
  <si>
    <t>5/24/2021</t>
  </si>
  <si>
    <t>18,556 views</t>
  </si>
  <si>
    <t>like this video along with 306 other people</t>
  </si>
  <si>
    <t>40:33</t>
  </si>
  <si>
    <t>เมื่อโลกกำลังหมุนไปในทิศทางสีเขียว เมื่อเหล่ามหาอำนาจของโลกประกาศปักธงเป็นประเทศปลอดคาร์บอน ทั้งในรูปแบบของ Green New Deal จากฝั่งสหรัฐอเมริกาและ European Green Deal แห่งสหภาพ EU กระแสการเปลี่ยนแปลงเหล่านี้กระทบเศรษฐกิจไทยอย่างไร ผู้ประกอบการไทยควรมีแนวทางการปรับตัวอย่างไรเพื่อไม่ให้ตกขบวน
.
เคน นครินทร์ คุยกับ ดร.พชรพจน์ นันทรามาศ ผู้ช่วยกรรมการผู้จัดการใหญ่ ศูนย์วิจัย Krungthai COMPASS ธนาคารกรุงไทย</t>
  </si>
  <si>
    <t>https://www.youtube.com/watch?v=h0ETELtJC00&amp;list=PL7vAomcmTSEpmM1ypem8XITGb2RVo1Ea4&amp;index=200&amp;t=5s</t>
  </si>
  <si>
    <t>h0ETELtJC00</t>
  </si>
  <si>
    <t>เมียนมา มาถึงจุดนี้ได้อย่างไร สรุปการเมืองเมียนมา 60 ปีใน 50 นาที | Executive Espresso EP.218</t>
  </si>
  <si>
    <t>69</t>
  </si>
  <si>
    <t>Premiered May 26, 2021</t>
  </si>
  <si>
    <t>May 26, 2021</t>
  </si>
  <si>
    <t>5/26/2021</t>
  </si>
  <si>
    <t>435,971 views</t>
  </si>
  <si>
    <t>like this video along with 7,386 other people</t>
  </si>
  <si>
    <t>44:04</t>
  </si>
  <si>
    <t>อะไรคือสาเหตุของความขัดแย้งในเมียนมาที่สะสมมาตลอด 60 ปี จนมีการจับกุมตัว ออง ซาน ซูจี ประธานพรรคสันนิบาตแห่งชาติเพื่อประชาธิปไตย และเกิดรัฐประหารในช่วงเดือนกุมภาพันธ์ที่ผ่านมา
เคน นครินทร์ คุยกับ วิทย์ สิทธิเวคิน โฮสต์รายการ 8 Minutes History พอดแคสต์ประวัติศาสตร์จาก THE STANDARD</t>
  </si>
  <si>
    <t>https://www.youtube.com/watch?v=8r-6rx83k6g&amp;list=PL7vAomcmTSEpmM1ypem8XITGb2RVo1Ea4&amp;index=199&amp;t=3s</t>
  </si>
  <si>
    <t>8r-6rx83k6g</t>
  </si>
  <si>
    <t>วัคซีนทิพย์? เมื่อวัคซีนอาจไม่มาตามนัด | Executive Espresso EP.219</t>
  </si>
  <si>
    <t>42</t>
  </si>
  <si>
    <t>May 27, 2021</t>
  </si>
  <si>
    <t>5/27/2021</t>
  </si>
  <si>
    <t>10,299 views</t>
  </si>
  <si>
    <t>like this video along with 228 other people</t>
  </si>
  <si>
    <t>36:33</t>
  </si>
  <si>
    <t>เมื่อความต้องการในการฉีดวัคซีน และจำนวนผู้ลงทะเบียนมีแนวโน้มที่จะเพิ่มมากขึ้น หลายๆ จังหวัดเร่งสร้างระบบจองวัคซีนของตัวเองเพื่อลดความสับสน จึงนำมาสู่ความท้าทายในก้าวต่อไปของประเทศไทย เป้าหมายการฉีดวัคซีน 100 ล้านโดส เรามีวัคซีนเพียงพอแล้วหรือยัง ทำอย่างไรหาก AstraZeneca ซึ่งมีกำหนดจัดส่งเร็วๆ นี้ไม่มาตามนัด
เคน นครินทร์ คุยกับ พลวุฒิ สงสกุล Content Creator การเมือง ประจำสำนักข่าว THE STANDARD ไลฟ์พิเศษครั้งแรกจาก The Secret Sauce: Executive Espresso</t>
  </si>
  <si>
    <t>https://www.youtube.com/watch?v=N3BGV3XJm0Y&amp;list=PL7vAomcmTSEpmM1ypem8XITGb2RVo1Ea4&amp;index=198&amp;t=5s</t>
  </si>
  <si>
    <t>N3BGV3XJm0Y</t>
  </si>
  <si>
    <t>NFT คืออะไร ศิลปะพันล้านบนคริปโตฯ หรือแค่ของเล่นดิจิทัล | Executive Espresso EP.220</t>
  </si>
  <si>
    <t>Premiered May 31, 2021</t>
  </si>
  <si>
    <t>May 31, 2021</t>
  </si>
  <si>
    <t>5/31/2021</t>
  </si>
  <si>
    <t>50,882 views</t>
  </si>
  <si>
    <t>like this video along with 1,514 other people</t>
  </si>
  <si>
    <t>21:37</t>
  </si>
  <si>
    <t>จากข่าวการประมูลคลิป ‘ชาร์ลีกัดนิ้วผม’ ด้วยสินทรัพทย์ดิจิทัล NFT หรือ Non-Fungible Token ที่ดังไปทั่วโลก จนเกิดกระแสสนใจว่า NFT คืออะไร สนใจอยากใช้ต้องทำอย่างไร และทำไมถึงเป็นทางเลือกใหม่ที่เหมาะกับศิลปินยุคดิจิทัล
เคน นครินทร์ คุยกับ ปณชัย อารีเพิ่มพร Content Creator ธุรกิจและเทคโนโลยี THE STANDARD WEALTH</t>
  </si>
  <si>
    <t>https://www.youtube.com/watch?v=y8eEH3HtuRo&amp;list=PL7vAomcmTSEpmM1ypem8XITGb2RVo1Ea4&amp;index=197&amp;t=4s</t>
  </si>
  <si>
    <t>y8eEH3HtuRo</t>
  </si>
  <si>
    <t>ชำแหละงบฯ 65 เงินน้อย หนี้เยอะ ใช้ไม่ถูกจุด? | Executive Espresso EP.221</t>
  </si>
  <si>
    <t>48</t>
  </si>
  <si>
    <t>Jun 2, 2021</t>
  </si>
  <si>
    <t>6/2/2021</t>
  </si>
  <si>
    <t>June</t>
  </si>
  <si>
    <t>20,282 views</t>
  </si>
  <si>
    <t>like this video along with 413 other people</t>
  </si>
  <si>
    <t>46:16</t>
  </si>
  <si>
    <t>ชำแหละงบประมาณปี 2565 รัฐบาลมีรายได้เพิ่มขึ้นหรือลดลงอย่างไร เพียงพอสำหรับรายจ่ายหรือไม่ การจัดสรรงบประมาณเป็นอย่างไร สมเหตุสมผลสำหรับกระทรวงต่างๆ หรือไม่ อย่างไร
เคน นครินทร์ คุยกับ พลวุฒิ สงสกุล Content creator การเมือง ประจำสำนักข่าว THE STANDARD</t>
  </si>
  <si>
    <t>https://www.youtube.com/watch?v=zfYp6GF4HGw&amp;list=PL7vAomcmTSEpmM1ypem8XITGb2RVo1Ea4&amp;index=196&amp;t=4s</t>
  </si>
  <si>
    <t>zfYp6GF4HGw</t>
  </si>
  <si>
    <t>สรุปคดีสินบน Toyota ภาษีหมื่นล้าน พาดพิงผู้พิพากษาไทย | Executive Espresso EP.222</t>
  </si>
  <si>
    <t>Premiered Jun 3, 2021</t>
  </si>
  <si>
    <t>Jun 3, 2021</t>
  </si>
  <si>
    <t>6/3/2021</t>
  </si>
  <si>
    <t>74,397 views</t>
  </si>
  <si>
    <t>like this video along with 1,535 other people</t>
  </si>
  <si>
    <t>40:01</t>
  </si>
  <si>
    <t>จากกรณีทางการสหรัฐฯ สั่งสอบสวนคดีบริษัท Toyota Motor Thailand จ่ายสินบนแก่ผู้พิพากษาไทยในการตัดสินคดีภาษีนำเข้าชิ้นส่วนรถยนต์มูลค่า 350 ล้านดอลลาร์สหรัฐ หรือกว่า 1.1 หมื่นล้านบาท กลายเป็นข่าวดังไปทั่วโลกและสั่นสะเทือนองค์กรศาลยุติธรรมของไทย จนต้องมีการตั้งคณะทำงานตรวจสอบข้อเท็จจริง 
ที่มาที่ไปของเรื่องนี้เกิดขึ้นได้อย่างไร และมีตัวละครเป็นใครบ้างที่เข้ามาเกี่ยวข้องกับคดีอื้อฉาวนี้ เคน นครินทร์ คุยกับ วิทย์ สิทธิเวคิน โฮสต์รายการ 8 Minutes History พอดแคสต์ประวัติศาสตร์จาก THE STANDARD</t>
  </si>
  <si>
    <t>https://www.youtube.com/watch?v=5MCREaYMKe4&amp;list=PL7vAomcmTSEpmM1ypem8XITGb2RVo1Ea4&amp;index=195&amp;t=4s</t>
  </si>
  <si>
    <t>5MCREaYMKe4</t>
  </si>
  <si>
    <t>G7 รื้อภาษีโลกครั้งประวัติศาสตร์! สะเทือนยักษ์ใหญ่เทคฯ ไทยเกี่ยวอะไร | Executive Espresso EP.223</t>
  </si>
  <si>
    <t>Premiered Jun 8, 2021</t>
  </si>
  <si>
    <t>Jun 8, 2021</t>
  </si>
  <si>
    <t>6/8/2021</t>
  </si>
  <si>
    <t>56,972 views</t>
  </si>
  <si>
    <t>like this video along with 1,310 other people</t>
  </si>
  <si>
    <t>30:23</t>
  </si>
  <si>
    <t>สรุปข้อตกลงครั้งประวัติศาสตร์จากการประชุมรัฐมนตรีคลังและผู้ว่าการธนาคารกลางของกลุ่ม G7 หรือประเทศอุตสาหกรรมชั้นนำ 7 ประเทศ ที่จะปฏิรูประบบการจัดเก็บภาษีในระดับโลก มุ่งเป้าโดยตรงที่บริษัทข้ามชาติที่มีขนาดใหญ่ที่สุดและได้กำไรมากที่สุด 
ผลลัพธ์ของการประชุมครั้งนี้เป็นอย่างไร เกี่ยวข้องกับประเทศไทยหรือไม่ และจะกระทบบริษัทเทคโนโลยีมากน้อยแค่ไหน ใน The Secret Sauce: Executive Espresso</t>
  </si>
  <si>
    <t>https://www.youtube.com/watch?v=NyACiHSN6nw&amp;list=PL7vAomcmTSEpmM1ypem8XITGb2RVo1Ea4&amp;index=194&amp;t=5s</t>
  </si>
  <si>
    <t>NyACiHSN6nw</t>
  </si>
  <si>
    <t>Plant-based Food เนื้อไร้เนื้อ! เทรนด์อาหารหมื่นล้าน คว้าโอกาสอย่างไร | Executive Espresso EP.224</t>
  </si>
  <si>
    <t>Premiered Jun 9, 2021</t>
  </si>
  <si>
    <t>Jun 9, 2021</t>
  </si>
  <si>
    <t>6/9/2021</t>
  </si>
  <si>
    <t>67,963 views</t>
  </si>
  <si>
    <t>like this video along with 1,720 other people</t>
  </si>
  <si>
    <t>28:49</t>
  </si>
  <si>
    <t>จากการประเมินว่าตลาด Plant-based Food ในประเทศไทยจะมีมูลค่าสูงถึง 4.5 หมื่นล้านบาทในปี 2024 โดยมีอัตราการเติบโตกว่า 10% ต่อปี รวมถึงการ IPO ของบริษัทนมข้าวโอ๊ตที่มีชื่อว่า Oatly โดยมีคนดังอย่าง โอปราห์ วินฟรีย์ และ เจย์-ซี ร่วมลงทุน จึงนำมาสู่คำถามที่ว่า Plant-based Food หรือเนื้อสัตว์ที่ทำจากพืช อาจเป็นจุดเปลี่ยนครั้งใหญ่ของวงการอาหารจริงหรือ 
เคน นครินทร์ สรุปความเคลื่อนไหวและเทรนด์อาหารทางเลือก อ้างอิงจากผลวิจัย ทำความรู้จัก Plant-based Food โดย Krungthai COMPASS</t>
  </si>
  <si>
    <t>https://www.youtube.com/watch?v=QzEgQeqlUCc&amp;list=PL7vAomcmTSEpmM1ypem8XITGb2RVo1Ea4&amp;index=193&amp;t=5s</t>
  </si>
  <si>
    <t>QzEgQeqlUCc</t>
  </si>
  <si>
    <t>เจาะลึก 8 เหรียญคริปโตฯ พร้อมหลักคิดการลงทุน จากผู้เชี่ยวชาญตัวจริง | Executive Espresso EP.225</t>
  </si>
  <si>
    <t>Premiered Jun 11, 2021</t>
  </si>
  <si>
    <t>Jun 11, 2021</t>
  </si>
  <si>
    <t>6/11/2021</t>
  </si>
  <si>
    <t>297,157 views</t>
  </si>
  <si>
    <t>like this video along with 7,391 other people</t>
  </si>
  <si>
    <t>1:00:31</t>
  </si>
  <si>
    <t>เคน นครินทร์ คุยกับ ปรมินทร์ อินโสม ประธานกรรมการบริหาร บริษัท สตางค์ คอร์ปอเรชั่น จำกัด ชวนสรุปถึง 8 อันดับเหรียญคริปโตเคอร์เรนซี แต่ละเหรียญใช้งานอย่างไร มีคาแรกเตอร์แบบไหน พื้นฐานคืออะไร ทั้งในเชิงวิทยาศาสตร์และแนวทางการลงทุน
**  นาทีที่ 9:56 หมายถึง XLM : Stellar / ไม่ใช่ Statera **</t>
  </si>
  <si>
    <t>https://www.youtube.com/watch?v=zMNd3clCa1Q&amp;list=PL7vAomcmTSEpmM1ypem8XITGb2RVo1Ea4&amp;index=192&amp;t=4s</t>
  </si>
  <si>
    <t>zMNd3clCa1Q</t>
  </si>
  <si>
    <t>Asset Tokenization คืออะไร เหมาะกับใคร ใช้อย่างไร เปลี่ยนโลกจริงหรือ | Executive Espresso EP.226</t>
  </si>
  <si>
    <t>Premiered Jun 16, 2021</t>
  </si>
  <si>
    <t>Jun 16, 2021</t>
  </si>
  <si>
    <t>6/16/2021</t>
  </si>
  <si>
    <t>22,175 views</t>
  </si>
  <si>
    <t>like this video along with 477 other people</t>
  </si>
  <si>
    <t>56:12</t>
  </si>
  <si>
    <t>ทำความเข้าใจแบบ 101 กับ Asset Tokenization (การสร้างโทเคนขึ้นเพื่อเป็นตัวแทนของสินทรัพย์) อะไรคือจุดประสงค์หลัก เหมือนและแตกต่างจากวิธีการระดมทุนทั่วไปอย่างไร Investment Token, Utility Token และ Governance Token ทำงานอย่างไร ไม่ว่าองค์กรประเภทใดก็ทำได้จริงหรือ หากสนใจควรเริ่มต้นอย่างไร
เคน นครินทร์ คุยกับ พชร อารยะการกุล ประธานเจ้าหน้าที่บริหาร บริษัท บลูบิค กรุ๊ป จำกัด (มหาชน)</t>
  </si>
  <si>
    <t>https://www.youtube.com/watch?v=orzBtZv2fCg&amp;list=PL7vAomcmTSEpmM1ypem8XITGb2RVo1Ea4&amp;index=191&amp;t=4s</t>
  </si>
  <si>
    <t>orzBtZv2fCg</t>
  </si>
  <si>
    <t>นายกฯ สั่งเปิดประเทศ 120 วัน ทำได้จริงไหม เตรียมตัวอย่างไร | Executive Espresso EP.227</t>
  </si>
  <si>
    <t>Premiered Jun 18, 2021</t>
  </si>
  <si>
    <t>Jun 18, 2021</t>
  </si>
  <si>
    <t>6/18/2021</t>
  </si>
  <si>
    <t>19,160 views</t>
  </si>
  <si>
    <t>like this video along with 384 other people</t>
  </si>
  <si>
    <t>25:11</t>
  </si>
  <si>
    <t>เปิดมุมมองนักวิเคราะห์และแพทย์ผู้เชี่ยวชาญ จะเกิดอะไรขึ้นหากนายกฯ สามารถเปิดประเทศได้จริงภายใน 120 วัน ความเสี่ยงคืออะไร เศรษฐกิจไทยเริ่มมีความหวังจริงหรือไม่ ยอด GDP ของประเทศจะไปในทิศทางใด และรัฐบาลควรเตรียมแผนการผลิตวัคซีนอย่างไร เพื่อไม่ให้เกิดผลกระทบที่ไม่คาดคิด</t>
  </si>
  <si>
    <t>https://www.youtube.com/watch?v=uujIVbc9CDw&amp;list=PL7vAomcmTSEpmM1ypem8XITGb2RVo1Ea4&amp;index=190&amp;t=4s</t>
  </si>
  <si>
    <t>uujIVbc9CDw</t>
  </si>
  <si>
    <t>หมากล้อมของไบเดน รุก-ล้อม-สลายจีน | Executive Espresso EP.228</t>
  </si>
  <si>
    <t>37</t>
  </si>
  <si>
    <t>Premiered Jun 21, 2021</t>
  </si>
  <si>
    <t>Jun 21, 2021</t>
  </si>
  <si>
    <t>6/21/2021</t>
  </si>
  <si>
    <t>767,381 views</t>
  </si>
  <si>
    <t>like this video along with 9,846 other people</t>
  </si>
  <si>
    <t>59:13</t>
  </si>
  <si>
    <t>การแก่งแย่งความเป็นมหาอำนาจของโลกระหว่างสหรัฐอเมริกาและจีนได้เดินทางมาสู่จุดที่เรียกได้ว่าเข้มข้นและดุเดือดที่สุดครั้งหนึ่งในประวัติศาสตร์ 5 จุดยุทธศาสตร์บนกระดานหมากล้อมที่ โจ ไบเดน เปิดเกมสู้กับจีนมีอะไรบ้าง กลยุทธ์การตอบโต้ของสีจิ้นผิงเป็นอย่างไร ความได้เปรียบ-เสียเปรียบในครั้งนี้ใครมีแต้มต่อ กระทบไทยอย่างไร
เคน นครินทร์ คุยกับ ดร.อาร์ม ตั้งนิรันดร รองคณบดีคณะนิติศาสตร์ และผู้อำนวยการศูนย์จีนศึกษา จุฬาลงกรณ์มหาวิทยาลัย</t>
  </si>
  <si>
    <t>https://www.youtube.com/watch?v=AP6HkUt9oLk&amp;list=PL7vAomcmTSEpmM1ypem8XITGb2RVo1Ea4&amp;index=189&amp;t=2s</t>
  </si>
  <si>
    <t>AP6HkUt9oLk</t>
  </si>
  <si>
    <t>ทำไม เจฟฟ์ เบ​โซส์ เงินเดือน 2 แสนบาท วิธีคนรวยเลี่ยงภาษี ‘ซื้อ-กู้-ตาย’ Executive Espresso EP.229</t>
  </si>
  <si>
    <t>Premiered Jun 23, 2021</t>
  </si>
  <si>
    <t>Jun 23, 2021</t>
  </si>
  <si>
    <t>6/23/2021</t>
  </si>
  <si>
    <t>58,087 views</t>
  </si>
  <si>
    <t>like this video along with 1,308 other people</t>
  </si>
  <si>
    <t>25:38</t>
  </si>
  <si>
    <t>เมื่อสองสัปดาห์ที่ผ่านมา ProPublica องค์กรไม่แสวงหาผลกำไร ได้เผยแพร่บทความ ‘The Secret IRS Files: Trove of Never-Before-Seen Records Reveal How the Wealthiest Avoid Income Tax’ ว่าด้วยเรื่องกลยุทธ์การเลี่ยงภาษีของเหล่ามหาเศรษฐีในสหรัฐฯ ที่มีทริกลดละเลี่ยงการจ่ายภาษีเงินได้อย่างเหนือความคาดหมาย 
พวกเขามีวิธีการอย่างไร แล้วทำไมจึงสามารถหลีกเลี่ยงภาษีได้ ติดตามใน The Secret Sauce: Executive Espresso
**แก้ไขข้อมูล**
นาทีที่ 13:30 Estate tax ภาษีกองมรดก
นาทีที่ 19:07 กู้เงินเพื่อเลี่ยงภาษี เสียดอกเบี้ย 3%</t>
  </si>
  <si>
    <t>https://www.youtube.com/watch?v=3Pnk-m1vNl8&amp;list=PL7vAomcmTSEpmM1ypem8XITGb2RVo1Ea4&amp;index=188&amp;t=4s</t>
  </si>
  <si>
    <t>3Pnk-m1vNl8</t>
  </si>
  <si>
    <t>วิกฤตซ้ำซ้อน! ระลอก 4 มา เดลตาพุ่ง วัคซีนคุณภาพอยู่ไหน | Executive Espresso EP.230</t>
  </si>
  <si>
    <t>Premiered Jun 25, 2021</t>
  </si>
  <si>
    <t>Jun 25, 2021</t>
  </si>
  <si>
    <t>6/25/2021</t>
  </si>
  <si>
    <t>70,883 views</t>
  </si>
  <si>
    <t>like this video along with 1,269 other people</t>
  </si>
  <si>
    <t>43:09</t>
  </si>
  <si>
    <t>สถานการณ์โควิด-19 ในประเทศไทยกลับมาวิกฤตอีกครั้ง ผู้ป่วยเพิ่ม ผู้เสียชีวิตพุ่ง เตียง ICU ไม่พอ เชื้อไวรัสกลายพันธุ์ เบตาลาม เดลตาพุ่ง วัคซีนตัวที่มีอาจจะเอาไม่อยู่ จนแพทย์หน้าด่านที่ฉีดแล้ว 2 เข็มเริ่มกลับมาติดเชื้ออีกครั้ง ร้อนจนสื่อใหญ่อย่าง สรยุทธ สุทัศนะจินดา และสังคมเรียกร้องวัคซีนตัวที่มีประสิทธิภาพมากกว่านี้ 
.
แถมยังมีโจทย์ใหม่ที่จะเปิดประเทศ ทั้งภูเก็ตแซนด์บ็อกซ์วันที่ 1 กรกฎาคม 2564 และการขีดเส้นบอกทั่วโลกว่าไทยจะเปิดพรมแดนในอีก 120 วันข้างหน้า
.
สถานการณ์จะเป็นอย่างไรต่อไป รัฐควรทำอะไร คนทำงาน-นักธุรกิจควรจะวางแผนตัวเองอย่างไร เคน นครินทร์ คุยกับ ศ.ดร.นพ.มานพ พิทักษ์ภากร หัวหน้าศูนย์วิจัยการแพทย์แม่นยำ คณะแพทยศาสตร์ศิริราชพยาบาล</t>
  </si>
  <si>
    <t>https://www.youtube.com/watch?v=VBLPMS1B-5k&amp;list=PL7vAomcmTSEpmM1ypem8XITGb2RVo1Ea4&amp;index=187&amp;t=3s</t>
  </si>
  <si>
    <t>VBLPMS1B-5k</t>
  </si>
  <si>
    <t>วิกฤตเตียงเต็ม ผู้ป่วยล้น ใกล้ถึงจุดล่มสลายจริงหรือ | Executive Espresso EP.231</t>
  </si>
  <si>
    <t>55</t>
  </si>
  <si>
    <t>25,101 views</t>
  </si>
  <si>
    <t>like this video along with 693 other people</t>
  </si>
  <si>
    <t>43:21</t>
  </si>
  <si>
    <t>จากเรื่องราวน่าสะเทือนใจในโซเชียลมีเดีย เมื่อสามีนั่งมองภรรยาสิ้นใจไปต่อหน้าต่อหน้า หลังสองชีวิตติดโควิด-19 พร้อมกันในห้องเช่าขนาดเล็ก แต่ไม่มีเตียงผู้ป่วยพร้อมรองรับ อีกบทเรียนสำคัญที่รัฐบาลควรรีบแก้ไข ก่อนจะมีการสูญเสียครั้งต่อไป 
เคน นครินทร์ สรุปประเด็นสำคัญเกี่ยวกับวิกฤตจำนวนเตียงผู้ป่วยในประเทศไทย พร้อมพูดคุยกับแพทย์หน้าด่านถึงสถานการณ์ฉุกเฉินที่ต้องติดตามอย่างใกล้ชิด ใน The Secret Sauce: Executive Espresso</t>
  </si>
  <si>
    <t>https://www.youtube.com/watch?v=zJiVwcCpML8&amp;list=PL7vAomcmTSEpmM1ypem8XITGb2RVo1Ea4&amp;index=186&amp;t=5s</t>
  </si>
  <si>
    <t>zJiVwcCpML8</t>
  </si>
  <si>
    <t>ประกาศกึ่งล็อกดาวน์กลางดึก ลมหายใจเฮือกสุดท้ายของผู้ประกอบการ | Executive Espresso EP.232</t>
  </si>
  <si>
    <t>65</t>
  </si>
  <si>
    <t>Premiered Jun 27, 2021</t>
  </si>
  <si>
    <t>Jun 27, 2021</t>
  </si>
  <si>
    <t>6/27/2021</t>
  </si>
  <si>
    <t>37,722 views</t>
  </si>
  <si>
    <t>like this video along with 629 other people</t>
  </si>
  <si>
    <t>53:34</t>
  </si>
  <si>
    <t>เกาะติดสถานการณ์โควิด-19 หลังเว็บไซต์ราชกิจจานุเบกษาประกาศกึ่งล็อกดาวน์เมื่อคืนวันอาทิตย์ที่ 27 มิถุนายน 2564 ทำให้เกิดผลกระทบเชิงลบกับผู้ประกอบการและคนทำงานหลายภาคส่วน นำมาซึ่งเสียงวิพากษ์วิจารณ์ถึงการสื่อสารที่ไม่ชัดเจนของรัฐบาล รวมถึงอัปเดตวิกฤตผู้ป่วยล้น เตียงเต็ม อีกประเด็นใหญ่ที่ยังไม่มีหนทางแก้ไขอย่างเป็นรูปธรรม 
สองเรื่องนี้กำลังสะท้อนปัญหาอะไร ทางออกของประเทศไทยควรมุ่งหน้าไปทางไหน ใน The Secret Sauce: Executive Espresso</t>
  </si>
  <si>
    <t>https://www.youtube.com/watch?v=dm1BDM9jD7Q&amp;list=PL7vAomcmTSEpmM1ypem8XITGb2RVo1Ea4&amp;index=185&amp;t=3s</t>
  </si>
  <si>
    <t>dm1BDM9jD7Q</t>
  </si>
  <si>
    <t>แผนผังกู้วิกฤตโควิดระลอกใหม่ฉบับเข้าใจง่าย | Executive Espresso EP.233</t>
  </si>
  <si>
    <t>Premiered Jun 29, 2021</t>
  </si>
  <si>
    <t>Jun 29, 2021</t>
  </si>
  <si>
    <t>6/29/2021</t>
  </si>
  <si>
    <t>24,973 views</t>
  </si>
  <si>
    <t>like this video along with 778 other people</t>
  </si>
  <si>
    <t>46:21</t>
  </si>
  <si>
    <t>The Secret Sauce เปิดวอร์รูมสำหรับผู้บริหารทั่วประเทศ แจก ‘แผนผังการจัดการโควิด ฉบับเข้าใจง่าย’ (Thailand’s COVID Dashboard) ครอบคลุมทุกประเด็นสำคัญ สำหรับการเตรียมพร้อมเดินหน้าต่อใน 14 วันอันตรายชี้เป็นชี้ตาย กับวิกฤตโควิดระลอกใหม่ที่เต็มไปด้วยปัญหาซ่อนปัญหา สร้างความตึงเครียด และยากจะเข้าใจว่าต้องเริ่มแก้ไขต่อไปอย่างไร 
Dashboard นี้ต้องใช้อย่างไร การมองภาพรวมต้องเริ่มที่ตรงไหน รายละเอียดสถานการณ์ที่ต้องจับตามองอย่างใกล้ชิดประกอบไปด้วยเรื่องอะไรบ้าง ติดตามได้ในเอพิโสดนี้ที่เดียว</t>
  </si>
  <si>
    <t>https://www.youtube.com/watch?v=Dkvkf8Z5xPU&amp;list=PL7vAomcmTSEpmM1ypem8XITGb2RVo1Ea4&amp;index=184&amp;t=3s</t>
  </si>
  <si>
    <t>Dkvkf8Z5xPU</t>
  </si>
  <si>
    <t>ภูเก็ต แซนด์บ็อกซ์ วันแรก รู้ว่าเสี่ยงแต่คงต้องขอลอง | Executive Espresso EP.234</t>
  </si>
  <si>
    <t>Premiered Jul 1, 2021</t>
  </si>
  <si>
    <t>Jul 1, 2021</t>
  </si>
  <si>
    <t>7/1/2021</t>
  </si>
  <si>
    <t>July</t>
  </si>
  <si>
    <t>2021-Q3</t>
  </si>
  <si>
    <t>33,105 views</t>
  </si>
  <si>
    <t>like this video along with 446 other people</t>
  </si>
  <si>
    <t>49:45</t>
  </si>
  <si>
    <t>สรุปประเด็นสำคัญวันแรกของ ‘ภูเก็ต แซนด์บ็อกซ์’ (Phuket Sandbox) แผนฟื้นฟูการท่องเที่ยวประเทศไทย ที่อนุญาตให้นักเดินทางต่างชาติที่ได้รับวัคซีนครบโดสแล้วสามารถเข้ามาได้โดยไม่ต้องกักตัว
เคน-นครินทร์ คุยกับ พลวุฒิ สงสกุล Content Creator การเมือง ประจำสำนักข่าว THE STANDARD ถึงการเตรียมพร้อมของภาครัฐและเอกชน ความคืบหน้าเรื่องอัตราการฉีดวัคซีนในภูเก็ต ปัญหาที่ต้องเฝ้าระวัง และโอกาสขยายต่อของโมเดลแซนด์บ็อกซ์ ใน The Secret Sauce: Executive Espresso</t>
  </si>
  <si>
    <t>https://www.youtube.com/watch?v=9eJhV7xTy_c&amp;list=PL7vAomcmTSEpmM1ypem8XITGb2RVo1Ea4&amp;index=183&amp;t=5s</t>
  </si>
  <si>
    <t>9eJhV7xTy_c</t>
  </si>
  <si>
    <t>เหลือทางออกอะไรอีกบ้าง เมื่อผู้ติดเชื้อ-เสียชีวิต นิวไฮต่อเนื่อง | Executive Espresso EP.235</t>
  </si>
  <si>
    <t>Streamed live on Jul 2, 2021</t>
  </si>
  <si>
    <t>Jul 2, 2021</t>
  </si>
  <si>
    <t>7/2/2021</t>
  </si>
  <si>
    <t>23,275 views</t>
  </si>
  <si>
    <t>like this video along with 361 other people</t>
  </si>
  <si>
    <t>1:00:03</t>
  </si>
  <si>
    <t>เข้าสู่เดือนกรกฎาคม (2 กรกฎาคม 2564) ยอดผู้ป่วย-ผู้เสียชีวิตจากโควิดในไทยยังคงทำ ‘นิวไฮ’ ต่อเนื่องอีกครั้ง โดยมีผู้ติดเชื้อรายใหม่ 6,087 ราย และเสียชีวิตเพิ่มอีก 61 ราย แน่นอนว่าสถานการณ์ที่เกิดขึ้นเข้าขั้น ‘วิกฤต’แล้ว แต่คำถามก็คือทางออกของประเทศไทยต่อจากนี้คืออะไร 
.
เคน-นครินทร์ วนกิจไพบูลย์ ชวน ผศ.นพ.บวรศม ลีระพันธ์ รองผู้อำนวยการศูนย์นโยบายและการจัดการสุขภาพ คณะแพทยศาสตร์โรงพยาบาลรามาธิบดี มหาวิทยาลัยมหิดล ร่วมพูดคุยเพื่อสะท้อนสถานการณ์โควิดในไทย ณ วันนี้ พร้อมมองไปข้างหน้าว่า ปัจจัยที่จะทำให้ประเทศหลุดพ้นจากวิกฤตการณ์ที่เกิดขึ้นคืออะไรกันแน่?</t>
  </si>
  <si>
    <t>https://www.youtube.com/watch?v=AYX2s8byrlk&amp;list=PL7vAomcmTSEpmM1ypem8XITGb2RVo1Ea4&amp;index=182&amp;t=5s</t>
  </si>
  <si>
    <t>AYX2s8byrlk</t>
  </si>
  <si>
    <t>อ่านเกม ‘Disney+ Hotstar’ ฮอตจริงไหม กลยุทธ์ธุรกิจต่างจากคนอื่นอย่างไร? | Executive Espresso EP.236</t>
  </si>
  <si>
    <t>Premiered Jul 5, 2021</t>
  </si>
  <si>
    <t>Jul 5, 2021</t>
  </si>
  <si>
    <t>7/5/2021</t>
  </si>
  <si>
    <t>22,327 views</t>
  </si>
  <si>
    <t>like this video along with 390 other people</t>
  </si>
  <si>
    <t>27:31</t>
  </si>
  <si>
    <t>ล้วงลึกกลยุทธ์ ‘Disney+ Hotstar’ แพลตฟอร์มสตรีมมิงสุดร้อนแรง หลังเปิดตัวให้บริการในประเทศไทยอย่างเป็นทางการ ผู้สร้างสมการใหม่ ‘ออกตัวช้า ไม่จำเป็นต้องเป็น ‘ผู้ตาม’ เสมอไป’</t>
  </si>
  <si>
    <t>https://www.youtube.com/watch?v=VWuq7neLbVM&amp;list=PL7vAomcmTSEpmM1ypem8XITGb2RVo1Ea4&amp;index=181&amp;t=4s</t>
  </si>
  <si>
    <t>VWuq7neLbVM</t>
  </si>
  <si>
    <t>#โรงงานกิ่งแก้วไฟไหม้ ควรแก้อะไร ผู้นำ การจัดการ การสื่อสาร หรือผังเมือง | Executive Espresso EP.237</t>
  </si>
  <si>
    <t>Premiered Jul 7, 2021</t>
  </si>
  <si>
    <t>Jul 7, 2021</t>
  </si>
  <si>
    <t>7/7/2021</t>
  </si>
  <si>
    <t>10,738 views</t>
  </si>
  <si>
    <t>like this video along with 226 other people</t>
  </si>
  <si>
    <t>1:10:20</t>
  </si>
  <si>
    <t>สรุปบทเรียนจากเหตุไฟไหม้โรงงานผลิตเม็ดโฟมพลาสติก ‘บริษัท หมิงตี้เคมีคอล จำกัด’ ซอยกิ่งแก้ว 21 จังหวัดสมุทรปราการ #โรงงานกิ่งเเก้วไฟไหม้ ควรแก้อะไร ‘ผังเมือง โรงงาน ระบบ หรือผู้นำ?’ พร้อมหาทางออกร่วมกันเพื่อป้องกันไม่ให้เกิดเหตุการณ์เช่นนี้ซ้ำขึ้นอีกในอนาคต</t>
  </si>
  <si>
    <t>https://www.youtube.com/watch?v=O14mqVY5Iyg&amp;list=PL7vAomcmTSEpmM1ypem8XITGb2RVo1Ea4&amp;index=180&amp;t=5s</t>
  </si>
  <si>
    <t>O14mqVY5Iyg</t>
  </si>
  <si>
    <t>วิสัยทัศน์ผู้นำสิงคโปร์ มองข้ามช็อต ‘ใช้ชีวิตกับโควิด’ | Executive Espresso EP.238</t>
  </si>
  <si>
    <t>Premiered Jul 8, 2021</t>
  </si>
  <si>
    <t>Jul 8, 2021</t>
  </si>
  <si>
    <t>7/8/2021</t>
  </si>
  <si>
    <t>131,401 views</t>
  </si>
  <si>
    <t>like this video along with 2,748 other people</t>
  </si>
  <si>
    <t>50:55</t>
  </si>
  <si>
    <t>‘สิงคโปร์’ เป็นอีกหนึ่งในประเทศที่มีอัตราการฉีดวัคซีนสูงเป็นลำดับต้นๆ ของโลก เหตุผลก็เพราะผู้นำและรัฐบาลเล็งเห็นตั้งแต่ปีที่แล้วว่า ‘วัคซีนคือกุญแจสู่อนาคต’ พวกเขาจึง ‘ทำทุกวิถีทาง’ และกล้าเสี่ยงเพื่อให้ได้มาซึ่งวัคซีนจำนวนมากๆ 
มาวันนี้สิงคโปร์กำลังจะเปลี่ยนสถานะตัวเองจาก ‘อยู่เป็น’ ไปสู่ประเทศที่ใช้ชีวิตกับโควิดได้แบบ ‘อยู่ยืน’ มองโควิดเป็นเหมือนไข้หวัดใหญ่ คู่ขนานกับภาคเศรษฐกิจและภาคธุรกิจที่ดำเนินต่อไปได้โดยไม่ได้รับผลกระทบ ประชาชนเองก็สามารถใช้ชีวิตของตัวเองได้ตามปกติ 
สิงคโปร์มาถึงจุดนี้ได้อย่างไร ไทยควรเรียนรู้อะไรจากโมเดลของพวกเขา เคน นครินทร์ พูดคุยกับ ดร.สันติธาร เสถียรไทย นักเศรษฐศาสตร์ภาคเทคโนโลยีแห่งเอเชีย เพื่อสรุปบทเรียนที่เราควรต้องรีบ ‘ปรับ’ หากอยากอยู่รอด อยู่เป็น และอยู่ยืนแบบสิงคโปร์</t>
  </si>
  <si>
    <t>https://www.youtube.com/watch?v=96CiVEN_YV0&amp;list=PL7vAomcmTSEpmM1ypem8XITGb2RVo1Ea4&amp;index=179&amp;t=5s</t>
  </si>
  <si>
    <t>96CiVEN_YV0</t>
  </si>
  <si>
    <t>เตรียมล็อกดาวน์สกัดระลอก 4 เศรษฐกิจอาจโตเหลือ 0% | Executive Espresso EP.239</t>
  </si>
  <si>
    <t>Streamed live on Jul 8, 2021</t>
  </si>
  <si>
    <t>53,649 views</t>
  </si>
  <si>
    <t>like this video along with 1,043 other people</t>
  </si>
  <si>
    <t>1:04:55</t>
  </si>
  <si>
    <t>สถานการณ์การแพร่ระบาดของโควิดในไทยยัง ‘วิกฤต’ และนิวไฮต่อเนื่อง เมื่อวันนี้ ​(8 กรกฎาคม) มีรายงานพบผู้ป่วยติดเชื้อรายใหม่อีก 7,058 ราย และเสียชีวิตเพิ่มอีก 75 ราย ขณะที่การจัดหาวัคซีน การตรวจหาเชื้อ และศักยภาพในการรองรับผู้ป่วยก็ยังคงมีเครื่องหมาย ‘คำถาม(?)’ พ่วงท้ายในทุกๆ แง่มุม
จากกระแสข่าวล่าสุดยังมีความเป็นไปได้สูงอีกด้วยว่าเราอาจจะต้องเข้าสู่การ ‘ล็อกดาวน์’ อีกครั้งเพื่อยับยั้งการระบาดระลอก 4 จนทำให้ กกร. ได้ออกมาปรับลดประมาณการเศรษฐกิจไทยปีนี้ว่าอาจจะโตในระดับ 0-1.5% และอาจมีแนวโน้ม ‘ติดลบ’ หากคุมไม่อยู่
ถึงเวลาแล้วหรือยังที่ ‘รัฐบาล’ จะต้องดำเนินมาตรการเชิงรุกเสียที ทั้งการตรวจหาโรค จัดหาวัคซีนที่มีประสิทธิภาพ และเยียวยาระบบเศรษฐกิจ ประชาชน ให้ ‘ตรงจุด’ มิเช่นนั้นเราอาจจะต้องเข้าสู่ช่วงเวลา 3 เดือนแห่งความวิปโยคที่สูญเปล่าอย่างไม่อาจหลีกเลี่ยงได้
#TheSecretSauce #TheStandardPodcast #TheStandardCo #TheStandardTH #ล็อกดาวน์</t>
  </si>
  <si>
    <t>https://www.youtube.com/watch?v=6B5JXvZEMA4&amp;list=PL7vAomcmTSEpmM1ypem8XITGb2RVo1Ea4&amp;index=178&amp;t=5s</t>
  </si>
  <si>
    <t>6B5JXvZEMA4</t>
  </si>
  <si>
    <t>สูตรสร้างนโยบาย 'อนาคตไทยศึกษา' ทำน้อยได้มาก กระจาย ยืดหยุ่น | Executive Espresso EP.240</t>
  </si>
  <si>
    <t>Premiered Jul 9, 2021</t>
  </si>
  <si>
    <t>Jul 9, 2021</t>
  </si>
  <si>
    <t>7/9/2021</t>
  </si>
  <si>
    <t>9,439 views</t>
  </si>
  <si>
    <t>like this video along with 250 other people</t>
  </si>
  <si>
    <t>53:04</t>
  </si>
  <si>
    <t>‘วิกฤตการณ์โควิด’ สัญญาณกระตุ้นให้หลายประเทศทั่วโลกเกิดการปรับตัวและปฏิรูปโครงสร้างให้พร้อมมุ่งไปข้างหน้า ในขณะที่ประเทศไทยยังแก้ปัญหาด้วยการ ‘ปิดห้องประชุม’ จนลุกลามกลายเป็น ‘ไฟไหม้บ้าน’ คำถามสำคัญคือ จะทำอย่างไรเมื่อปัญหาในอดีตก็ยังค้างคา ปัญหาในอนาคตก็ยากที่จะแก้ไข
อะไรคือสิ่งที่ประเทศไทยต้องเปลี่ยนแปลง ไหม้ครั้งนี้ดับลงได้ เคน นครินทร์ พูดคุยกับ ณภัทร จาตุศรีพิทักษ์ กรรมการผู้จัดการสถาบันอนาคตไทยศึกษา ผู้ก่อตั้งและกรรมการผู้จัดการ บริษัท สยามเมทริกซ์ คอนซัลติ้ง จำกัด ถึง ‘วิธีการหากระบวนการที่เหมาะสม’ ให้ประเทศไทยมีเข็มทิศที่ถูกต้อง พร้อมด้วย 4 ข้อเสนอสำคัญสู่ทางออกของวิกฤตการณ์ครั้งนี้</t>
  </si>
  <si>
    <t>https://www.youtube.com/watch?v=RoPgoZBPO4Q&amp;list=PL7vAomcmTSEpmM1ypem8XITGb2RVo1Ea4&amp;index=177&amp;t=4s</t>
  </si>
  <si>
    <t>RoPgoZBPO4Q</t>
  </si>
  <si>
    <t>ล็อกดาวน์ ‘เจ็บ’ แต่อาจจะ ‘ไม่จบ’ | Executive Espresso [LIVE] EP. 241</t>
  </si>
  <si>
    <t>Streamed live on Jul 11, 2021</t>
  </si>
  <si>
    <t>Jul 11, 2021</t>
  </si>
  <si>
    <t>7/11/2021</t>
  </si>
  <si>
    <t>48,401 views</t>
  </si>
  <si>
    <t>like this video along with 867 other people</t>
  </si>
  <si>
    <t>51:30</t>
  </si>
  <si>
    <t>พรุ่งนี้แล้ว (12 ก.ค. 2564) ที่เราจะเข้าสู่ช่วงของการล็อกดาวน์ในระดับเข้มข้นอีกครั้งเป็นระยะเวลา 14 วัน หลังสถานการณ์การระบาดของโควิดยังไม่ดีขึ้น 
ประเด็นสำคัญก็คือ ล็อกดาวน์ครั้งนี้จะเจ็บแล้วจบจริงหรือเปล่า มีอะไรบ้างที่เราต้องรู้ เคน-นครินทร์ วนกิจไพบูลย์ ชวนคุณมาประเมินสถานการณ์ที่เกิดขึ้นไปพร้อมๆ กันในรายการ The Secret Sauce Executive Espresso ตอนพิเศษ ‘ล็อกดาวน์ ‘เจ็บ’ แต่อาจจะ ‘ไม่จบ’ วันนี้ เวลา 20.00 น. ชมสดทาง Facebook Live ของ THE STANDARD และ YouTube Live ของ THE SECRET SAUCE</t>
  </si>
  <si>
    <t>https://www.youtube.com/watch?v=VuJyFd1SmiU&amp;list=PL7vAomcmTSEpmM1ypem8XITGb2RVo1Ea4&amp;index=176&amp;t=5s</t>
  </si>
  <si>
    <t>VuJyFd1SmiU</t>
  </si>
  <si>
    <t>Space Tourism ทัวร์อวกาศไม่ไกลเกินฝัน! เมื่อ ริชาร์ด แบรนสัน ปักธงคนแรก | Executive Espresso EP.242</t>
  </si>
  <si>
    <t>Premiered Jul 14, 2021</t>
  </si>
  <si>
    <t>Jul 14, 2021</t>
  </si>
  <si>
    <t>7/14/2021</t>
  </si>
  <si>
    <t>21,775 views</t>
  </si>
  <si>
    <t>like this video along with 480 other people</t>
  </si>
  <si>
    <t>29:46</t>
  </si>
  <si>
    <t>กลายเป็นอีกหนึ่งจุดเปลี่ยนครั้งสำคัญของมวลมนุษยชาติอีกครั้ง เมื่อ ริชาร์ด แบรนสัน ซีอีโอบริษัทเทคโนโลยีอวกาศ ‘Virgin Galactic’ ประสบความสำเร็จในการปฏิบัติภารกิจขึ้นไปยังเส้นระดับขอบอวกาศ (Edge of Space) ด้วยยาน VSS Unity ก่อนจะลงจอดลงบนพื้นโลกอย่างปลอดภัยเมื่อวันอาทิตย์ที่ผ่านมา
ขณะที่อีกหนึ่งสัปดาห์ต่อจากนี้ เจฟฟ์ เบโซส์ ก็จะร่วมปฏิบัติภารกิจเดินทางขึ้นไปยังอวกาศด้วยยาน New Shepard ของบริษัท Blue Origin ด้วย ทำให้ภาพของ 'Space Tourism' หรือทัวร์เที่ยวอวกาศเชิงพาณิชย์เริ่มจะปรากฏให้เห็นเด่นชัดมากขึ้นเรื่อยๆ
คำถามสำคัญก็คือ ภารกิจของ Virgin Galactic และ Blue Origin กำลังบอกอะไรเรากันแน่ สิ่งที่กำลังจะเกิดขึ้นต่อจากนี้จะเปลี่ยนแปลงนิยามการเดินทางไปยังอวกาศให้กลายเป็นเรื่องที่จับต้องได้มากขึ้นจริงหรือไม่ แล้วมีเรื่องอะไรที่เราควรต้องรู้?</t>
  </si>
  <si>
    <t>Innovation &amp; Technology</t>
  </si>
  <si>
    <t>https://www.youtube.com/watch?v=qlPNlXzE07o&amp;list=PL7vAomcmTSEpmM1ypem8XITGb2RVo1Ea4&amp;index=175&amp;t=5s</t>
  </si>
  <si>
    <t>qlPNlXzE07o</t>
  </si>
  <si>
    <t>สรุปล็อกดาวน์รอบใหม่ ปมจดหมาย AstraZeneca คืบหน้า Pfizer มาจริงไหม | Executive Espresso EP.243</t>
  </si>
  <si>
    <t>Streamed live on Jul 18, 2021</t>
  </si>
  <si>
    <t>Jul 18, 2021</t>
  </si>
  <si>
    <t>7/18/2021</t>
  </si>
  <si>
    <t>52,208 views</t>
  </si>
  <si>
    <t>like this video along with 1,369 other people</t>
  </si>
  <si>
    <t>1:05:12</t>
  </si>
  <si>
    <t>เมื่อสถานการณ์การระบาดของโควิด-19 ยังย่ำแย่ต่อเนื่อง โดยวันนี้ (18 ก.ค.) พบผู้ติดเชื้อรายใหม่เพิ่มอีก 11,397 ราย และมีผู้เสียชีวิตเพิ่มอีก 101 ราย ทำสถิตินิวไฮอีกครั้ง ทำให้ศบค. และรัฐบาลเตรียมจะยกระดับมาตรการล็อกดาวน์รอบใหม่ให้เข้มงวดกว่าเดิม นำมาซึ่งการตั้งคำถามว่า ‘เจ็บครั้งนี้ จะจบได้แล้วหรือยัง?’
อีกหนึ่งประเด็นที่ต้องจับตาคือกรณีของ ‘วัคซีน’ คุณภาพที่มีไม่พอต่อความต้องการในการเร่งฉีดให้กับประชาชน โดยเมื่อวานนี้ สำนักข่าวอิศราได้เปิดเผยหนังสือ 2 ฉบับ ระหว่างบริษัท AstraZeneca และ อนุทิน ชาญวีรกูล รัฐมนตรีว่าการกระทรวงสาธารณสุข ที่ทำให้เกิดเสียงวิพากษ์ วิจารณ์อย่างหนักถึงต้นตอ ที่แท้จริงที่อาจจะทำให้ประเทศไทยได้รับวัคซีนไม่เพียงพอ 
เคน-นครินทร์ วนกิจไพบูลย์ ชวนคุณมาประเมินสถานการณ์ที่เกิดขึ้นไปพร้อมๆ กันในรายการ The Secret Sauce Executive Espresso ตอนพิเศษ ‘สรุปล็อกดาวน์รอบใหม่ ปมจดหมายแอสตร้า คืบหน้าไฟเซอร์มาจริงไหม’</t>
  </si>
  <si>
    <t>https://www.youtube.com/watch?v=8vrFAXOAhV4&amp;list=PL7vAomcmTSEpmM1ypem8XITGb2RVo1Ea4&amp;index=174&amp;t=3s</t>
  </si>
  <si>
    <t>8vrFAXOAhV4</t>
  </si>
  <si>
    <t>ธนาคารปรับตัวสู้ DeFi อย่างไร เมื่อโลกการเงินไร้ตัวกลาง ไม่ต้องการสถาบัน | Executive Espresso EP.244</t>
  </si>
  <si>
    <t>Premiered Jul 19, 2021</t>
  </si>
  <si>
    <t>Jul 19, 2021</t>
  </si>
  <si>
    <t>7/19/2021</t>
  </si>
  <si>
    <t>12,207 views</t>
  </si>
  <si>
    <t>like this video along with 208 other people</t>
  </si>
  <si>
    <t>34:57</t>
  </si>
  <si>
    <t>Defi กำลังจะเข้ามาล้มธนาคารกลาง ฆ่าธนาคารพาณิชย์ จริงหรือ
The Secret Sauce เอพิโสดนี้ รวมพูดคุยกับพอล-ธนะเมศฐ์  อาริยวัฒน์ Head of Venture Builder, KASIKORN X (KX) เขาเปรียบการพัฒนาเซอร์วิสเหมือน ‘เด็กต่อเลโก้’ และเปรียบปัญหาในโลก Defi เหมือนหนังเรื่อง The Matrix เขาเชื่อว่า Defi อาจไม่ใช่ผู้ร้าย แต่คือโอกาสยิ่งใหญ่ที่รออยู่
ลองมาฟังกันว่า KX มองเห็นโอกาสอะไร ธนาคารจะปรับแผนต่อไปอย่างไร เพื่อให้เกิด Financial Service ที่สอดคล้องกับความต้องการใหม่ๆ ของผู้บริโภค รวมถึงเทรนด์และเคสตัวอย่างจริงธนาคารจากต่างชาติที่เริ่มออกตัวก่อน พวกเขาทำอะไร ใน The Secret Sauce: Executive Espresso</t>
  </si>
  <si>
    <t>https://www.youtube.com/watch?v=87bS-FmgZ1Y&amp;list=PL7vAomcmTSEpmM1ypem8XITGb2RVo1Ea4&amp;index=173&amp;t=6s</t>
  </si>
  <si>
    <t>87bS-FmgZ1Y</t>
  </si>
  <si>
    <t>กรณีศึกษา ‘foodpanda’ เร็วไม่ได้แปลว่าดีเสมอไป | Executive Espresso EP.245</t>
  </si>
  <si>
    <t>Premiered Jul 21, 2021</t>
  </si>
  <si>
    <t>Jul 21, 2021</t>
  </si>
  <si>
    <t>7/21/2021</t>
  </si>
  <si>
    <t>74,433 views</t>
  </si>
  <si>
    <t>like this video along with 1,708 other people</t>
  </si>
  <si>
    <t>16:04</t>
  </si>
  <si>
    <t>ภายหลังกรณีตอบโต้ของแพลตฟอร์มผู้ให้บริการฟู้ดเดลิเวอร์รี ‘foodpanda’ ที่สร้างความไม่พอใจให้กับผู้คนจำนวนมาก จนนำไปสู่กระแสการคว่ำบาตร และแบนเลิกใช้งานแอปพลิเคชันนี้ 
เคน นครินทร์ ได้สรุปภาพรวมเหตุการณ์ทั้งหมดที่เกิดขึ้น ผลกระทบจากการแก้ไขปัญหาที่ผิดพลาด และถอดบทเรียนสำคัญสำหรับผู้ประกอบการเพื่อให้สามารถจัดการกับภาวะวิกฤตที่อาจเกิดขึ้นได้อยู่ตลอดเวลา</t>
  </si>
  <si>
    <t>Food Delivery</t>
  </si>
  <si>
    <t>https://www.youtube.com/watch?v=WU3r7OCFKwo&amp;list=PL7vAomcmTSEpmM1ypem8XITGb2RVo1Ea4&amp;index=171&amp;t=5s</t>
  </si>
  <si>
    <t>WU3r7OCFKwo</t>
  </si>
  <si>
    <t>สรุปจีนคุมเข้ม Didi เล่นงานบริษัทเทคฯ ‘เหนือฟ้ายังมีฟ้า’ | Executive Espresso EP.246</t>
  </si>
  <si>
    <t>60</t>
  </si>
  <si>
    <t>Premiered Jul 24, 2021</t>
  </si>
  <si>
    <t>Jul 24, 2021</t>
  </si>
  <si>
    <t>7/24/2021</t>
  </si>
  <si>
    <t>74,871 views</t>
  </si>
  <si>
    <t>like this video along with 1,151 other people</t>
  </si>
  <si>
    <t>28:08</t>
  </si>
  <si>
    <t>กลายเป็นปรากฏการณ์ที่สั่นสะเทือนไปทั่วอุตสาหกรรมเทคโนโลยีจีน เมื่อ ‘Didi Chuxing’ (ตีตี ชูสิง) สตาร์ทอัพผู้ให้บริการเรียกรถโดยสารผ่านแอปฯ บนมือถือ ถูกทางการจีนเดินหน้า ‘กดดัน’ สอบสวน พร้อมถอดแอปพลิเคชันออกจากสโตร์ในประเทศ หลังเข้า IPO ตลาดหุ้นสหรัฐฯ ได้เพียง 2 วันเท่านั้น 
เคน นครินทร์ และ นัท ปณชัย สรุปเหตุการณ์ทั้งหมดที่เกิดขึ้น ไขคำตอบว่าทำไมพวกเขาจึงถูกเล่นงานหนักเช่นนี้ พร้อมฉายภาพในอนาคตว่า กรณีของ Didi จะส่งผลกระทบกับบรรดาบริษัทเทคโนโลยีในจีนอย่างไร</t>
  </si>
  <si>
    <t>https://www.youtube.com/watch?v=9mTXrnQVG08&amp;list=PL7vAomcmTSEpmM1ypem8XITGb2RVo1Ea4&amp;index=170&amp;t=5s</t>
  </si>
  <si>
    <t>9mTXrnQVG08</t>
  </si>
  <si>
    <t>ส่องเทรนด์-พฤติกรรมผู้บริโภคหลังโควิดระลอก 4 ไปจนถึงปี 2022 | Executive Espresso EP.247</t>
  </si>
  <si>
    <t>63</t>
  </si>
  <si>
    <t>Premiered Jul 30, 2021</t>
  </si>
  <si>
    <t>Jul 30, 2021</t>
  </si>
  <si>
    <t>7/30/2021</t>
  </si>
  <si>
    <t>180,210 views</t>
  </si>
  <si>
    <t>like this video along with 4,163 other people</t>
  </si>
  <si>
    <t>30:51</t>
  </si>
  <si>
    <t>ประเทศไทยวันนี้เหมือนกำลังเผชิญมรสุมหนัก เศรษฐกิจถดถอย ประชาชนต้องกักตัวอยู่แต่ในบ้าน คำถามคือเราจะต้องอยู่แบบนี้ไปอีกนานแค่ไหน? มีอะไรที่เปลี่ยนไปแล้วบ้างท่ามกลางวิถีชีวิตแบบใหม่ของผู้คน
เคน นครินทร์ ชวนคุณเตรียมพร้อมรับมืออนาคต คาดการณ์การระบาดของโควิดและศึกษาพฤติกรรมผู้บริโภคที่เปลี่ยนไป เพื่อให้ในวันฟ้าหลังฝน ธุรกิจหรือแบรนด์ของคุณจะเข้าไปนั่งอยู่ใจผู้บริโภคได้เป็นกลุ่มแรกๆ</t>
  </si>
  <si>
    <t>https://www.youtube.com/watch?v=ZVY1b3-7NGk&amp;list=PL7vAomcmTSEpmM1ypem8XITGb2RVo1Ea4&amp;index=169&amp;t=5s</t>
  </si>
  <si>
    <t>ZVY1b3-7NGk</t>
  </si>
  <si>
    <t>อังกฤษโมเดล' เปิดเมืองแต่ยอดลด ไทยควรเรียนรู้อย่างไร | Executive Espresso EP.248</t>
  </si>
  <si>
    <t>Premiered Aug 6, 2021</t>
  </si>
  <si>
    <t>Aug 6, 2021</t>
  </si>
  <si>
    <t>8/6/2021</t>
  </si>
  <si>
    <t>August</t>
  </si>
  <si>
    <t>59,262 views</t>
  </si>
  <si>
    <t>like this video along with 1,052 other people</t>
  </si>
  <si>
    <t>37:40</t>
  </si>
  <si>
    <t>ทั้งๆ ที่ต้นปีที่ผ่านมาสหราชอาณาจักรเพิ่งได้ชื่อว่าเป็นหนึ่งในประเทศที่มียอดผู้ติดเชื้อสูงเป็นลำดับต้นๆ ของโลก แต่ปรากฎว่า 19 กรกฎาคมที่ผ่านมา บอริส จอห์นสัน นายกรัฐมนตรี ได้ประกาศให้ประเทศและพลเมืองเข้าสู่วันอิสรภาพหรือ ‘Freedom Day’ เปรียบเสมือนสัญญาณที่บอกกับโลกนี้ว่า พวกเขาได้ผ่านวิกฤตการโควิดและกลับมาใช้ชีวิตปกติได้แล้ว เพราะอะไรพวกเขาถึงจัดการกับโรคระบาดได้เร็วเช่นนี้?
เคน นครินทร์ พูดคุยกับ คุณณัฐวุฒิ เผ่าทวี ศาสตราจารย์ด้านวิทยาศาสตร์พฤติกรรมประจำ Warwick Business School ณ ประเทศอังกฤษ เพื่อถอดรหัสความสำเร็จของ ‘อังกฤษโมเดล’ ว่าเขาทำได้อย่างไร และอะไรคือบทเรียนสำคัญที่ไทยควรเรียนรู้</t>
  </si>
  <si>
    <t>https://www.youtube.com/watch?v=8n-K1MrlFo4&amp;list=PL7vAomcmTSEpmM1ypem8XITGb2RVo1Ea4&amp;index=168&amp;t=3s</t>
  </si>
  <si>
    <t>8n-K1MrlFo4</t>
  </si>
  <si>
    <t>สงครามโควิดเปลี่ยนไปแล้ว จุดพีกประเทศไทยอยู่ตรงไหน | Executive Espresso EP.249</t>
  </si>
  <si>
    <t>Premiered Aug 9, 2021</t>
  </si>
  <si>
    <t>Aug 9, 2021</t>
  </si>
  <si>
    <t>8/9/2021</t>
  </si>
  <si>
    <t>64,984 views</t>
  </si>
  <si>
    <t>like this video along with 1,122 other people</t>
  </si>
  <si>
    <t>35:11</t>
  </si>
  <si>
    <t>เข้าสู่เดือนที่ 8 ของปี 2564 แต่ดูเหมือนประเทศไทยจะยังต้องเผชิญหน้ารับมือกับการระบาดของโควิดอย่างต่อเนื่อง แถมในเฟสที่ 4 นี้ดูจะร้ายแรงและหนักกว่าทุกๆ เฟสก่อนหน้าแทบทั้งสิ้น ที่สำคัญโฉมหน้าสงครามโรคระบาดนี้กำลังค่อยๆ เปลี่ยนไป เมื่อตัวแปรสำคัญอย่างสายพันธ์ุ ‘เดลตา’ เข้ามาทำให้ทุกอย่างยากขึ้นกว่าเดิม
เคน นครินทร์ ชวน ศ.นพ.มานพ พิทักษ์ภากร หัวหน้าศูนย์วิจัยเป็นเลิศด้านการแพทย์แม่นยำ คณะ​แพทยศาสตร์ศิริราชพยาบาล มาร่วมพูดคุย เพื่อฉายภาพสงครามโควิดที่เปลี่ยนไป พร้อมประเมินสถานการณ์ที่เกิดขึ้นในไทย ณ วันนี้</t>
  </si>
  <si>
    <t>https://www.youtube.com/watch?v=EGcahOS4h-Q&amp;list=PL7vAomcmTSEpmM1ypem8XITGb2RVo1Ea4&amp;index=167&amp;t=4s</t>
  </si>
  <si>
    <t>EGcahOS4h-Q</t>
  </si>
  <si>
    <t>เราจะสร้างการเติบโตเศรษฐกิจไทยระยะยาว ‘หลังโควิด’ อย่างไร | Executive Espresso EP.250</t>
  </si>
  <si>
    <t>61</t>
  </si>
  <si>
    <t>Premiered Aug 10, 2021</t>
  </si>
  <si>
    <t>Aug 10, 2021</t>
  </si>
  <si>
    <t>8/10/2021</t>
  </si>
  <si>
    <t>48,115 views</t>
  </si>
  <si>
    <t>like this video along with 1,127 other people</t>
  </si>
  <si>
    <t>53:52</t>
  </si>
  <si>
    <t>ในเมื่อประเทศไทยยังต้องดิ้นรนเอาตัวรอดจากโควิดกันอย่างทุลักทุเล แล้วเราจะยังมีหวัง มีโอกาสแหงนมองไปยังอนาคตข้างหน้า คลำทางหาเป้าหมายการเติบโตของเศรษฐกิจไทยในระยะยาวหลังยุคโควิดได้จริงๆ ใช่ไหม?
เคน นครินทร์ พูดคุยกับ ดร.สมเกียรติ ตั้งกิจวานิชย์ ประธานสถาบันวิจัยเพื่อการพัฒนาประเทศไทย (TDRI) สรุป 10 แนวทางลงทุนระยะยาวที่ไทยสามารถเริ่มทำได้ตั้งแต่วันนี้ เพื่อผลักดันเศรษฐกิจและ GDP ประเทศให้โตระดับ 5% ต่อเนื่อง 20 ปี สู่การเป็น ‘ประเทศพัฒนาแล้ว’</t>
  </si>
  <si>
    <t>https://www.youtube.com/watch?v=akC3HwXk8yA&amp;list=PL7vAomcmTSEpmM1ypem8XITGb2RVo1Ea4&amp;index=166&amp;t=5s</t>
  </si>
  <si>
    <t>akC3HwXk8yA</t>
  </si>
  <si>
    <t>อัฟกานิสถานมาถึงจุดนี้ได้อย่างไร ครบ 20 ปี เหตุ 9/11 สหรัฐฯ ถอนทัพ | Executive Espresso EP.251</t>
  </si>
  <si>
    <t>Premiered Aug 12, 2021</t>
  </si>
  <si>
    <t>Aug 12, 2021</t>
  </si>
  <si>
    <t>8/12/2021</t>
  </si>
  <si>
    <t>210,046 views</t>
  </si>
  <si>
    <t>like this video along with 5,498 other people</t>
  </si>
  <si>
    <t>46:30</t>
  </si>
  <si>
    <t>อัฟกานิสถาน’ ประเทศชื่อคุ้นหูที่ใครหลายคนมักได้ยินข่าวคราวกรณีความขัดแย้งที่ครุกรุ่นอยู่ตลอดเวลา ไม่ว่าจะเป็นกลุ่มตาลีบันกับรัฐบาลกลาง หรือกลุ่มอัลกออิดะห์ที่อดีตเคยขับเคลื่อนโดย 'บิน ลาดิน' ผู้อยู่เบื้องหลังเหตุก่อการร้าย 9/11 
บุคคลเหล่านี้มีที่มาอย่างไร อะไรคือต้นตอความขัดแย้ง และเมื่อสหรัฐฯ ถอนกำลังออกจากอัฟกานิสถานแล้ว อนาคตของพวกเขาจะดำเนินต่อไปอย่างไร เคน นครินทร์ ชวน วิทย์ สิทธิเวคิน สรุปที่มาของเรื่องราวความขัดแย้งทั้งหมดและวิเคราะห์อนาคตของอัฟกานิสถาน</t>
  </si>
  <si>
    <t>https://www.youtube.com/watch?v=lrAzXlfM6IE&amp;list=PL7vAomcmTSEpmM1ypem8XITGb2RVo1Ea4&amp;index=165</t>
  </si>
  <si>
    <t>lrAzXlfM6IE</t>
  </si>
  <si>
    <t>วิเคราะห์ปรากฏการณ์ม็อบเดือด เสถียรภาพรัฐบาล เราจะเดินไปสู่จุดไหน | Executive Espresso EP.252</t>
  </si>
  <si>
    <t>Premiered Aug 14, 2021</t>
  </si>
  <si>
    <t>Aug 14, 2021</t>
  </si>
  <si>
    <t>8/14/2021</t>
  </si>
  <si>
    <t>141,701 views</t>
  </si>
  <si>
    <t>like this video along with 3,449 other people</t>
  </si>
  <si>
    <t>44:32</t>
  </si>
  <si>
    <t>เข้าสู่เดือนสิงหาคม เราได้เห็นปรากฏการณ์ม็อบเรียกร้องประชาธิปไตยในหลายรูปแบบเพื่อเรียกร้องให้ พล.อ. ประยุทธ์ จันทร์โอชา นายกรัฐมนตรี ลาออกจากตำแหน่ง ‘ถี่ขึ้น’ คู่ขนานไปพร้อมๆ กับสถานการณ์การควบคุมโควิดในประเทศและการจัดหาวัคซีนของรัฐบาลที่นับวันแสงแห่งความหวังก็ยิ่งดูริบหรี่ลงทุกที
เคน นครินทร์ ชวน สรกล อดุลยานนท์ นักเขียน เจ้าของนามปากกา ‘หนุ่มเมืองจันท์’ และโฮสต์พอดแคสต์รายการ THE POWER GAME มาร่วมวิเคราะห์ปรากฏการณ์ม็อบที่เกิดขึ้น การเผชิญหน้ากับเจ้าหน้าที่ที่พักหลังเริ่มมีมาตรการคุมฝูงชนที่ดูรุนแรงขึ้นเป็นอย่างมาก ตลอดจนภาวะความเป็นผู้นำของ ‘พล.อ. ประยุทธ์ จันทร์โอชา’ ในฐานะนายกรัฐมนตรี</t>
  </si>
  <si>
    <t>https://www.youtube.com/watch?v=buY-bWCquNo&amp;list=PL7vAomcmTSEpmM1ypem8XITGb2RVo1Ea4&amp;index=164&amp;t=3s</t>
  </si>
  <si>
    <t>buY-bWCquNo</t>
  </si>
  <si>
    <t>เศรษฐกิจไทยเสี่ยงติดลบ 2 ปีซ้อน ฟื้นตัวรั้งท้ายโลก | Executive Espresso EP.253</t>
  </si>
  <si>
    <t>Premiered Aug 17, 2021</t>
  </si>
  <si>
    <t>Aug 17, 2021</t>
  </si>
  <si>
    <t>8/17/2021</t>
  </si>
  <si>
    <t>50,426 views</t>
  </si>
  <si>
    <t>like this video along with 1,227 other people</t>
  </si>
  <si>
    <t>33:32</t>
  </si>
  <si>
    <t>มีความเป็นไปได้สูงที่ ‘ไทย’ เสี่ยงจะกลายเป็นหนึ่งในไม่กี่ประเทศบนโลกที่เศรษฐกิจต้องเผชิญภาวะการติดลบติดต่อกัน 2 ปีซ้อน (ข้อมูลจาก Bloomberg Consensus Forecast ระบุว่า มีเพียงเวเนซุเอลาและเลบานอนเท่านั้นที่นักวิเคราะห์ประเมินว่า เศรษฐกิจจะหดตัว 2 ปีติดต่อกัน) สืบเนื่องจากผลพวงของโควิด และว่ากันว่าความเสียหายที่เกิดขึ้นนี้อาจจะทิ้งแผลเป็นเหวอะวะ คิดเป็นมูลค่าด้านรายได้ครัวเรือนประชากรไทยไม่ต่ำกว่า 2.6 ล้านล้านบาท!
เคน นครินทร์ ชวนคุณมาประเมินภาพรวมเศรษฐกิจไทยในปีนี้ไปพร้อมๆ กัน ว่ามีโอกาสแค่ไหนที่ไทยจะเข้าสู่ช่วงสภาวะสุญญากาศแห่งความสูญเปล่าและการถดถอยทางเศรษฐกิจ</t>
  </si>
  <si>
    <t>https://www.youtube.com/watch?v=Gbh_tgVKesI&amp;list=PL7vAomcmTSEpmM1ypem8XITGb2RVo1Ea4&amp;index=163&amp;t=6s</t>
  </si>
  <si>
    <t>Gbh_tgVKesI</t>
  </si>
  <si>
    <t>เงินบาทอ่อนสุดในภูมิภาค ต่ำสุดในรอบ 3 ปี ที่มา-ทิศทาง-ทางออก | Executive Espresso EP.254</t>
  </si>
  <si>
    <t>Premiered Aug 19, 2021</t>
  </si>
  <si>
    <t>Aug 19, 2021</t>
  </si>
  <si>
    <t>8/19/2021</t>
  </si>
  <si>
    <t>48,916 views</t>
  </si>
  <si>
    <t>like this video along with 1,163 other people</t>
  </si>
  <si>
    <t>25:28</t>
  </si>
  <si>
    <t>เงินบาทอ่อนค่าที่สุดในรอบ 3 ปี แตะ 33.40 บาทต่อดอลลาร์ สร้างความกังวลใจให้กับนักธุรกิจและนักลงทุนจำนวนมาก อย่างไรก็ตาม สถานการณ์นี้เป็นเพียงแค่ส่วนเล็กๆ ของยอดภูเขาน้ำแข็งเท่านั้น เพราะแท้จริงแล้วการอ่อนค่าของเงินบาทคือผลลัพธ์จากความเคลื่อนไหวของเศรษฐกิจในระดับโลก ซึ่งเป็นเหมือนภูเขาน้ำแข็งลูกใหญ่ที่ซ่อนตัวอยู่ใต้ผิวน้ำ
ทำไมเงินบาทถึงอ่อนค่าลงมากที่สุดในภูมิภาค สถานการณ์นี้น่ากังวลแค่ไหน ทิศทางหลังจากนี้จะเป็นอย่างไร และทางออกสำหรับนักธุรกิจคืออะไร เคน นครินทร์ ชวนคุณมาค้นหาคำตอบเหล่านี้ไปพร้อมกัน</t>
  </si>
  <si>
    <t>https://www.youtube.com/watch?v=JK0eSr3gEiw&amp;list=PL7vAomcmTSEpmM1ypem8XITGb2RVo1Ea4&amp;index=162&amp;t=5s</t>
  </si>
  <si>
    <t>JK0eSr3gEiw</t>
  </si>
  <si>
    <t>ปฏิรูปราชการทำได้จริงหรือ ความท้าทายอยู่ตรงไหน | Executive Espresso EP.255</t>
  </si>
  <si>
    <t>Aug 20, 2021</t>
  </si>
  <si>
    <t>8/20/2021</t>
  </si>
  <si>
    <t>38,566 views</t>
  </si>
  <si>
    <t>like this video along with 817 other people</t>
  </si>
  <si>
    <t>37:16</t>
  </si>
  <si>
    <t>“หากอยากเปลี่ยนประเทศไทย ต้องเปลี่ยนระบบราชการ” ประโยคคุ้นหูที่ได้ยินบ่อยครั้ง เนื่องจากการปรับตัวที่ไม่เท่าทันการเปลี่ยนแปลงของราชการ ราชการเดินตามไม่ทันโลก ไม่ทันความต้องการความประชาชน แต่ในขณะเดียวกันราชการก็เกี่ยวข้องกับการมุ่งไปข้างหน้าของประเทศในทุกมิติ 
เคน นครินทร์ คุยกับ อ้อนฟ้า เวชชาชีวะ เลขาธิการ สำนักงานคณะกรรมการพัฒนาระบบราชการ (สำนักงาน ก.พ.ร.) ถึงอุปสรรค ความท้าทาย และแผนการปฏิรูปโครงสร้างและระบบการทำงานของราชการ ใน The Secret Sauce: Executive Espresso</t>
  </si>
  <si>
    <t>https://www.youtube.com/watch?v=vWg9YLg9zwk&amp;list=PL7vAomcmTSEpmM1ypem8XITGb2RVo1Ea4&amp;index=161&amp;t=5s</t>
  </si>
  <si>
    <t>vWg9YLg9zwk</t>
  </si>
  <si>
    <t>โลกร้อนส่งผลแล้ว ‘สัญญาณเตือนสีแดง’ ของมนุษยชาติ ไทยทำอะไรอยู่ | Executive Espresso EP.256</t>
  </si>
  <si>
    <t>Premiered Aug 21, 2021</t>
  </si>
  <si>
    <t>Aug 21, 2021</t>
  </si>
  <si>
    <t>8/21/2021</t>
  </si>
  <si>
    <t>142,849 views</t>
  </si>
  <si>
    <t>like this video along with 4,077 other people</t>
  </si>
  <si>
    <t>28:33</t>
  </si>
  <si>
    <t>กว่า 20 ปีแล้วที่มนุษย์เริ่มรู้จักคำว่า ‘ภาวะโลกร้อน’ แต่กว่าสองทศวรรษที่ผ่านไป วันนี้ไม่เหลือเวลาให้เพิกเฉยอีกต่อไปแล้ว เพราะองค์กรที่เกี่ยวข้อง รวมถึงนักวิทยาศาสตร์ต่างบอกว่านี่เป็นสัญญาณเตือนระดับ ‘Code Red’ ของมนุษยชาติ
เคน นครินทร์ สรุปข่าวความเคลื่อนไหวของภาวะโลกร้อนในปัจจุบัน ประเมินความเสียหายในอนาคตหากเราสามารถหยุดยั้งภาวะโลกร้อนไว้ได้ และอัปเดตข่าวสารการปรับตัวของนานาประเทศทั่วโลกเพื่อบรรลุเป้าหมายสำคัญในการหยุดยั้งภัยพิบัติซึ่งไม่มีเวลาให้เราช้าไปกว่านี้อีกแล้ว</t>
  </si>
  <si>
    <t>https://www.youtube.com/watch?v=67ebBoG58X0&amp;list=PL7vAomcmTSEpmM1ypem8XITGb2RVo1Ea4&amp;index=160&amp;t=5s</t>
  </si>
  <si>
    <t>67ebBoG58X0</t>
  </si>
  <si>
    <t>เบื้องหลัง จีนเชือดคนรวย คุมบริษัทเทคฯ ปราบติวเตอร์ ฟันเหล้าบุหรี่ | Executive Espresso EP.257</t>
  </si>
  <si>
    <t>Premiered Aug 25, 2021</t>
  </si>
  <si>
    <t>Aug 25, 2021</t>
  </si>
  <si>
    <t>8/25/2021</t>
  </si>
  <si>
    <t>569,841 views</t>
  </si>
  <si>
    <t>like this video along with 9,606 other people</t>
  </si>
  <si>
    <t>1:06:52</t>
  </si>
  <si>
    <t>ที่ผ่านมา จีนรุดหน้าเข้าแทรกแซงกลุ่มธุรกิจต่างๆ อย่างต่อเนื่องทั้ง Big Tech อย่าง Alibaba หรือ Tencent ลุกลามไปยังผู้ให้บริการแพลตฟอร์มเรียกรถโดยสาร Didi Chuxing ขณะที่เมื่อไม่นานมานี้ก็เพิ่งออกประกาศให้ธุรกิจสอนพิเศษออนไลน์กลายเป็น ‘กิจการที่ไม่แสวงหากำไร’
เหตุการณ์ทั้งหมดที่เกิดขึ้นเบื้องหลังอย่างไรกันแน่? สี จิ้นผิงวางแผนอะไรไว้ในการเข้าควบคุมบริษัทในหลากหลายอุตสาหกรรม เคน นครินทร์ คุยกับ ดร.อาร์ม ตั้งนิรันดร รองคณบดีคณะนิติศาสตร์ และผู้อำนวยการศูนย์จีนศึกษา จุฬาลงกรณ์มหาวิทยาลัย สรุปเหตุการณ์ที่เกี่ยวข้อง วิเคราะห์เบื้องหลังของการแทรกแซงและคาดการณ์แนวโน้มข้างหน้าของหนึ่งในประเทศมหาอำนาจอย่างจีน 
หมายเหตุ: เนื่องจากเหตุขัดข้องทางเทคนิค จึงทำให้สัญญาณภาพและเสียงของ ดร.อาร์ม ตั้งนิรันดร เกิดปัญหาเล็กน้อย ทางรายการ The Secret Sauce ต้องขออภัยในข้อผิดพลาดดังกล่าวมา ณ ที่นี้
ห้ามพลาด! เสาร์ที่ 11 กันยายนนี้ The Secret Sauce กำลังจะจัดงานฟอรัมใหญ่ประจำปี ‘Strategy Forum 2022’ คัมภีร์กลยุทธ์ฝ่าวิกฤตปี 2022 เวลา 09.00-17.00 น. 
สนใจร่วมงาน ซื้อบัตรได้ที่ www.zipeventapp.com/e/the-secret-sauce บัตรราคาปกติ 1,500 บาท และพิเศษ! ตั้งแต่วันนี้จนถึง 27 สิงหาคม รับสิทธิ์ Early Bird ซื้อบัตรได้ในราคา 999 บาท และพิเศษอีกระดับ สำหรับ THE STANDARD MEMBER รับโค้ดส่วนลดเพิ่ม 10% ทุกราคา (จำนวนจำกัด) ศึกษาข้อมูลเพิ่มเติมได้ที่ 
www.thestandard.co/events</t>
  </si>
  <si>
    <t>https://www.youtube.com/watch?v=00MZs0P1Atg&amp;list=PL7vAomcmTSEpmM1ypem8XITGb2RVo1Ea4&amp;index=159&amp;t=1s</t>
  </si>
  <si>
    <t>00MZs0P1Atg</t>
  </si>
  <si>
    <t>เปิดเมือง เปิดประเทศ ไขว้วัคซีน ได้จริงหรือ กับ หมออุดม คชินทร | Executive Espresso EP.258</t>
  </si>
  <si>
    <t>Premiered Aug 27, 2021</t>
  </si>
  <si>
    <t>Aug 27, 2021</t>
  </si>
  <si>
    <t>8/27/2021</t>
  </si>
  <si>
    <t>17,091 views</t>
  </si>
  <si>
    <t>like this video along with 319 other people</t>
  </si>
  <si>
    <t>1:21:26</t>
  </si>
  <si>
    <t>ประเทศไทยผ่านจุดเลวร้ายที่สุดมาแล้วหรือยัง ความหวังการเปิดเมืองยังมีอยู่จริงไหม แล้วการฉีดวัคซีนแบบไขว้จะได้ผลจริงหรือ? ถึงแม้แนวโน้มยอดผู้ติดเชื้อดูจะเริ่มลดลง แต่คำถามข้างต้นและความสงสัยอีกมากมายในใจผู้คนกลับผุดขึ้นสวนทางกัน
เคน-นครินทร์ ชวน ศ.คลินิก เกียรติคุณ นพ.อุดม คชินทร ที่ปรึกษา ศบค. มาร่วมพูดคุยถึงอนาคตประเทศไทยในวันที่ ‘เศรษฐกิจ’ และความปลอดภัยของชีวิตประชาชนแขวนอยู่บนเชือกเส้นเดียวกัน พร้อมหาคำตอบว่าอนาคตของเราต่อจากนี้จะนำไปสู่บทสรุปเช่นไร
ห้ามพลาด! วันเสาร์ที่ 11 กันยายนนี้ The Secret Sauce กำลังจะจัดงานฟอรัมใหญ่ประจำปี ‘Strategy Forum 2022’ คัมภีร์กลยุทธ์ฝ่าวิกฤตปี 2022 เวลา 09.00-17.00 น. 
สนใจร่วมงาน ซื้อบัตรได้ที่ www.zipeventapp.com/e/the-secret-sauce บัตรราคาปกติ 1,500 บาท และพิเศษ! วันนี้ (27 สิงหาคม) วันสุดท้ายที่คุณจะได้รับสิทธิ์ Early Bird ซื้อบัตรในราคา 999 บาท และพิเศษอีกระดับ สำหรับ THE STANDARD MEMBER รับโค้ดส่วนลดเพิ่ม 10% ทุกราคา (จำนวนจำกัด) ศึกษาข้อมูลเพิ่มเติมได้ที่ www.thestandard.co/events</t>
  </si>
  <si>
    <t>https://www.youtube.com/watch?v=KIZhEpNN9Go&amp;list=PL7vAomcmTSEpmM1ypem8XITGb2RVo1Ea4&amp;index=158&amp;t=5s</t>
  </si>
  <si>
    <t>KIZhEpNN9Go</t>
  </si>
  <si>
    <t>จับตา Fed ถอนคันเร่ง ดูดเงินออกไทยจริงหรือ? | Executive Espresso EP.259</t>
  </si>
  <si>
    <t>47</t>
  </si>
  <si>
    <t>Streamed live on Aug 27, 2021</t>
  </si>
  <si>
    <t>63,374 views</t>
  </si>
  <si>
    <t>like this video along with 1,100 other people</t>
  </si>
  <si>
    <t>1:39:49</t>
  </si>
  <si>
    <t>เริ่ม 4:55
ผลสรุปการประชุมประจำปีของ Fed ระหว่างวันที่ 26-27 สิงหาคมนี้ อาจบ่งชี้ผลกระทบที่มีแนวโน้มว่าจะเกิดขึ้นกับประเทศไทยได้ โดยเฉพาะประเด็นความกังวลที่ว่า ‘เม็ดเงินจากต่างชาติไหลออกนอกประเทศ’ เคน นครินทร์ จึงชวน ดร.ปิยศักดิ์ มาวิเคราะห์แง่มุมต่างๆ ที่จะเกิดขึ้นกับภาพรวมเศรษฐกิจไทย ว่าท่าทีของ Fed จะสร้างผลกระทบต่อเศรษฐกิจอย่างไร แล้วภาพรวมตลาดต้องปรับตัวรับมือด้วยวิธีไหน?
ห้ามพลาด! วันเสาร์ที่ 11 กันยายนนี้ The Secret Sauce กำลังจะจัดงานฟอรัมใหญ่ประจำปี ‘Strategy Forum 2022’ คัมภีร์กลยุทธ์ฝ่าวิกฤตปี 2022 เวลา 09.00-17.00 น. 
สำหรับ THE STANDARD MEMBER รับโค้ดส่วนลดเพิ่ม 10% ทุกราคา (จำนวนจำกัด) สนใจร่วมงาน ซื้อบัตรได้ที่ https://www.zipeventapp.com/e/the-secret-sauce หรือศึกษาข้อมูลเพิ่มเติมได้ที่ https://www.thestandard.co/events</t>
  </si>
  <si>
    <t>https://www.youtube.com/watch?v=d9UM8M3iluM&amp;list=PL7vAomcmTSEpmM1ypem8XITGb2RVo1Ea4&amp;index=157&amp;t=4s</t>
  </si>
  <si>
    <t>d9UM8M3iluM</t>
  </si>
  <si>
    <t>โรนัลโดกลับแมนยูฯ ดีลเขย่าโลก หุ้นพุ่งกระฉูด | Executive Espresso EP.260</t>
  </si>
  <si>
    <t>Streamed live on Aug 28, 2021</t>
  </si>
  <si>
    <t>Aug 28, 2021</t>
  </si>
  <si>
    <t>8/28/2021</t>
  </si>
  <si>
    <t>27,486 views</t>
  </si>
  <si>
    <t>like this video along with 571 other people</t>
  </si>
  <si>
    <t>1:03:31</t>
  </si>
  <si>
    <t>04:11 เริ่มรายการ
นี่คือข่าวที่ฮือฮามากที่สุดข่าวหนึ่งของวงการลูกหนัง เมื่อ คริสเตียโน โรนัลโด ยอดดาวเตะชาวโปรตุกีส วัย 36 ปี ตัดสินใจย้ายกลับไปร่วมทีมแมนเชสเตอร์ ยูไนเต็ด สโมสรฟุตบอลที่เขาเคยค้าแข้งด้วยและสร้างชื่อเสียงเอาไว้เมื่อ 12 ปีที่แล้ว เรียกเสียงฮือฮาให้กับแฟนบอลทั่วโลก และโดยเฉพาะบรรดาแฟนผี เรดอาร์มีทั้งหลาย
ความน่าสนใจไม่ได้อยู่แค่ความคาดหวังของการได้เห็นฟอร์มบนฟลอร์หญ้าของโรนัลโดในชุดเสื้อสีแดงเพลิงที่เป็นไอคอนิกของโลกลูกหนังเท่านั้น เพราะยังรวมถึงมูลค่าทางการตลาดอีกมากมายมหาศาลที่ดาวเตะจากเกาะมาเดรผู้นี้จะนำมาให้กับหน่ึงในทีมกีฬาที่ได้ชื่อว่ามีมูลค่าการตลาดมากที่สุดสโมสรหนึ่งของโลกอีกด้วย เคน นครินทร์ และ นัท ปณชัย Head of The Secret Sauce จะร่วมวิเคราะห์ปรากฏการณ์โรนัลโดกลับแมนยูฯ ไปพร้อมๆ กัน 17.00 น. วันนี้ที่เพจ THE STANDARD และ YouTube The Secret Sauce
ห้ามพลาด! วันเสาร์ที่ 11 กันยายนนี้ The Secret Sauce กำลังจะจัดงานฟอรัมใหญ่ประจำปี ‘Strategy Forum 2022’ คัมภีร์กลยุทธ์ฝ่าวิกฤตปี 2022 เวลา 09.00-17.00 น. ซื้อบัตรได้ที่ https://www.zipeventapp.com/e/the-secret-sauce บัตรราคาปกติ 1,500 บาท และพิเศษ! สำหรับ THE STANDARD MEMBER รับส่วนลดเพิ่ม 10% (จำนวนจำกัด) ศึกษาข้อมูลเพิ่มเติมได้ที่ https://www.thestandard.co/events</t>
  </si>
  <si>
    <t>https://www.youtube.com/watch?v=m9f4ondxaco&amp;list=PL7vAomcmTSEpmM1ypem8XITGb2RVo1Ea4&amp;index=156&amp;t=5s</t>
  </si>
  <si>
    <t>m9f4ondxaco</t>
  </si>
  <si>
    <t>5 ปมปัญหา ระเบิดเวลาประเทศไทย | Executive Espresso EP.261</t>
  </si>
  <si>
    <t>33</t>
  </si>
  <si>
    <t>Premiered Aug 29, 2021</t>
  </si>
  <si>
    <t>Aug 29, 2021</t>
  </si>
  <si>
    <t>8/29/2021</t>
  </si>
  <si>
    <t>104,226 views</t>
  </si>
  <si>
    <t>like this video along with 3,154 other people</t>
  </si>
  <si>
    <t>50:17</t>
  </si>
  <si>
    <t>โควิด เศรษฐกิจ การเมือง ความขัดแย้ง คนรุ่นใหม่สิ้นหวัง ทุกปัญหาที่กล่าวมาข้างต้นได้ก่อตัวขึ้นจนกลายเป็นระเบิดเวลาในประเทศ บางปัญหาเริ่มเห็นแสงสว่าง แต่หลายปัญหาก็ยังคงไร้ซึ่งทางออกและสมการคำตอบที่เหมาะสม
เคน นครินทร์ สรุปภาพรวม 5 ปมปัญหาหลักของประเทศไทยในปัจจุบัน ว่าอะไรคือความหวัง อะไรคือเป้าหมาย และอะไรคือสิ่งที่เราต้องเร่งแก้ไขในฐานะประชาชน เพื่อให้ประเทศไทยสามารถผ่านพ้นวิกฤตการณ์ครั้งนี้ไปได้
ห้ามพลาด! วันเสาร์ที่ 11 กันยายนนี้ The Secret Sauce กำลังจะจัดงานฟอรัมใหญ่ประจำปี ‘Strategy Forum 2022’ คัมภีร์กลยุทธ์ฝ่าวิกฤตปี 2022 เวลา 09.00-17.00 น. ซื้อบัตรได้ที่ https://www.zipeventapp.com/e/the-secret-sauce บัตรราคาปกติ 1,500 บาท และพิเศษ! สำหรับ THE STANDARD MEMBER รับส่วนลดเพิ่ม 10% (จำนวนจำกัด) ศึกษาข้อมูลเพิ่มเติมได้ที่ https://www.thestandard.co/events</t>
  </si>
  <si>
    <t>https://www.youtube.com/watch?v=xAddbaNSc24&amp;list=PL7vAomcmTSEpmM1ypem8XITGb2RVo1Ea4&amp;index=155&amp;t=5s</t>
  </si>
  <si>
    <t>xAddbaNSc24</t>
  </si>
  <si>
    <t>สรุปวิกฤตแฮมเบอร์เกอร์ เกือบอวสานทุนนิยม ปฐมบทพิมพ์เงิน QE | Executive Espresso EP.262</t>
  </si>
  <si>
    <t>Premiered Sep 1, 2021</t>
  </si>
  <si>
    <t>Sep 1, 2021</t>
  </si>
  <si>
    <t>9/1/2021</t>
  </si>
  <si>
    <t>September</t>
  </si>
  <si>
    <t>41,658 views</t>
  </si>
  <si>
    <t>like this video along with 870 other people</t>
  </si>
  <si>
    <t>1:12:58</t>
  </si>
  <si>
    <t>ปี 2008 จุดเริ่มต้นวิฤตเศรษฐกิจระดับโลก เมื่อผู้คนต่างเชื่อว่า ‘บ้าน’ คือสินทรัพย์ที่ราคาไม่มีวันตก ผสมกับนวัตกรรมการเงินเพิ่มอัตราเร่งให้ฟองสบู่ลอยตัวขึ้น จนสุดท้ายกลายเป็นเหตุการณ์ประวัติศาสตร์ ‘วิกฤตแฮมเบอร์เกอร์’ ที่ปูทางไปสู่ปฐมบทแห่งการ QE ซึ่งฉีกทุกตำราเศรษฐศาสตร์ เพื่อกู้สถานการณ์กลับมาเป็นปกติ
เรื่องราวทั้งหมดมีที่มาที่ไปอย่างไร เคน นครินทร์ คุยกับ ดร.พิพัฒน์ เหลืองนฤมิตชัย หัวหน้านักเศรษฐศาสตร์ กลุ่มธุรกิจการเงินเกียรตินาคินภัทร และ ผศ.ดร.พงศ์ศักดิ์ เหลืองอร่าม อาจารย์ประจำคณะเศรษฐศาสตร์ จุฬาลงกรณ์มหาวิทยาลัย ไขกุญแจต้นตอวิกฤตการเงิน พร้อมคาดการณ์แนวโน้มหลังธนาคารกลางสหรัฐฯ ประกาศ QE Tapering 
ห้ามพลาด! วันเสาร์ที่ 11 กันยายนนี้ The Secret Sauce กำลังจะจัดงานฟอรัมใหญ่ประจำปี ‘Strategy Forum 2022’ คัมภีร์กลยุทธ์ฝ่าวิกฤตปี 2022 เวลา 09.00-17.00 น. ซื้อบัตรได้ที่ https://www.zipeventapp.com/e/the-secret-sauce บัตรราคาปกติ 1,500 บาท และพิเศษ! สำหรับ THE STANDARD MEMBER รับส่วนลดเพิ่ม 10% (จำนวนจำกัด) ศึกษาข้อมูลเพิ่มเติมได้ที่ https://www.thestandard.co/events 
หมายเหตุ: เนื่องจากเหตุขัดข้องทางเทคนิค จึงทำให้สัญญาณภาพและเสียงของ ดร.พิพัฒน์ เหลืองนฤมิตชัย เกิดปัญหาเล็กน้อย ทางรายการ The Secret Sauce ต้องขออภัยในข้อผิดพลาดดังกล่าวมา ณ ที่นี้</t>
  </si>
  <si>
    <t>https://www.youtube.com/watch?v=kczQosiwAxw&amp;list=PL7vAomcmTSEpmM1ypem8XITGb2RVo1Ea4&amp;index=154</t>
  </si>
  <si>
    <t>kczQosiwAxw</t>
  </si>
  <si>
    <t>สรุปบาทดิจิทัล มาแน่ปีหน้า เตรียมพร้อมอย่างไร? | Executive Espresso EP.263</t>
  </si>
  <si>
    <t>Streamed live on Sep 2, 2021</t>
  </si>
  <si>
    <t>Sep 2, 2021</t>
  </si>
  <si>
    <t>9/2/2021</t>
  </si>
  <si>
    <t>48,276 views</t>
  </si>
  <si>
    <t>like this video along with 1,354 other people</t>
  </si>
  <si>
    <t>1:47:21</t>
  </si>
  <si>
    <t>ในการให้สัมภาษณ์และเปิดเผยข้อมูลเมื่อเร็วๆ นี้ โดยธนาคารแห่งประเทศไทยระบุว่า ‘บาทดิจิทัล (CBDC)’ หรือสกุลเงินดิจิทัลของประเทศไทยที่ออกโดยธนาคารกลางเตรียมจะเริ่มทดลองการใช้งานในช่วง Pilot ราวๆ ไตรมาส 2 ปี 2565 ที่จะถึงนี้ คำถามสำคัญก็คือ บาทดิจิทัลที่ว่าคืออะไร เหมือนหรือแตกต่างจากคริปโตฯ ไหม แล้วจะส่งผลกระทบต่อระบบเศรษฐกิจ หรือคนทำธุรกิจอย่างไร ต้องระวังเรื่องไหนเป็นพิเศษ
เคน นครินทร์ ชวน จิรายุส ทรัพย์ศรีโสภา Group CEO Bitkub Group และ กรณ์ จาติกวณิช หัวหน้าพรรคกล้า และผู้ก่อตั้งสมาคม Thai Fintech มาไลฟ์พูดคุยกันแบบสดๆ ในรายการ The Secret Sauce Executive Espresso EP.263 ตอน สรุปบาทดิจิทัล มาแน่ปีหน้า เตรียมพร้อมอย่างไร? ชมพร้อมกันวันพฤหัสบดีที่ 2 กันยายน 2564 นี้ เวลา 20.30 น. ในเพจ THE STANDARD และ YouTube ของ The Secret Sauce
ห้ามพลาด! วันเสาร์ที่ 11 กันยายนนี้ The Secret Sauce กำลังจะจัดงานฟอรัมใหญ่ประจำปี ‘Strategy Forum 2022’ คัมภีร์กลยุทธ์ฝ่าวิกฤตปี 2022 เวลา 09.00-17.00 น. ซื้อบัตรได้ที่ https://www.zipeventapp.com/e/the-secret-sauce บัตรราคาปกติ 1,500 บาท และพิเศษ! สำหรับ THE STANDARD MEMBER รับส่วนลดเพิ่ม 10% (จำนวนจำกัด) ศึกษาข้อมูลเพิ่มเติมได้ที่ https://www.thestandard.co/events</t>
  </si>
  <si>
    <t>https://www.youtube.com/watch?v=vLPnRWZDEBM&amp;list=PL7vAomcmTSEpmM1ypem8XITGb2RVo1Ea4&amp;index=153&amp;t=5s</t>
  </si>
  <si>
    <t>vLPnRWZDEBM</t>
  </si>
  <si>
    <t>ม็อบดินแดงคือใคร ทำไมต้องรุนแรง ทางออกคืออะไร | Executive Espresso EP.264</t>
  </si>
  <si>
    <t>Premiered Sep 3, 2021</t>
  </si>
  <si>
    <t>Sep 3, 2021</t>
  </si>
  <si>
    <t>9/3/2021</t>
  </si>
  <si>
    <t>51,309 views</t>
  </si>
  <si>
    <t>like this video along with 1,429 other people</t>
  </si>
  <si>
    <t>1:13:26</t>
  </si>
  <si>
    <t>นับตั้งแต่ปีที่แล้วได้เกิดการชุมนุมภายใต้ 3 ข้อเรียกร้องจากเยาวชนคนรุ่นใหม่ ขับเคลื่อนด้วยปณิธานแรงกล้าเพื่อทวงถามสิทธิและเสรีภาพใน ‘อนาคต’ ที่พวกเขาควรมี แต่วันนี้รูปแบบการชุมนุมได้เปลี่ยนไป มีการใช้ความรุนแรงทั้งฝั่งเจ้าหน้าที่และผู้ชุมนุม จนเกิดเป็นกลุ่ม ‘ม็อบดินแดง’ 
กลุ่มคนเหล่านี้แตกต่างจากผู้ชุมนุมเมื่อปีที่แล้วอย่างไร เคน นครินทร์ พูดคุยกับ ผศ.ดร.กนกรัตน์ เลิศชูสกุล อาจารย์ประจำคณะรัฐศาสตร์ จุฬาลงกรณ์มหาวิทยาลัย สำรวจที่มาที่ไปของผู้ชุมนุมในปัจจุบัน สาเหตุของความรุนแรงที่เกิดขึ้น และคาดการณ์อนาคตของการชุมนุมในปัจจุบัน 
ห้ามพลาด! วันเสาร์ที่ 11 กันยายนนี้ The Secret Sauce กำลังจะจัดงานฟอรัมใหญ่ประจำปี ‘Strategy Forum 2022’ คัมภีร์กลยุทธ์ฝ่าวิกฤตปี 2022 เวลา 09.00-17.00 น. ซื้อบัตรได้ที่ https://www.zipeventapp.com/e/the-secret-sauce บัตรราคาปกติ 1,500 บาท และพิเศษ! สำหรับ THE STANDARD MEMBER รับส่วนลดเพิ่ม 10% (จำนวนจำกัด) ศึกษาข้อมูลเพิ่มเติมได้ที่ https://www.thestandard.co/events</t>
  </si>
  <si>
    <t>https://www.youtube.com/watch?v=U-xpBVYykHE&amp;list=PL7vAomcmTSEpmM1ypem8XITGb2RVo1Ea4&amp;index=152</t>
  </si>
  <si>
    <t>U-xpBVYykHE</t>
  </si>
  <si>
    <t>Workation ทำงานไป เที่ยวไป เทรนด์ใหม่ โอกาสใหญ่ | Executive Espresso EP.265</t>
  </si>
  <si>
    <t>Premiered Sep 4, 2021</t>
  </si>
  <si>
    <t>Sep 4, 2021</t>
  </si>
  <si>
    <t>9/4/2021</t>
  </si>
  <si>
    <t>88,141 views</t>
  </si>
  <si>
    <t>like this video along with 2,644 other people</t>
  </si>
  <si>
    <t>29:14</t>
  </si>
  <si>
    <t>ถึงโควิดจะส่งผลกระทบต่อการท่องเที่ยวไทยมหาศาล แต่ท่ามกลางวิกฤตที่เลวร้าย โอกาสอาจอยู่ไม่ไกลอย่างที่ใครหลายคนคิด เพราะล่าสุด กรุงเทพฯ กลายเป็นเมืองที่ทั่วโลกลงความเห็นให้เป็นอันดับหนึ่งสำหรับการ ‘Workation’
เคน-นครินทร์ ชวนคุณมาสำรวจเทรนด์ใหม่ โอกาสที่ใหญ่ที่สุดสำหรับประเทศไทยในการพลิกฟื้นเศรษฐกิจภาคการบริการ เมื่ออนาคตของการทำงานและการท่องเที่ยวกำลังจะหลอมเป็นหนึ่ง
ห้ามพลาด! วันเสาร์ที่ 11 กันยายนนี้ The Secret Sauce กำลังจะจัดงานฟอรัมใหญ่ประจำปี ‘Strategy Forum 2022’ คัมภีร์กลยุทธ์ฝ่าวิกฤตปี 2022 เวลา 09.00-17.00 น. 
สนใจร่วมงาน ซื้อบัตรได้ที่ https://www.zipeventapp.com/e/the-secret-sauce บัตรราคาปกติ 1,500 บาท และพิเศษอีกระดับ สำหรับ THE STANDARD MEMBER รับโค้ดส่วนลดเพิ่ม 10% ทุกราคา (จำนวนจำกัด) ศึกษาข้อมูลเพิ่มเติมได้ที่ https://www.thestandard.co/events</t>
  </si>
  <si>
    <t>https://www.youtube.com/watch?v=tKLlCiXao1M&amp;list=PL7vAomcmTSEpmM1ypem8XITGb2RVo1Ea4&amp;index=151&amp;t=2s</t>
  </si>
  <si>
    <t>tKLlCiXao1M</t>
  </si>
  <si>
    <t>วัคซีนโควิดคนไทย ทำไมต้องมี จะได้ฉีดเมื่อไร | Executive Espresso EP.266</t>
  </si>
  <si>
    <t>Premiered Sep 6, 2021</t>
  </si>
  <si>
    <t>Sep 6, 2021</t>
  </si>
  <si>
    <t>9/6/2021</t>
  </si>
  <si>
    <t>19,665 views</t>
  </si>
  <si>
    <t>like this video along with 415 other people</t>
  </si>
  <si>
    <t>1:05:14</t>
  </si>
  <si>
    <t>ถ้าลองไปดูตลาดผู้ผลิตวัคซีนโควิด ณ วันนี้ คุณจะพบว่าไม่มีวัคซีนยี่ห้อใดเป็นวัคซีนสัญชาติไทยเลย ทั้งๆ ที่เราก็เป็นหนึ่งในประเทศที่มีประสิทธิภาพไม่แพ้ชาติใด สาเหตุก็เพราะผู้ผลิตและทีมวิจัยในไทยกำลังเร่งกันพัฒนาวัคซีนโควิดไทยที่มีประสิทธิภาพดีที่สุดกันอย่างแข็งขันเพื่อให้เราได้ฉีดกัน แต่คำถามที่เกิดขึ้นตามมาก็คือ เรายังมีความหวังกับวัคซีนสัญชาติไทยใช่ไหม แล้วจะได้ฉีดเมื่อไรกันแน่?
เคน นครินทร์ ร่วมเสวนากับแพทย์ นักวิจัย และผู้บริหารบริษัทพัฒนาวัคซีนโควิดของไทยในงาน Bio Asia Pacific 2021 เพื่อตอบทุกข้อสงสัยเกี่ยวกับวัคซีนสัญชาติไทย ความคืบหน้า เป้าหมาย ไปจนถึงโอกาสในตลาดวัคซีนโลก  
ห้ามพลาด! วันเสาร์ที่ 11 กันยายนนี้ The Secret Sauce กำลังจะจัดงานฟอรัมใหญ่ประจำปี ‘Strategy Forum 2022’ คัมภีร์กลยุทธ์ฝ่าวิกฤตปี 2022 เวลา 09.00-17.00 น. สนใจร่วมงาน ซื้อบัตรได้ที่ www.zipeventapp.com/e/the-secret-sauce บัตรราคาปกติ 1,500 บาท และพิเศษ! สำหรับ THE STANDARD MEMBER รับโค้ดส่วนลดเพิ่ม 10% ทุกราคา (จำนวนจำกัด) ศึกษาข้อมูลเพิ่มเติมได้ที่ www.thestandard.co/events</t>
  </si>
  <si>
    <t>https://www.youtube.com/watch?v=j0Y8PSEIYpY&amp;list=PL7vAomcmTSEpmM1ypem8XITGb2RVo1Ea4&amp;index=150&amp;t=5s</t>
  </si>
  <si>
    <t>j0Y8PSEIYpY</t>
  </si>
  <si>
    <t>ทางออกความขัดแย้งสังคมไทย ต้องคิดนอกกรอบ | Executive Espresso EP.267</t>
  </si>
  <si>
    <t>44</t>
  </si>
  <si>
    <t>Premiered Sep 7, 2021</t>
  </si>
  <si>
    <t>Sep 7, 2021</t>
  </si>
  <si>
    <t>9/7/2021</t>
  </si>
  <si>
    <t>22,551 views</t>
  </si>
  <si>
    <t>like this video along with 515 other people</t>
  </si>
  <si>
    <t>1:04:31</t>
  </si>
  <si>
    <t>ทุกวันนี้ปัญหาความขัดแย้งได้เกิดขึ้นทุกหย่อมหญ้าในไทย ไม่ว่าจะเป็นปัญหาความขัดแย้งที่ดินแดงหรือในรัฐสภา ปฏิเสธไม่ได้เลยว่าสิ่งเหล่านี้ได้เกิดขึ้นมานาน และเริ่มก่อตัวจนเห็นผลกระทบชัดเจนขึ้นเรื่อยๆ คำถามคือ เราจะแก้ไขปัญหานี้ได้อย่างไร 
อะไรคือสิ่งที่เป็นม่านหมอกทำให้เราไม่สามารถแก้ไขปัญหานี้ไปได้ เคน นครินทร์ คุยกับ ศ.ดร.ชัยวัฒน์ สถาอานันท์ อาจารย์ประจำคณะรัฐศาสตร์ มหาวิทยาลัยธรรมศาสตร์ ผู้เชี่ยวชาญด้านความขัดแย้ง วิเคราะห์สถานการณ์ปัจจุบัน แนะวิธีแก้ปัญหาด้วยความคิดสร้างสรรค์ที่เคยมีมาในประวัติศาสตร์ไทย และบทสรุปของเรื่องราวที่อาจไม่ใช่การหาทางออก แต่เป็นการหาว่าอะไรที่บดบังทางออกที่เคยมีอยู่
ห้ามพลาด! วันเสาร์ที่ 11 กันยายนนี้ The Secret Sauce กำลังจะจัดงานฟอรัมใหญ่ประจำปี ‘Strategy Forum 2022’ คัมภีร์กลยุทธ์ฝ่าวิกฤตปี 2022 เวลา 09.00-17.00 น. ซื้อบัตรได้ที่ https://www.zipeventapp.com/e/the-secret-sauce บัตรราคาปกติ 1,500 บาท และพิเศษ! สำหรับ THE STANDARD MEMBER รับส่วนลดเพิ่ม 10% (จำนวนจำกัด) ศึกษาข้อมูลเพิ่มเติมได้ที่ https://www.thestandard.co/events</t>
  </si>
  <si>
    <t>https://www.youtube.com/watch?v=7M04iONOfDI&amp;list=PL7vAomcmTSEpmM1ypem8XITGb2RVo1Ea4&amp;index=149&amp;t=5s</t>
  </si>
  <si>
    <t>7M04iONOfDI</t>
  </si>
  <si>
    <t>The Great Resignation อภิมหาการลาออก เมื่อมนุษย์เงินเดือนต้องการชีวิตคืน Executive Espresso EP.268</t>
  </si>
  <si>
    <t>Premiered Sep 8, 2021</t>
  </si>
  <si>
    <t>Sep 8, 2021</t>
  </si>
  <si>
    <t>9/8/2021</t>
  </si>
  <si>
    <t>258,715 views</t>
  </si>
  <si>
    <t>like this video along with 5,107 other people</t>
  </si>
  <si>
    <t>32:43</t>
  </si>
  <si>
    <t>มนุษย์เงินเดือนในสหรัฐฯ ฯ กว่า 4 ล้านชีวิตตัดสินใจลาออกจากงานหลังผ่านพ้นวิกฤตโควิดเมื่อเมษายนที่ผ่านมา และลาออกเพิ่มอีก 3.9 ล้านคนในเดือนมิถุนายน ปรากฏการณ์ครั้งนี้สร้างความเสียหายให้ผู้ประกอบการจำนวนมาก จนได้รับการขนานนามว่าเป็น The Big Quit หรือ The Great Resignation
คำถามก็คือ สาเหตุของอภิมหาการลาออกคืออะไร และประเทศไทยที่กำลังก้าวเข้าสู่ช่วงผ่อนคลายมาตรการล็อกจะเกิดเหตุการณ์เดียวกันหรือไม่ เคน นครินทร์ ชวนคุณมาค้นหาคำตอบทั้งหมด พร้อมพูดคุยถึงวิธีรับมือว่าควรทำอย่างไร ก่อนที่ทุกอย่างสายเกินเยียวยา</t>
  </si>
  <si>
    <t>https://www.youtube.com/watch?v=kfkg1JeYQxw&amp;list=PL7vAomcmTSEpmM1ypem8XITGb2RVo1Ea4&amp;index=148&amp;t=5s</t>
  </si>
  <si>
    <t>kfkg1JeYQxw</t>
  </si>
  <si>
    <t>เอลซัลวาดอร์ ใช้ Bitcoin ประเทศแรกในโลก กระทบเราอย่างไร กับ อ.ตั๊ม-พิริยะ Executive Espresso EP.270</t>
  </si>
  <si>
    <t>Premiered Sep 14, 2021</t>
  </si>
  <si>
    <t>Sep 14, 2021</t>
  </si>
  <si>
    <t>9/14/2021</t>
  </si>
  <si>
    <t>78,940 views</t>
  </si>
  <si>
    <t>like this video along with 2,126 other people</t>
  </si>
  <si>
    <t>1:21:37</t>
  </si>
  <si>
    <t>เอลซัลวาดอร์สร้างประวัติศาสตร์โดยการเป็นประเทศแรกของโลกที่รับรองให้ Bitcoin เป็นสกุลเงินที่สามารถชำระหนี้ได้ตามกฎหมาย และกลายเป็นที่จับตามองจากทั่วโลกในทันที เพราะทิศทางของปรากฏการณ์ในประเทศเล็กๆ ครั้งนี้ จะเป็นตัวชี้วัดโอกาสของระบบการเงินดิจิทัลในระดับโลก
เคน นครินทร์ ชวนคุณมาพูดคุยกับ ตั๊ม-พิริยะ สัมพันธารักษ์ กรรมการบริหาร บริษัท โฉลกดอทคอม จำกัด และผู้จัดรายการ CDC Bitcoin Talk ถึงเงื่อนไขและกลไกเบื้องหลังการประกาศใช้กฎหมายในครั้งนี้ ว่าอะไรคือบทเรียนสำคัญสำหรับประเทศไทยจากย่างก้าวที่สำคัญของเอลซัลวาดอร์</t>
  </si>
  <si>
    <t>https://www.youtube.com/watch?v=Dh9qsDvbfY8&amp;list=PL7vAomcmTSEpmM1ypem8XITGb2RVo1Ea4&amp;index=147&amp;t=5s</t>
  </si>
  <si>
    <t>Dh9qsDvbfY8</t>
  </si>
  <si>
    <t>Quantum Technology เปลี่ยนโลกอย่างไร คืบหน้าถึงไหน คนไทยพร้อมไหม | Executive Espresso EP.271</t>
  </si>
  <si>
    <t>Premiered Sep 16, 2021</t>
  </si>
  <si>
    <t>Sep 16, 2021</t>
  </si>
  <si>
    <t>9/16/2021</t>
  </si>
  <si>
    <t>530,654 views</t>
  </si>
  <si>
    <t>like this video along with 12,382 other people</t>
  </si>
  <si>
    <t>48:59</t>
  </si>
  <si>
    <t>ในอดีตหลายคนเคยตั้งคำถามกับ ‘อินเทอร์เน็ต’ ว่า สิ่งๆ นี้จะมาเปลี่ยนชีวิตเราได้อย่างไร มาวันนี้คำถามเดียวกันถูกใช้ซ้ำอีกครั้ง หากแต่เปลี่ยนโจทย์ใหม่เป็น Quantum Technology เพราะมันกำลังจะเข้ามามีบทบาทในการเปลี่ยนแปลงชีวิตของเราอย่างน่าอัศจรรย์ในอีกไม่ช้า
ทำความเข้าใจจุดเริ่มต้นของปรากฏการณ์ Quantum ไปพร้อมกัน เมื่อ เคน นครินทร์ ชวน ดร.จิรวัฒน์ ตั้งปณิธานนท์ ประธานเจ้าหน้าที่บริหาร Quantum Technology Foundation (Thailand) มาอธิบายเทคโนโลยีนี้ตั้งแต่พื้นฐานไปจนถึงความคืบหน้าล่าสุด และสิ่งที่เราต้องจับตาเพื่อให้ทันต่อการเปลี่ยนแปลง</t>
  </si>
  <si>
    <t>https://www.youtube.com/watch?v=CdDa8kWH3bY&amp;list=PL7vAomcmTSEpmM1ypem8XITGb2RVo1Ea4&amp;index=146&amp;t=5s</t>
  </si>
  <si>
    <t>CdDa8kWH3bY</t>
  </si>
  <si>
    <t>Evergrande หนี้ 10 ล้านล้าน ระเบิดอสังหาฯ จีน ลามวิกฤตเอเชียจริงหรือ | Executive Espresso EP.272</t>
  </si>
  <si>
    <t>Premiered Sep 23, 2021</t>
  </si>
  <si>
    <t>Sep 23, 2021</t>
  </si>
  <si>
    <t>9/23/2021</t>
  </si>
  <si>
    <t>42,797 views</t>
  </si>
  <si>
    <t>like this video along with 745 other people</t>
  </si>
  <si>
    <t>47:41</t>
  </si>
  <si>
    <t>ข่าวร้อนวงการอสังหาฯ จีนที่กำลังเป็นที่สนใจของคนจำนวนมากคงหนีไม่พ้น กรณีบริษัท Evergrande หลังมีพฤติกรรมส่อ ‘เบี้ยวหนี้’ มูลค่ากว่า 10 ล้านล้านบาท ซึ่งกลายเป็นปัญหาใหญ่ที่หลายคนคาดว่าอาจสร้างผลกระทบตั้งแต่นักลงทุน ซัพพลายเออร์ รวมไปถึงระบบเศรษฐกิจประเทศอื่นๆ ในลักษณะที่ใกล้เคียงกับวิกฤตแฮมเบอร์เกอร์เมื่อปี 2008 
เคน นครินทร์ คุยกับ ดร.ปิยศักดิ์ มานะสันต์ ผู้อำนวยการอาวุโส สายงานวิจัยบริษัทหลักทรัพย์ ไทยพาณิชย์ จำกัด ถึงต้นตอของปัญหาในครั้งนี้ รัฐบาลจีนมีบทบาทอะไรกับหนี้มหาศาลของ Evergrande และหลังจากนี้จะมีใครอุ้มยักษ์ใหญ่ล้มดังให้ฟื้นกลับมาได้อีกครั้งหรือไม่</t>
  </si>
  <si>
    <t>อสังหาริมทรัพย์</t>
  </si>
  <si>
    <t>https://www.youtube.com/watch?v=DsSI24VuANU&amp;list=PL7vAomcmTSEpmM1ypem8XITGb2RVo1Ea4&amp;index=145&amp;t=5s</t>
  </si>
  <si>
    <t>DsSI24VuANU</t>
  </si>
  <si>
    <t>ดูดต่างชาติซื้อบ้านในไทย ‘กฎหมายขายชาติ’ หรือ ‘ทางรอดเศรษฐกิจ’ | Executive Espresso EP.273</t>
  </si>
  <si>
    <t>Premiered Sep 25, 2021</t>
  </si>
  <si>
    <t>Sep 25, 2021</t>
  </si>
  <si>
    <t>9/25/2021</t>
  </si>
  <si>
    <t>104,180 views</t>
  </si>
  <si>
    <t>like this video along with 2,603 other people</t>
  </si>
  <si>
    <t>29:05</t>
  </si>
  <si>
    <t>เกิดเป็นกระแสวิจารณ์รุนแรงในโซเชียลมีเดีย หลัง ครม. เห็นชอบมาตรการดึงดูดชาวต่างชาติกลุ่มพำนักระยะยาว โดยเปิดให้สามารถถือครองห้องชุดและบ้านจัดสรรในพื้นที่ที่กำหนดได้ ขณะที่กลุ่มหนึ่งมองว่า มาตรการนี้คือ ‘ทางรอดเศรษฐกิจ’ คนอีกกลุ่มหนึ่งกลับมองว่าเป็น ‘กฎหมายขายชาติ’
เคน นครินทร์ ชวนทุกคนมาสำรวจรายละเอียดของมาตรการนี้ รวมถึงความคิดเห็นจากแต่ละฝั่ง ทั้งข้อดี ข้อเสีย โอกาส ความเสี่ยงที่ต้องระวัง และสิ่งที่เราจะต้องทำหลังจากนี้ เพื่อเปลี่ยนมติ ครม. ให้กลายเป็นมติของประชาชน</t>
  </si>
  <si>
    <t>https://www.youtube.com/watch?v=m1trnVm0l8Y&amp;list=PL7vAomcmTSEpmM1ypem8XITGb2RVo1Ea4&amp;index=144&amp;t=5s</t>
  </si>
  <si>
    <t>m1trnVm0l8Y</t>
  </si>
  <si>
    <t>เหรียญ 2 ด้าน Ascend Money ฟินเทคยูนิคอร์นรายแรกของไทย | Executive Espresso EP.274</t>
  </si>
  <si>
    <t>Premiered Sep 29, 2021</t>
  </si>
  <si>
    <t>Sep 29, 2021</t>
  </si>
  <si>
    <t>9/29/2021</t>
  </si>
  <si>
    <t>26,289 views</t>
  </si>
  <si>
    <t>like this video along with 527 other people</t>
  </si>
  <si>
    <t>34:11</t>
  </si>
  <si>
    <t>Ascend Money หรือที่เรารู้จักกันในนาม TrueMoney Wallet ได้ประกาศเป็น ‘ฟินเทคยูนิคอร์น’ รายแรกของไทย เมื่อคว้าเงินระดมทุน 5 พันล้านบาท ท่ามกลางความยินดีและความสงสัยว่า แอสเซนด์ มันนี่ ถือเป็นสตาร์ทอัพใช่หรือไม่ หลังจากนี้สตาร์ทอัพรายย่อยจะอยู่อย่างไร เหตุการณ์นี้จะสร้างแรงกระเพื่อมในมิติใด
เคน นครินทร์ พูดคุยกับ แม็กซ์-ธีระชาติ ก่อตระกูล ซีอีโอและผู้ร่วมก่อตั้งบริษัท StockRadars ว่าอะไรคือผลกระทบสำคัญของปรากฏการณ์ครั้งนี้ สตาร์ทอัพรายย่อยจะต้องปรับตัวเช่นไร และพื้นที่ของปลาเล็กจะอยู่ตรงไหน ในวันที่ปลาใหญ่เริ่มออกว่ายได้อย่างรวดเร็ว</t>
  </si>
  <si>
    <t>https://www.youtube.com/watch?v=96bo0Wxugog&amp;list=PL7vAomcmTSEpmM1ypem8XITGb2RVo1Ea4&amp;index=143</t>
  </si>
  <si>
    <t>96bo0Wxugog</t>
  </si>
  <si>
    <t>Ray-Ban Stories แว่นตา มาร์ก ซักเคอร์เบิร์ก บุกโลก Metaverse | Executive Espresso EP.275</t>
  </si>
  <si>
    <t>Premiered Oct 2, 2021</t>
  </si>
  <si>
    <t>Oct 2, 2021</t>
  </si>
  <si>
    <t>10/2/2021</t>
  </si>
  <si>
    <t>October</t>
  </si>
  <si>
    <t>2021-Q4</t>
  </si>
  <si>
    <t>44,748 views</t>
  </si>
  <si>
    <t>like this video along with 923 other people</t>
  </si>
  <si>
    <t>25:49</t>
  </si>
  <si>
    <t>ย้อนกลับไปเมื่อช่วงต้นเดือนกันยายนที่ผ่านมา Facebook ได้เปิดตัวแว่นตาอัจฉริยะ ‘Ray-Ban Stories’ ร่วมกับ Ray-Ban ซึ่งสร้างความตื่นตาตื่นใจให้กับผู้คนจำนวนมาก เพราะนวัตกรรมนี้อาจเป็นก้าวแรกสู่ ‘Metaverse’ โลกเหนือความเป็นจริงที่ มาร์ก ซักเคอร์เบิร์ก ซีอีโอ Facebook ได้วาดภาพฝันไว้ว่าจะเป็นอนาคตของ Facebook
Ray-Ban Stories จะเป็นประตูสู่โลกแห่งอนาคตได้จริงหรือไม่ เคน นครินทร์ คุยกับ นัท ปณชัย ถึงความคืบหน้าของ Smart Glasses ความเป็นไปได้ในการต่อยอดเพื่อนำไปสู่ Metaverse และสรุปประเด็นสำคัญทางธุรกิจที่ผู้บริหารต้องจับตา</t>
  </si>
  <si>
    <t>https://www.youtube.com/watch?v=OTGlufNgiN4&amp;list=PL7vAomcmTSEpmM1ypem8XITGb2RVo1Ea4&amp;index=142&amp;t=5s</t>
  </si>
  <si>
    <t>OTGlufNgiN4</t>
  </si>
  <si>
    <t>ความเหลื่อมล้ำไทยพุ่ง รวยล้านโอกาส จนไร้อากาศ แก้อย่างไร | Executive Espresso EP.276</t>
  </si>
  <si>
    <t>Premiered Oct 6, 2021</t>
  </si>
  <si>
    <t>Oct 6, 2021</t>
  </si>
  <si>
    <t>10/6/2021</t>
  </si>
  <si>
    <t>45,379 views</t>
  </si>
  <si>
    <t>like this video along with 1,048 other people</t>
  </si>
  <si>
    <t>48:34</t>
  </si>
  <si>
    <t xml:space="preserve">‘รวยกระจุก จนกระจาย’ คำพูดติดหูสะท้อนความเหลื่อมล้ำในประเทศไทยจนเกิดแผลเป็นมายาวนาน ซ้ำเติมด้วยแผลสดใหม่จากเหตุการณ์ระบาดโรคโควิด กลายเป็นปรากฏการณ์ ‘K-Shaped Recovery’ ที่คนรวยมีโอกาสมากมายหลังฟื้นตัวได้ คนจนต้องกู้ซ้ำแล้วซ้ำเล่าเป็นหนี้วนลูปจนแทบไร้อากาศจะหายใจ คำถามสำคัญก็คือ เราจะลดความเหลื่อมล้ำตรงนี้ได้อย่างไร อะไรคือตัวแปรสำคัญที่จะทำให้แก้ปัญหาถูกจุด
เคน นครินทร์ พูดคุยกับ ดร.กฤษฎ์เลิศ สัมพันธารักษ์ ศาสตราจารย์ประจำ University of California San Diego (UCSD) ที่ปรึกษาสถาบันวิจัยเศรษฐกิจป๋วย อึ๊งภากรณ์ ธนาคารแห่งประเทศไทย ถึงเบื้องหลังของปัญหาความเหลื่อมล้ำที่เกิดขึ้นในไทย
Timestamp
00:00 Start
02:12 เกริ่นนำ
04:21 ไทยเหลื่อมล้ำขีดสุด โควิดทำคนจนต้องจำใจกู้ สร้างแผลสดทับแผลเป็น
11:40 หัวใจของการฟื้นฟูความเหลื่อมล้ำในระยะยาว
15:37 แตกต่างหรือเหลื่อมล้ำ ทำความเข้าใจก่อนเริ่มแก้ปัญหา
21:06 มิติของความเหลื่อมล้ำทางโอกาส เริ่มต้นตั้งแต่ ‘กำเนิด’
27:15 เริ่มแก้อย่างไร? ก้าวแรกของการลดความเหลื่อมล้ำ
32:11 สังเวียนธุรกิจที่เท่าเทียมจะเกิดขึ้นได้อย่างไร
37:21 ก้าวต่อไปของไทยเพื่อลดความเหลื่อมล้ำ อาจต้องเริ่มจาก ‘เอกชน’
45:51 ข้อสรุปถึงคนไทยทุกคน กำลังสำคัญในการลดความเหลื่อมล้ำ
The Secret Sauce เปิดขายบัตรรอบพิเศษ รับชมงาน The Secret Sauce Strategy Forum 2022 ย้อนหลัง สำหรับผู้ที่พลาดซื้อบัตรในรอบชมสด ตั้งแต่วันอังคารที่ 21 กันยายน ถึงวันอาทิตย์ที่ 10 ตุลาคมนี้ ที่เว็บไซต์ https://www.zipeventapp.com/e/THE-SEC...    
บัตรชมงานย้อนหลังราคาเดียว 1,500 บาท ซื้อเมื่อไรก็สามารถรับชมได้แบบยาวๆ จนถึงวันที่ 13 พฤศจิกายน 2564 ส่วนใครที่ซื้อบัตรไปก่อนในรอบชมสด เราขยายระยะเวลาการรับชมพิเศษจาก 1 เดือน เป็น 2 เดือน ถึงวันที่ 13 พฤศจิกายน 2564 เช่นกัน
------------------------------------------------
ติดตาม The Secret Sauce ในช่องทางอื่นๆ
Website: https://www.thestandard.co/podcast
SoundCloud: https://soundcloud.com/thestandardpod...
Apple Podcasts: https://apple.co/31JOazM 
Spotify: https://spoti.fi/3isv0W7
Twitter: https://twitter.com/TheStandardPod
Facebook: https://www.facebook.com/thestandardth
#TheSecretSauce #TheStandardPodcast #TheStandardCo #TheStandardTH
</t>
  </si>
  <si>
    <t>https://www.youtube.com/watch?v=SOr5Fard2bM&amp;list=PL7vAomcmTSEpmM1ypem8XITGb2RVo1Ea4&amp;index=141&amp;t=5s</t>
  </si>
  <si>
    <t>SOr5Fard2bM</t>
  </si>
  <si>
    <t>คิดต่าง แตกแยก แบ่งขั้ว ความเปราะบางเศรษฐกิจไทย | Executive Espresso EP.277</t>
  </si>
  <si>
    <t>Premiered Oct 8, 2021</t>
  </si>
  <si>
    <t>Oct 8, 2021</t>
  </si>
  <si>
    <t>10/8/2021</t>
  </si>
  <si>
    <t>19,369 views</t>
  </si>
  <si>
    <t>like this video along with 498 other people</t>
  </si>
  <si>
    <t>28:22</t>
  </si>
  <si>
    <t>จากผลกระทบของโควิด-19 ภาวะโลกร้อน และปัญหาอื่นๆ อีกมากมาย สะท้อนให้เห็นว่าโลกกำลังเผชิญกับความเปลี่ยนแปลงอยู่ตลอดเวลา ขณะที่ประเทศไทยเองดูจะไม่ต่างไปจากเรือเล็กผจญมรสุมกลางมหาสมุทรที่พร้อมจะถูกพัดไปกับคลื่นของมหาอำนาจอยู่ตลอดเวลา
เคน นครินทร์ สรุปงานวิจัยโครงสร้างเศรษฐกิจสังคมไทย ภายใต้หัวข้อ ‘ความเปราะบางท่ามกลางความเปลี่ยนแปลง’ ของสถาบันวิจัยเศรษฐกิจป๋วย อึ๊งภากรณ์ ให้คุณรู้เท่าทันปัญหาครุกรุ่นของประเทศไทย และปรับตัวโต้คลื่นไปพร้อมกับความเปลี่ยนแปลงครั้งใหญ่ในระดับสากล</t>
  </si>
  <si>
    <t>https://www.youtube.com/watch?v=HxOY1La7e-s&amp;list=PL7vAomcmTSEpmM1ypem8XITGb2RVo1Ea4&amp;index=140</t>
  </si>
  <si>
    <t>HxOY1La7e-s</t>
  </si>
  <si>
    <t>เงินสดจะสูญพันธุ์? อนาคตการชำระเงินจาก Mastercard และ Central Retail | Executive Espresso EP 278</t>
  </si>
  <si>
    <t>Premiered Oct 9, 2021</t>
  </si>
  <si>
    <t>Oct 9, 2021</t>
  </si>
  <si>
    <t>10/9/2021</t>
  </si>
  <si>
    <t>35,855 views</t>
  </si>
  <si>
    <t>like this video along with 711 other people</t>
  </si>
  <si>
    <t>42:52</t>
  </si>
  <si>
    <t>การล็อกดาวน์อย่างยาวนานในช่วงที่ผ่านมาส่งผลให้พฤติกรรมผู้บริโภคเปลี่ยนไปมหาศาล ปัจจุบันผู้บริโภคหลายคนเลือกที่จะปฏิเสธร้านค้าที่รับเฉพาะเงินสด Contactless Payment และ Data Security กลายมาเป็นส่วนสำคัญในการตัดสินใจของผู้ซื้อ จนผู้เชี่ยวชาญบางกลุ่มถึงขั้นมองว่าเงินสดกำลังจะหายไป
เคน นครินทร์ คุยกับ ณัชสิชา วรพฤกษ์พิสุทธิ์ รองประธานและหัวหน้าฝ่ายการพัฒนาตลาด มาสเตอร์การ์ด และ รวิศรา จิราธิวัฒน์ ประธานบริหารฝ่ายการตลาด บริษัท สรรพสินค้าเซ็นทรัล จำกัด และ บริษัท โรบินสัน จำกัด (มหาชน) ในเครือเซ็นทรัล รีเทล ถึงทางออกของผู้ประกอบการร้านค้ายุคใหม่ ในวันที่การชำระเงินกำลังจะเปลี่ยนไปตลอดกาล</t>
  </si>
  <si>
    <t>https://www.youtube.com/watch?v=fcrDmLZDANU&amp;list=PL7vAomcmTSEpmM1ypem8XITGb2RVo1Ea4&amp;index=139&amp;t=4s</t>
  </si>
  <si>
    <t>fcrDmLZDANU</t>
  </si>
  <si>
    <t>Squid Game: Soft Power เกาหลี ส่งออกแสนล้าน ขับเคลื่อนเศรษฐกิจประเทศ | Executive Espresso EP.279</t>
  </si>
  <si>
    <t>Premiered Oct 12, 2021</t>
  </si>
  <si>
    <t>Oct 12, 2021</t>
  </si>
  <si>
    <t>10/12/2021</t>
  </si>
  <si>
    <t>73,431 views</t>
  </si>
  <si>
    <t>like this video along with 1,564 other people</t>
  </si>
  <si>
    <t>33:36</t>
  </si>
  <si>
    <t>แรงฉุดไม่อยู่กับ Squid Game ซีรีส์เกาหลีแนวเอาชีวิตรอด ที่หลังจากเริ่มออกอากาศครั้งแรกเมื่อวันที่ 17 กันยายนที่ผ่านมา ก็ได้กระแสตอบรับถล่มทลายจากผู้ชมทั่วโลก ถึงขนาดผู้ให้บริการเครือข่ายอินเทอร์เน็ตต้องยื่นฟ้องแพลตฟอร์มเจ้าดัง Netflix เนื่องจากมีผู้ใช้งานมากเกินไป
เคน นครินทร์ คุยกับ นัท-ปณชัย อารีเพิ่มพร ถอดรหัสความสำเร็จของ Squid Game รวมถึงเบื้องลึกของ Soft Power ขุมพลังสำคัญของเกาหลีที่เป็นมากกว่าเทคโนโลยี จนวันนี้สร้างมูลค่าให้กับเศรษฐกิจประเทศมหาศาล ชนิดที่หลายประเทศควรจะต้องนำไปถอดบทเรียน</t>
  </si>
  <si>
    <t>https://www.youtube.com/watch?v=e3sdcIussYg&amp;list=PL7vAomcmTSEpmM1ypem8XITGb2RVo1Ea4&amp;index=138&amp;t=5s</t>
  </si>
  <si>
    <t>e3sdcIussYg</t>
  </si>
  <si>
    <t>Future of Work 2030 หุ่นยนต์ รัฐสวัสดิการ เศรษฐกิจแบบมี ‘กิ๊ก’ | Executive Espresso EP.280</t>
  </si>
  <si>
    <t>Premiered Oct 13, 2021</t>
  </si>
  <si>
    <t>Oct 13, 2021</t>
  </si>
  <si>
    <t>10/13/2021</t>
  </si>
  <si>
    <t>58,377 views</t>
  </si>
  <si>
    <t>like this video along with 1,570 other people</t>
  </si>
  <si>
    <t>อนาคตของงานใน 10 ปีข้างหน้าจะเป็นอย่างไร? นี่คือหนึ่งในคำถามที่สำคัญที่สุดในวันนี้ เพราะไม่เพียงแค่เทคโนโลยีและพฤติกรรมที่เปลี่ยนไปเพราะโควิดเท่านั้น แต่ ‘งาน’ ก็ได้วิวัฒนาการตัวเองไปอย่างมหาศาลตลอดทศวรรษที่ผ่านมา และจะเปลี่ยนไปอย่างต่อเนื่องด้วยความเร็วที่ยากจะตามทัน
เคน นครินทร์ ชวนคุณมาสำรวจผลวิจัย Futures and Beyond: Navigating Thailand toward 2030 โดย FutureTales LAB by MQDC และสำนักงานนวัตกรรมแห่งชาติ หรือ NIA ในหัวข้อ Future of Work เพื่อสรุปสถานการณ์ สัญญาณ ปัจจัย และฉากทัศน์ใหม่ของงานในอนาคต</t>
  </si>
  <si>
    <t>https://www.youtube.com/watch?v=roIRVJ7eSYE&amp;list=PL7vAomcmTSEpmM1ypem8XITGb2RVo1Ea4&amp;index=137&amp;t=5s</t>
  </si>
  <si>
    <t>roIRVJ7eSYE</t>
  </si>
  <si>
    <t>Future of Learning 2030 ครูจะหายไป ปริญญาจะไร้ความหมาย? | Executive Espresso EP.281</t>
  </si>
  <si>
    <t>Premiered Oct 17, 2021</t>
  </si>
  <si>
    <t>Oct 17, 2021</t>
  </si>
  <si>
    <t>10/17/2021</t>
  </si>
  <si>
    <t>386,627 views</t>
  </si>
  <si>
    <t>like this video along with 11,525 other people</t>
  </si>
  <si>
    <t>36:58</t>
  </si>
  <si>
    <t>เมื่อโลกหมุนไปด้วยอัตราความเร็วที่เร่งตัวขึ้นกว่าเดิม ความรู้จากการเรียนจึงมีอายุสั้นลงทุกวัน พื้นที่แห่งการเรียนรู้จึงไม่ได้หยุดอยู่ที่ระบบการศึกษาเท่านั้น แต่เริ่มกระจายไปอยู่ในทุกพื้นที่ของชีวิต ดังนั้น คำถามที่ว่าอนาคตของการเรียนรู้ในอีก 10 ปีข้างหน้าจะเปลี่ยนแปลงไปอย่างไร จึงไม่ใช่คำถามที่ตอบได้ง่ายเลย
เคน นครินทร์ ชวนคุณมาสำรวจผลวิจัย Futures and Beyond: Navigating Thailand toward 2030 โดย FutureTales LAB by MQDC และสำนักงานนวัตกรรมแห่งชาติ หรือ NIA ในหัวข้อ Future of Learning สรุปฉากทัศน์ใหม่ของการเรียน ครู ห้องเรียน และองค์ความรู้ที่เปลี่ยนไปในโลกอนาคต</t>
  </si>
  <si>
    <t>https://www.youtube.com/watch?v=JF2ujR9XLAw&amp;list=PL7vAomcmTSEpmM1ypem8XITGb2RVo1Ea4&amp;index=136&amp;t=4s</t>
  </si>
  <si>
    <t>JF2ujR9XLAw</t>
  </si>
  <si>
    <t>Future of Play 2030 เกมซ้อนเกม ชีวิตจริงหลอมรวมโลกเสมือน | Executive Espresso EP.282</t>
  </si>
  <si>
    <t>Premiered Oct 21, 2021</t>
  </si>
  <si>
    <t>Oct 21, 2021</t>
  </si>
  <si>
    <t>10/21/2021</t>
  </si>
  <si>
    <t>21,678 views</t>
  </si>
  <si>
    <t>like this video along with 517 other people</t>
  </si>
  <si>
    <t>37:39</t>
  </si>
  <si>
    <t>ชีวิตที่วุ่นวายยุ่งเหยิง ทำให้เราต้องแข่งขันกับเวลาอยู่เสมอ จนอาจลืมให้เวลากับการพักผ่อน สุดท้ายปริมาณความสุขในตัวเราจึงค่อยๆ ลดลงเรื่อยๆ และอาจหมดมอดไปไม่รู้ตัว เทรนด์และเทคโนโลยีของ ‘การเล่น’ จึงต้องเปลี่ยนไป เพื่อให้สามารถรองรับสภาพร่างกายและจิตใจของคนในยุคต่อไปได้ทัน แต่จะเปลี่ยนไปอย่างไรนั้นยังคงเป็นเรื่องที่ยากจะคาดเดา
เคน นครินทร์ ชวนคุณมาสำรวจผลวิจัย Futures and Beyond: Navigating Thailand toward 2030 โดย FutureTales LAB by MQDC และสำนักงานนวัตกรรมแห่งชาติ หรือ NIA ในหัวข้อ Future of Play สรุปสัญญาณ ปัจจัย และฉากทัศน์ของใหม่การ ‘เล่น’ ใน 10 ปีข้างหน้า</t>
  </si>
  <si>
    <t>https://www.youtube.com/watch?v=kF4tFB3fX90&amp;list=PL7vAomcmTSEpmM1ypem8XITGb2RVo1Ea4&amp;index=135&amp;t=6s</t>
  </si>
  <si>
    <t>kF4tFB3fX90</t>
  </si>
  <si>
    <t>ไทยจะไปดวงจันทร์ ไปทำไม ได้อะไร | Executive Espresso EP.283</t>
  </si>
  <si>
    <t>35</t>
  </si>
  <si>
    <t>Premiered Oct 28, 2021</t>
  </si>
  <si>
    <t>Oct 28, 2021</t>
  </si>
  <si>
    <t>10/28/2021</t>
  </si>
  <si>
    <t>15,448 views</t>
  </si>
  <si>
    <t>like this video along with 403 other people</t>
  </si>
  <si>
    <t>32:40</t>
  </si>
  <si>
    <t>“ไทยจะไปดวงจันทร์” คือประโยคที่ ดร.เอนก เหล่าธรรมทัศน์ รัฐมนตรีว่าการกระทรวงการอุดมศึกษา วิทยาศาสตร์ วิจัยและนวัตกรรม กล่าวเอาไว้เมื่อปลายปี 2563 ซึ่งได้สร้างความฮือฮาเป็นอย่างมาก เพราะบริบทแวดล้อมของไทยในเวลาดังกล่าวดูจะยังไม่เหมาะสมสักเท่าไร
กระทั่งกลางปีที่ผ่านมา เซอร์ ริชาร์ด แบรนสัน ผู้ก่อตั้งบริษัทเทคโนโลยีอวกาศ Virgin Galactic ได้ส่งตัวเองขึ้นไปทัวร์อวกาศได้สำเร็จเป็นครั้งแรก จนกลายเป็นข่าวสำคัญที่เร่ิมตอกย้ำให้คนไทยบางส่วนมองเห็นถึงโอกาสมากมายที่อาจจะเกิดขึ้นจากการเดินทางไปยังอวกาศ
The Secret Sauce และ Quantum Technology Foundation (Thailand) หรือ QTFT ชวนคุณมาติดตามข่าวคราวความคืบหน้าของธุรกิจอวกาศ (New Space Economy) ที่กำลังเป็นที่จับตาของภาคเอกชนทั่วโลกและความเป็นไปได้ในการพาประเทศไทยไปสู่ดวงจันทร์ กับ ดร.วิภู รุโจปการ รองผู้อำนวยการสถาบันวิจัยดาราศาสตร์แห่งชาติ และอาจารย์ประจำภาควิชาฟิสิกส์ คณะวิทยาศาสตร์ จุฬาลงกรณ์มหาวิทยาลัย</t>
  </si>
  <si>
    <t>https://www.youtube.com/watch?v=JNhQOO7lvrg&amp;list=PL7vAomcmTSEpmM1ypem8XITGb2RVo1Ea4&amp;index=134&amp;t=6s</t>
  </si>
  <si>
    <t>JNhQOO7lvrg</t>
  </si>
  <si>
    <t>Facebook เปลี่ยนชื่อเป็น Meta ย้ายมนุษย์สู่โลก Metaverse เต็มตัว | Executive Espresso EP.284</t>
  </si>
  <si>
    <t>Premiered Oct 30, 2021</t>
  </si>
  <si>
    <t>Oct 30, 2021</t>
  </si>
  <si>
    <t>10/30/2021</t>
  </si>
  <si>
    <t>464,858 views</t>
  </si>
  <si>
    <t>like this video along with 10,509 other people</t>
  </si>
  <si>
    <t>34:39</t>
  </si>
  <si>
    <t>ชั่วข้ามคืนของวันที่ 29 ตุลาคมที่ผ่านมา มาร์ก ซักเคอร์เบิร์ก ซีอีโอหนุ่มผู้พลิกโฉมโลกดิจิทัลและผู้ให้กำเนิด Facebook ได้ประกาศเปลี่ยนชื่อบริษัทเป็น ‘Meta’ เพื่อตอกย้ำถึงปณิธานใหม่ที่จะพามนุษย์เข้าสู่โลก Metaverse อย่างเต็มรูปแบบ พลิกโฉมระบบนิเวศในโลกดิจิทัล จากเดิมที่เป็นการมองผ่านหน้าจอ ซึ่งมีข้อจำกัดอยู่ แต่หลังจากนี้เราทุกคนต่างมีโอกาสที่จะได้สัมผัสกับประสบการณ์เท่าที่มนุษย์จะจินตนาการได้
Metaverse ที่มาร์กพูดถึงจะเป็นอย่างไร ประสบการณ์ไหนที่เรามีโอกาสได้รับ และอะไรคือสิ่งที่เราจะต้องปรับตัวเพื่อให้พร้อมกับความเปลี่ยนแปลงครั้งนี้ หาคำตอบได้ใน The Secret Sauce</t>
  </si>
  <si>
    <t>https://www.youtube.com/watch?v=0GVoVBYBPOY&amp;list=PL7vAomcmTSEpmM1ypem8XITGb2RVo1Ea4&amp;index=133&amp;t=6s</t>
  </si>
  <si>
    <t>0GVoVBYBPOY</t>
  </si>
  <si>
    <t>Net Zero ก๊าซเรือนกระจกเป็นศูนย์ ทางรอดของมนุษยชาติ | Executive Espresso EP.286</t>
  </si>
  <si>
    <t>Premiered Nov 2, 2021</t>
  </si>
  <si>
    <t>Nov 2, 2021</t>
  </si>
  <si>
    <t>11/2/2021</t>
  </si>
  <si>
    <t>November</t>
  </si>
  <si>
    <t>25,114 views</t>
  </si>
  <si>
    <t>like this video along with 650 other people</t>
  </si>
  <si>
    <t>38:02</t>
  </si>
  <si>
    <t>หลังคณะกรรมการระหว่างรัฐบาลว่าด้วยการเปลี่ยนแปลงสภาพภูมิอากาศ (IPCC) ออกรายงานที่แสดงให้เห็นว่าอุณหภูมิของโลกสูงขึ้นเฉียบพลัน จน อังตอนียู กูแตรึช เลขาธิการสหประชาชาติระบุว่า เป็น Code Red ของมนุษยชาติในการรับมือภาวะโลกร้อน ที่หากไม่เริ่มตั้งแต่วันนี้ก็อาจจะแก้ไขไม่ได้อีกแล้ว ทำให้ทั่วโลกและประเทศไทยต่างประกาศเป้าหมายมุ่งสู่ Net Zero เพื่อเป็นส่วนหนึ่งในการหยุดยั้งภัยอันตรายที่ยิ่งใหญ่ที่สุดของมนุษย์ทุกคน
เคน นครินทร์ คุยกับ ดร.พงษ์วิภา หล่อสมบูรณ์ รองผู้อำนวยการ องค์การบริหารจัดการก๊าซเรือนกระจก (องค์การมหาชน) สรุปเรื่องราวจุดเริ่มต้นของการขยับตัวเพื่อรับมือกับภาวะโลกร้อน พร้อมอธิบายความหมายของ Net Zero และ Carbon Neutrality หนึ่งในเป้าหมายสำคัญของนานาประเทศ และสาระสำคัญของการประชุม COP26 ที่จะมีขึ้นในช่วงปลายเดือนตุลาคม ว่ามีเป้าหมายสำคัญคืออะไร
*หมายเหตุ: คลิปวีดีโอถ่ายทำก่อนมีการประชุมสมัชชาประเทศภาคีอนุสัญญาครั้งที่ 26 หรือ COP26 ที่จัดขึ้นในวันที่ 1 พ.ย. 2564</t>
  </si>
  <si>
    <t>https://www.youtube.com/watch?v=udj0caU2Y-M&amp;list=PL7vAomcmTSEpmM1ypem8XITGb2RVo1Ea4&amp;index=132&amp;t=5s</t>
  </si>
  <si>
    <t>udj0caU2Y-M</t>
  </si>
  <si>
    <t>นายกฯ ประกาศสู้โลกร้อน Net Zero ปี 2065 ทำได้จริงหรือเพ้อฝัน | Executive Espresso EP.287</t>
  </si>
  <si>
    <t>Premiered Nov 3, 2021</t>
  </si>
  <si>
    <t>Nov 3, 2021</t>
  </si>
  <si>
    <t>11/3/2021</t>
  </si>
  <si>
    <t>9,541 views</t>
  </si>
  <si>
    <t>like this video along with 236 other people</t>
  </si>
  <si>
    <t>ล่าสุด พล.อ. ประยุทธ์ จันทร์โอชา นายกรัฐมนตรีของไทย เพิ่งประกาศบนเวทีประชุม COP26 สดๆ ร้อนๆ ว่า “ไทยจะยกระดับการแก้ไขปัญหาสภาพภูมิอากาศอย่างเต็มที่และทุกวิถีทาง เพื่อบรรลุเป้าหมายความเป็นกลางทางคาร์บอนภายในปี 2050 และบรรลุเป้าหมายการปล่อยก๊าซเรือนกระจกสุทธิเป็นศูนย์ในปี 2065”
แต่คำถามสำคัญก็คือ ประเทศไทยมีความพร้อมแค่ไหนที่จะทำตามเป้าหมายที่ได้ประกาศไว้
เคน นครินทร์ คุยกับ ดร.พงษ์วิภา หล่อสมบูรณ์ รองผู้อำนวยการ องค์การบริหารจัดการก๊าซเรือนกระจก (องค์การมหาชน) ตรวจการบ้านแผนการลดการปล่อยก๊าซเรือนกระจกของไทยว่าจะทำได้สำเร็จมากน้อยแค่ไหน</t>
  </si>
  <si>
    <t>https://www.youtube.com/watch?v=xB2h30Xau2U&amp;list=PL7vAomcmTSEpmM1ypem8XITGb2RVo1Ea4&amp;index=131&amp;t=4s</t>
  </si>
  <si>
    <t>xB2h30Xau2U</t>
  </si>
  <si>
    <t>SCB ซื้อ Bitkub 17,850 ล้านบาท ส่งเสริมหรือทำลายวงการ | Executive Espresso EP.288</t>
  </si>
  <si>
    <t>227,253 views</t>
  </si>
  <si>
    <t>like this video along with 4,604 other people</t>
  </si>
  <si>
    <t>48:41</t>
  </si>
  <si>
    <t>แรงสั่นสะเทือนขนาดใหญ่ในวงการฟินเทคประเทศไทยเกิดขึ้นอีกครั้ง เมื่อ SCBS หนึ่งในยานลำลูกของยานแม่ SCBX ได้เข้าซื้อหุ้น Bitkub สัดส่วน 51% มูลค่า 17,850 ล้านบาท ทำให้พวกเขาได้สิทธิ์ขาดกุมบังเหียน Bitkub นำไปสู่การตั้งประเด็นถกเถียงว่าความเปลี่ยนแปลงในครั้งนี้จะนำไปสู่อะไร โดยเฉพาะ ท๊อป จิรายุส และบริษัทของเขาที่ภาพลักษณ์ก่อนหน้านี้ดูเหมือนจะเป็น Disruptor วงการการเงินในโลกยุคเก่ามาโดยตลอด
เคน นครินทร์ คุยกับ คิม-กานต์นิธิ ทองธนากุล เจ้าของเพจ Kim DeFi Daddy และ Bitcoin Addict วิเคราะห์ภาพรวมเหตุการณ์ที่เกิดขึ้น การสร้างสะพานสู่อนาคตของทั้งสองบริษัท ที่ปัจจุบันอาจไม่อยู่ภายใต้กรอบของ ก.ล.ต. และหาคำตอบว่าสุดท้ายแล้วดีลนี้จะเป็นการส่งเสริมหรือทำลายวงการฟินเทคของประเทศไทยกันแน่</t>
  </si>
  <si>
    <t>https://www.youtube.com/watch?v=i0K0jNemmQY&amp;list=PL7vAomcmTSEpmM1ypem8XITGb2RVo1Ea4&amp;index=130&amp;t=5s</t>
  </si>
  <si>
    <t>i0K0jNemmQY</t>
  </si>
  <si>
    <t>ปฏิวัติเงินดิจิทัลไทย หลังดีลยักษ์ ใครอยู่ใครไป | Executive Espresso EP.289</t>
  </si>
  <si>
    <t>Premiered Nov 11, 2021</t>
  </si>
  <si>
    <t>Nov 11, 2021</t>
  </si>
  <si>
    <t>11/11/2021</t>
  </si>
  <si>
    <t>22,806 views</t>
  </si>
  <si>
    <t>like this video along with 568 other people</t>
  </si>
  <si>
    <t>1:00:01</t>
  </si>
  <si>
    <t>ข่าวใหญ่ที่เขย่าวงการการเงิน และน่าจะถูกพูดถึงไปอีกสักระยะคือ กรณีการปิดดีลยักษ์ระหว่าง Bitkub และ SCBS เพราะมันได้นำไปสู่การตั้งขอถกเถียงในหลายประเด็น โดยเฉพาะคำถามที่ว่า ภูมิทัศน์ต่อจากนี้ของโลกของสินทรัพย์ดิจิทัลจะพลิกโฉมหน้าไปอย่างไร
เคน นครินทร์ ชวน แซม ตันสกุล กรรมการผู้จัดการ บริษัท กรุงศรี ฟินโนเวต จำกัด มาคาดการณ์ทิศทางของธนาคารและสตาร์ทอัพฟินเทคหลังจากนี้ ระบบนิเวศ บทบาท การแข่งขันในวงการสินทรัพย์ดิจิทัลไทยจะเป็นอย่างไร และคำถามสำคัญที่ว่าใครจะอยู่หรือไป หลังการปฏิวัติครั้งใหญ่ที่กำลังจะเกิดขึ้น</t>
  </si>
  <si>
    <t>https://www.youtube.com/watch?v=HxMT5CKAkGA&amp;list=PL7vAomcmTSEpmM1ypem8XITGb2RVo1Ea4&amp;index=129&amp;t=4s</t>
  </si>
  <si>
    <t>HxMT5CKAkGA</t>
  </si>
  <si>
    <t>สุทธิชัย หยุ่น มหกรรมการสนทนา THE STANDARD ECONOMIC FORUM 2021 | Executive Espresso EP.290</t>
  </si>
  <si>
    <t>Premiered Nov 14, 2021</t>
  </si>
  <si>
    <t>Nov 14, 2021</t>
  </si>
  <si>
    <t>11/14/2021</t>
  </si>
  <si>
    <t>19,717 views</t>
  </si>
  <si>
    <t>like this video along with 435 other people</t>
  </si>
  <si>
    <t>49:04</t>
  </si>
  <si>
    <t>เหลืออีกแค่เพียง 2 สัปดาห์เท่านั้น งานเสวนาใหญ่ประจำปี THE STANDARD ECONOMIC FORUM 2021 ก็จะเริ่มต้นเปิดฉากขึ้นอย่างเป็นทางการแล้ว หลายคนอาจจะยังสงสัยอยู่ว่าเราจัดงานฟอรัมนี้ไปทำไม มีเซกชันไหนที่น่าสนใจบ้าง เคน นครินทร์ จึงถือโอกาสสุดพิเศษ เปลี่ยนตัวเองจากผู้สัมภาษณ์ เป็น ‘ผู้ถูกสัมภาษณ์’ ในรายการ Suthichai live ของคุณสุทธิชัย หยุ่น เพื่อตอบคำถามที่ว่า ทำไมคุณถึงควรจะเข้าร่วมงามฟอรัมนี้ และห้ามพลาดเด็ดขาด
และพิเศษ! คุณสุทธิชัย หยุ่น จะมาร่วมเป็นโมเดอเรเตอร์พิเศษในงานฟอรัมแห่งปี THE STANDARD ECONOMIC FORUM 2021: The Great Reform: Thailand’s Tipping Point for a Sustainable Future ประจำปีนี้ด้วย ตัวงานจัดเต็ม 3 วัน 20 วงเสวนา และกว่า 50 สปีกเกอร์ในแบบ Virtual Conference
📌 Early Bird (บัตร 3 วัน) ราคาลดพิเศษ 2,500 บาท เริ่มจำหน่ายแล้ววันนี้ - 20 พฤศจิกายน 2564
📌 สามารถใช้ในการรับชมงานย้อนหลังได้ 3 เดือน
ดูรายละเอียดเพิ่มเติมและซื้อบัตรได้ที่ https://www.thaiticketmajor.com/seminar/the-standard-economic-forum-2021.html</t>
  </si>
  <si>
    <t>https://www.youtube.com/watch?v=aVyfKLTn4CY&amp;list=PL7vAomcmTSEpmM1ypem8XITGb2RVo1Ea4&amp;index=128&amp;t=4s</t>
  </si>
  <si>
    <t>aVyfKLTn4CY</t>
  </si>
  <si>
    <t>บทสรุปประชุมโลกร้อน COP26 คืบหน้าหรือล้มเหลว | Executive Espresso EP.291</t>
  </si>
  <si>
    <t>Premiered Nov 17, 2021</t>
  </si>
  <si>
    <t>Nov 17, 2021</t>
  </si>
  <si>
    <t>11/17/2021</t>
  </si>
  <si>
    <t>11,722 views</t>
  </si>
  <si>
    <t>like this video along with 332 other people</t>
  </si>
  <si>
    <t>37:52</t>
  </si>
  <si>
    <t>จบลงเป็นที่เรียบร้อยกับ COP26 การประชุมของสุดยอดผู้นำกว่า 200 ประเทศเพื่อหาทางออกในการแก้ปัญหาสภาพภูมิอากาศโลก โดยมีเป้าหมายคือควบคุมการเพิ่มขึ้นของอุณหภูมิโลกไม่ให้สูงเกินกว่า 1.5 องศาเซลเซียส คำถามสำคัญก็คือการประชุมครั้งนี้มีสาระสำคัญอะไร เกี่ยวข้องอย่างไรกับประเทศไทย 
เคน นครินทร์ สรุปทุกความเคลื่อนไหวของการประชุม COP26 ในเมืองกลาสโกว์ ประเทศสกอตแลนด์ ข้อตกลงสำคัญระหว่างประเทศที่ประชาคมโลกต้องจับตา การประกาศคำมั่นของประเทศไทยที่นำโดย พล.อ. ประยุทธ์ จันทร์โอชา นายกรัฐมนตรีของไทย และบทสรุปของเรื่องราวที่ทำให้ เกรตา ธันเบิร์ก นักเคลื่อนไหวด้านสิ่งแวดล้อม ได้ประกาศออกมาว่า “COP26 นั้นล้มเหลว”</t>
  </si>
  <si>
    <t>https://www.youtube.com/watch?v=cQAuPaqUGMo&amp;list=PL7vAomcmTSEpmM1ypem8XITGb2RVo1Ea4&amp;index=127&amp;t=5s</t>
  </si>
  <si>
    <t>cQAuPaqUGMo</t>
  </si>
  <si>
    <t>เจาะลึก Metaverse เปิดโลก GameFi จากผู้เชี่ยวชาญ | Executive Espresso EP.292</t>
  </si>
  <si>
    <t>Premiered Nov 20, 2021</t>
  </si>
  <si>
    <t>Nov 20, 2021</t>
  </si>
  <si>
    <t>11/20/2021</t>
  </si>
  <si>
    <t>76,797 views</t>
  </si>
  <si>
    <t>like this video along with 1,811 other people</t>
  </si>
  <si>
    <t>1:06:15</t>
  </si>
  <si>
    <t>ถึงแม้คำว่า Metaverse จะเป็นที่พูดถึงกันอย่างมากในช่วงที่ผ่านมา แต่เส้นทางที่จะทำให้เกิดขึ้นจริงได้ก็ยังคงเป็นสิ่งที่ต้องถกเถียงกันอีกสักระยะ เพราะในความเป็นจริงโลกเสมือนที่ว่า ไม่ได้มีแค่ด้านบวกเพียงอย่างเดียว แต่ยังมีความเสี่ยงอีกมากมายที่ต้องระวัง ทั้งด้านเศรษฐกิจ ความปลอดภัย และบทบาทสังคมที่จะเปลี่ยนไปแบบไม่ย้อนกลับ
เคน นครินทร์ คุยกับ เอ-อัครเดช เดี่ยวพานิช เจ้าของเพจ Coinman และประธาน Cryptomind Group ผู้สร้าง GuildFi แพลตฟอร์มสำหรับ GameFi ที่จะเป็นประตูสู่โลกเสมือน บอกเล่าถึงความคืบหน้า ความเสี่ยงที่ควรระวัง และสิ่งที่คุณต้องทำเพื่อปรับตัวให้ทันกับโลก Metaverse</t>
  </si>
  <si>
    <t>https://www.youtube.com/watch?v=NVFgwFJU-ao&amp;list=PL7vAomcmTSEpmM1ypem8XITGb2RVo1Ea4&amp;index=126&amp;t=5s</t>
  </si>
  <si>
    <t>NVFgwFJU-ao</t>
  </si>
  <si>
    <t>TRUE และ DTAC ประกาศควบรวมกิจการ กระทบเราอย่างไร | Executive Espresso EP.293</t>
  </si>
  <si>
    <t>Streamed live on Nov 22, 2021</t>
  </si>
  <si>
    <t>Nov 22, 2021</t>
  </si>
  <si>
    <t>11/22/2021</t>
  </si>
  <si>
    <t>76,807 views</t>
  </si>
  <si>
    <t>like this video along with 1,504 other people</t>
  </si>
  <si>
    <t>45:44</t>
  </si>
  <si>
    <t>หลังเป็นกระแสมาสักระยะถึงข่าวการเตรียมควบรวมกิจการ ในที่สุด ช่วงเช้าที่ผ่านมา (จันทร์ 22 พ.ย.) ทางบมจ.ทรู คอร์ปอเรชั่น (TRUE) และ บมจ.โทเทิ่ล แอ็คเซ็ส คอมมูนิเคชั่น (DTAC) ก็ได้แจ้งต่อตลาดหลักทรัพย์ว่า ทั้งสองบริษัทกำลังศึกษาความเป็นไปได้ในการควบรวมกิจการกัน โดยเตรียมจัดตั้งบริษัทใหม่
แต่คำถามสำคัญที่ทั้ง TRUE และ DTAC คงไม่อาจเลี่ยงกระแสวิพากษ์วิจารณ์ได้ก็คือ การรวบกิจการครั้งนี้จะเข้าข่ายการผูกขาด หรือการทำธุรกิจที่ไม่เป็นธรรมหรือไม่ แล้วผลกระทบที่เกิดขึ้นกับผู้บริโภค คนใช้งาน อย่างเรา คืออะไร?</t>
  </si>
  <si>
    <t>https://www.youtube.com/watch?v=VdgK1DW9NDM&amp;list=PL7vAomcmTSEpmM1ypem8XITGb2RVo1Ea4&amp;index=125&amp;t=5s</t>
  </si>
  <si>
    <t>VdgK1DW9NDM</t>
  </si>
  <si>
    <t>ดร.นิเวศน์ วิเคราะห์ TRUE ควบรวม DTAC สะเทือนแค่ไหน ผูกขาดไหม | Executive Espresso EP.294</t>
  </si>
  <si>
    <t>69,571 views</t>
  </si>
  <si>
    <t>like this video along with 1,352 other people</t>
  </si>
  <si>
    <t>1:28:19</t>
  </si>
  <si>
    <t>การควบรวมกิจการระหว่าง TRUE และ DTAC ในโมเดลบริษัทร่วมทุน JV ใกล้ได้บทสรุปชัดเจนขึ้นเรื่อยๆ เมื่อมีการเปิดเผยออกมาแล้วว่ากระบวนการต่างๆ น่าจะเสร็จสิ้นภายในไตรมาส 1/2565 นี้ พร้อมกับคำประกาศกร้าวของ ศุภชัย เจียรวนนท์ หัวเรือใหญ่จาก TRUE ที่ตั้งเป้าจะพาสองบริษัททะยานจากการเป็นแค่ ‘Dump Pipe’ หรือท่อส่งสัญญาณไปสู่การเป็นผู้นำด้านโทรคมนาคมดิจิทัลระดับภูมิภาค
กระนั้นก็ดี คนจำนวนมากยังคงกังวลในประเด็นที่ว่า การควบรวมกิจการครั้งนี้อาจจะนำไปสู่การผูกขาดหรือไม่ โดยเฉพาะการที่สังเวียนการแข่งขันมีผู้เล่นในฝั่งเอกชนลดลงจาก 3 ราย เหลือเพียง 2 ราย 
เคน นครินทร์ ชวน ดร.นิเวศน์ เหมวชิรวรากร นักลงทุนแบบเน้นคุณค่า (Value Investor) ชั้นแนวหน้าของประเทศไทย มาร่วมวิเคราะห์ผลกระทบจากการควบรวมกิจการครั้งใหญ่ มุมมองเชิงธุรกิจ และมุมมองจากนักลงทุน รวมถึงอนาคตที่จะเกิดขึ้นต่อจากนี้</t>
  </si>
  <si>
    <t>https://www.youtube.com/watch?v=tmR6JJwbmfg&amp;list=PL7vAomcmTSEpmM1ypem8XITGb2RVo1Ea4&amp;index=124</t>
  </si>
  <si>
    <t>tmR6JJwbmfg</t>
  </si>
  <si>
    <t>นิธิ เอียวศรีวงศ์ “ระบบอุปถัมภ์ ทำเศรษฐกิจไทยเจ๊ง” | Executive Espresso EP.295</t>
  </si>
  <si>
    <t>Premiered Nov 25, 2021</t>
  </si>
  <si>
    <t>Nov 25, 2021</t>
  </si>
  <si>
    <t>11/25/2021</t>
  </si>
  <si>
    <t>310,654 views</t>
  </si>
  <si>
    <t>like this video along with 7,359 other people</t>
  </si>
  <si>
    <t>44:11</t>
  </si>
  <si>
    <t>เราคงไม่สามารถพูดเรื่องเศรษฐกิจโดยตัดสังคมและการเมืองออกไปได้ เพราะทั้งหมดเกี่ยวโยงจนแทบเป็นเรื่องเดียวกัน ถึงขั้นมีคำกล่าวว่า ‘ลูกธนูถ้าง้างข้างหลังได้ไกลเท่าไร มันก็ยิ่งพุ่งขึ้นไปข้างหน้าได้ไกลขึ้นเท่านั้น’ มีนัยว่าการจะกำหนดอนาคตเราต้องรู้จักอดีตของเราให้ดีและลึกซึ้งเสียก่อน การมองเศรษฐกิจ สังคม และการเมืองในมุมมองทางประวัติศาสตร์จึงเป็นสิ่งสำคัญอย่างมาก
เคน นครินทร์ คุยกับ ศ.นิธิ เอียวศรีวงศ์ นักประวัติศาสตร์และปัญญาชนคนสำคัญของเมืองไทยเพื่อพาเราไปเข้าใจประวัติศาสตร์เศรษฐกิจไทยในมิติที่กว้างและลึกขึ้น เพราะความเข้าใจอดีตกำหนดการออกแบบอนาคต</t>
  </si>
  <si>
    <t>https://www.youtube.com/watch?v=vvpNkehbCAQ&amp;list=PL7vAomcmTSEpmM1ypem8XITGb2RVo1Ea4&amp;index=123</t>
  </si>
  <si>
    <t>vvpNkehbCAQ</t>
  </si>
  <si>
    <t>TRUE ควบ DTAC กสทช. หรือใครรับผิดชอบ ผู้บริโภคเลือกได้ไหม | Executive Espresso EP.296</t>
  </si>
  <si>
    <t>Premiered Nov 27, 2021</t>
  </si>
  <si>
    <t>Nov 27, 2021</t>
  </si>
  <si>
    <t>11/27/2021</t>
  </si>
  <si>
    <t>19,903 views</t>
  </si>
  <si>
    <t>40:04</t>
  </si>
  <si>
    <t>ไม่ใช่เรื่องเล่นๆ อีกต่อไปแล้วสำหรับดีล TRUE รวม DTAC เมื่อเหล่านักวิชาการ และองค์กรอิสระหลายแห่ง (เว้น Regulators ที่เกี่ยวข้องโดยตรง) ต่างก็แสดงความกังวลที่มีต่อการควบรวมกิจการที่อาจจะเกิดขึ้นในครั้งนี้ว่า มีแนวโน้มจะนำไปสู่การผูกขาดการแข่งขัน โดยเฉพาะเมื่อผู้เล่นในตลาดลดจาก 3 เหลือ 2 ราย ซึ่งจะทำให้ผู้บริโภคอย่างเราและประเทศไทยเสียหายมหาศาล
เมื่อสถานการณ์น่ากังวลเช่นนี้ The Secret Sauce ตอนนี้จึงอยากชวนคุณมาสำรวจความเห็นของ สฤณี อาชวานันทกุล นักวิชาการอิสระด้านเศรษฐศาสตร์ไปด้วยกัน เพื่อให้เห็นมิติที่ลึกขึ้นไปอีกขั้นว่า ทำไมการลดผู้บริการลงจาก 3 เหลือ 2 รายถึงไม่ใช่เรื่องที่ควรปล่อยผ่าน แล้วหน่วยงานที่เกี่ยวข้องจะเข้ามากำกับหรือดูแลเพื่อให้ไม่เกิดการผูกขาดในโครงสร้างขั้นพื้นฐานของประเทศด้วยวิธีไหน</t>
  </si>
  <si>
    <t>https://www.youtube.com/watch?v=FxDJ0WTS1kg&amp;list=PL7vAomcmTSEpmM1ypem8XITGb2RVo1Ea4&amp;index=122&amp;t=4s</t>
  </si>
  <si>
    <t>FxDJ0WTS1kg</t>
  </si>
  <si>
    <t>ทักษะและงานในโลกใหม่ รู้ก่อน รวยก่อน ไม่ตกงาน | Executive Espresso EP.297</t>
  </si>
  <si>
    <t>Premiered Dec 2, 2021</t>
  </si>
  <si>
    <t>Dec 2, 2021</t>
  </si>
  <si>
    <t>12/2/2021</t>
  </si>
  <si>
    <t>December</t>
  </si>
  <si>
    <t>641,415 views</t>
  </si>
  <si>
    <t>like this video along with 21,383 other people</t>
  </si>
  <si>
    <t>27:19</t>
  </si>
  <si>
    <t>‘ไม่ปรับตัว ก็ตกขบวน’ เราทุกคนต่างรู้ดีว่าโลกหลังโควิดจะไม่เหมือนเดิมอีกต่อไป บางทักษะ บางสายวิชาอาชีพ มีแนวโน้มจะปล่อยกลิ่นหอมดึงดูดเย้ายวนภาคอุตสาหกรรมให้เดินตามจีบกันให้ขวัก คำถามก็คือ คุณพร้อมจะเป็น ‘คนคนนั้น’ หรือไม่
เคน นครินทร์ สรุปเนื้อหางานวิจัย ‘งานและทักษะสำหรับโลกใหม่’ โดย เสาวรัจ รัตนคำฟู จากส่วนหนึ่งของงานเสวนา TDRI Annual Public Conference 2021 เพื่อให้คุณเตรียมทักษะให้พร้อมที่จะเป็นส่วนหนึ่งของ 3 โลกใหม่หลังโควิด</t>
  </si>
  <si>
    <t>https://www.youtube.com/watch?v=KK7TXFmAtZg&amp;list=PL7vAomcmTSEpmM1ypem8XITGb2RVo1Ea4&amp;index=121&amp;t=5s</t>
  </si>
  <si>
    <t>KK7TXFmAtZg</t>
  </si>
  <si>
    <t>Tokenomics เศรษฐศาสตร์คริปโต วิธีดูเหรียญไหนน่าลงทุน | Executive Espresso EP.298</t>
  </si>
  <si>
    <t>Premiered Dec 13, 2021</t>
  </si>
  <si>
    <t>Dec 13, 2021</t>
  </si>
  <si>
    <t>12/13/2021</t>
  </si>
  <si>
    <t>71,709 views</t>
  </si>
  <si>
    <t>like this video along with 1,998 other people</t>
  </si>
  <si>
    <t>1:11:20</t>
  </si>
  <si>
    <t>ปฏิเสธไม่ได้ว่าสินทรัพย์ดิจิทัลคืออนาคตใหม่ที่ทุกคนต้องเข้าใจ แต่จากกระแสของเหรียญโทเคนจำนวนมากที่พุ่งสูงขึ้นและร่วงหล่นอย่างรวดเร็วในช่วงที่ผ่านมา เห็นได้ชัดว่าทฤษฎีเดิมๆ ของศาสตร์การลงทุนไม่อาจใช้ได้กับความผันผวนในโลกคริปโตอีกต่อไป นักลงทุนจึงจำเป็นต้องศึกษาศาสตร์ใหม่อย่าง Tokenomics หรือเศรษฐศาสตร์แบบ ‘เหรียญ’ 
เคน นครินทร์ คุยกับ สัญชัย ปอปลี (Sanjay) ผู้ร่วมก่อตั้งและรองประธานเจ้าหน้าที่บริหาร Cryptomind Group Holdings ถึงวิธีการศึกษาและประเมินความเสี่ยงของการลงทุนในสินทรัพย์ดิจิทัล พร้อมร่วมวิเคราะห์ปรากฏการณ์ที่เกิดขึ้นกับเหรียญดิจิทัลในประเทศไทย เทรนด์ใหม่ๆ และหัวใจเศรษฐศาสตร์แห่งอนาคต</t>
  </si>
  <si>
    <t>https://www.youtube.com/watch?v=yZyRjxcvmnw&amp;list=PL7vAomcmTSEpmM1ypem8XITGb2RVo1Ea4&amp;index=120&amp;t=5s</t>
  </si>
  <si>
    <t>yZyRjxcvmnw</t>
  </si>
  <si>
    <t>เศรษฐกิจและการลงทุน 2022 เงินเฟ้อสูงสุด 39 ปี ถอน QE ส่งผลอย่างไร | Executive Espresso EP.299</t>
  </si>
  <si>
    <t>Premiered Dec 17, 2021</t>
  </si>
  <si>
    <t>Dec 17, 2021</t>
  </si>
  <si>
    <t>12/17/2021</t>
  </si>
  <si>
    <t>42,728 views</t>
  </si>
  <si>
    <t>1:23:36</t>
  </si>
  <si>
    <t>กลายเป็นข่าวร้อนที่สร้างแรงกระเพื่อมในวงกว้าง เมื่อ Fed ประกาศลด QE ควบคุมปัญหาเงินเฟ้อสูงสุดในรอบ 39 ปีของสหรัฐฯ ส่งผลให้นักลงทุนรวมถึงนักวิเคราะห์หลายภาคส่วนจับตาถึงผลกระทบที่อาจเกิดขึ้นต่อเศรษฐกิจทั่วโลก ทั้งยังคาดการณ์ถึงแนวโน้มของเศรษฐกิจในปี 2022 ว่าจะมีฉากทัศน์เปลี่ยนแปลงไปอย่างไร
ประเทศไทยได้รับผลกระทบอะไรจากเหตุการณ์ครั้งนี้ ทิศทางการลงทุนในปี 2022 จะเป็นอย่างไร ธีมธุรกิจไหนที่ผู้ประกอบการต้องรีบจับตา หาคำตอบได้ใน The Secret Sauce เอพิโสดนี้
โอกาสครั้งสำคัญที่คุณไม่ควรพลาดอีก! รับชมย้อนหลัง THE STANDARD ECONOMIC FORUM 2021 งานฟอรั่มที่ชวนคุณมาปฏิรูปทุกปัญหา เพื่อก้าวต่อไปของประเทศ จัดเต็ม 20 เวที กว่า 50 สปีกเกอร์ รับชมแบบเอ็กซ์คลูซีฟพร้อมรับ Key Takeaway และบทสรุปประเด็นสำคัญจากแต่ละเวทีเสวนาทั้ง 3 วัน
บัตร 3 วัน ราคา 3,900 บาท ซื้อบัตรได้แล้วที่ https://www.thaiticketmajor.com/seminar/rerun-the-standard-economic-forum-2021.html (ชมย้อนหลังได้แล้วตั้งแต่วันนี้ - วันที่ 28 กุมภาพันธ์ 2565 เวลา 00.00 น.)</t>
  </si>
  <si>
    <t>https://www.youtube.com/watch?v=Q_A14Bc5p5I&amp;list=PL7vAomcmTSEpmM1ypem8XITGb2RVo1Ea4&amp;index=119&amp;t=5s</t>
  </si>
  <si>
    <t>Q_A14Bc5p5I</t>
  </si>
  <si>
    <t>12 เทรนด์เทคโนโลยีเชิงกลยุทธ์ปี 2022 โดย Gartner | Executive Espresso EP.300</t>
  </si>
  <si>
    <t>Premiered Dec 19, 2021</t>
  </si>
  <si>
    <t>Dec 19, 2021</t>
  </si>
  <si>
    <t>12/19/2021</t>
  </si>
  <si>
    <t>37,083 views</t>
  </si>
  <si>
    <t>like this video along with 842 other people</t>
  </si>
  <si>
    <t>41:07</t>
  </si>
  <si>
    <t>เห็นได้ชัดว่าถ้าเทียบสถานการณ์ ณ ปัจจุบันกับช่วงต้นปีที่ผ่านมา เทคโนโลยีได้พัฒนาไปอย่างรวดเร็วจนแซงหน้ามนุษย์อย่างเราไปหลายช่วงตัว แค่เพียงกะพริบตา โลกก็ต้องทำความรู้จักกับ Metaverse และเทคโนโลยีเกิดใหม่อื่นๆ อีกมากมายที่กำลังจะเข้ามาสร้างความเปลี่ยนแปลงอย่างมหาศาลในอนาคตอันใกล้
ถือเป็นโอกาสครั้งสำคัญที่องค์กรจะได้ตั้งหลักอีกครั้ง เพื่อเข้าสู่ปี 2022 ได้อย่างมั่นคง เคน นครินทร์ กับ นัท-ปณชัย อารีเพิ่มพร สรุป 12 เทรนด์เทคโนโลยีเชิงกลยุทธ์จาก Gartner เพื่อให้คุณได้กลับไปเตรียมความพร้อมองค์กรสู่ความสำเร็จในการทรานส์ฟอร์มธุรกิจยุคใหม่
ห้ามพลาด! รับชมย้อนหลัง THE STANDARD ECONOMIC FORUM 2021 งานฟอรัมที่ชวนคุณมาปฏิรูปทุกปัญหา เพื่อก้าวต่อไปของประเทศ จัดเต็ม 20 เวที กว่า 50 สปีกเกอร์ รับชมแบบเอ็กซ์คลูซีฟพร้อมรับ Key Takeaway และบทสรุปประเด็นสำคัญจากแต่ละเวทีเสวนาทั้ง 3 วัน
บัตร 3 วัน ราคา 3,900 บาท ซื้อบัตรได้แล้วที่ https://www.thaiticketmajor.com/seminar/rerun-the-standard-economic-forum-2021.html (ชมย้อนหลังได้แล้วตั้งแต่วันนี้ - วันที่ 28 กุมภาพันธ์ 2565 เวลา 00.00 น.)</t>
  </si>
  <si>
    <t>https://www.youtube.com/watch?v=V2rgDWN-F2c&amp;list=PL7vAomcmTSEpmM1ypem8XITGb2RVo1Ea4&amp;index=118</t>
  </si>
  <si>
    <t>V2rgDWN-F2c</t>
  </si>
  <si>
    <t>เทรนด์สื่อและผู้บริโภค 2022 คู่มือ SMEs ชนะในโลกใหม่ | Executive Espresso EP.301</t>
  </si>
  <si>
    <t>Premiered Dec 27, 2021</t>
  </si>
  <si>
    <t>Dec 27, 2021</t>
  </si>
  <si>
    <t>12/27/2021</t>
  </si>
  <si>
    <t>68,909 views</t>
  </si>
  <si>
    <t>like this video along with 1,759 other people</t>
  </si>
  <si>
    <t>41:55</t>
  </si>
  <si>
    <t>ปี 2021 นับเป็นปีแห่งความเปลี่ยนแปลงอย่างแท้จริง โลกดิจิทัล โควิด ปัญหาเศรษฐกิจ และการใช้ชีวิตที่เปลี่ยนไป สิ่งเหล่านี้ได้พลิกโลกใบเก่ากลายเป็นโลกใบใหม่ที่ไม่มีใครคาดเดาได้ แถมในโลกใหม่นี้ ธุรกิจขนาดเล็กอาจจะอยู่ไม่รอดอีกต่อไป หากไม่เข้าใจเทรนด์ผู้บริโภคที่จะเปลี่ยนไปและปรับตัวไม่ทัน
เคน นครินทร์ ชวนคุณมาสำรวจคู่มือ ‘2022 The Survival Hacks’ โดย MI Group ผู้ให้คำปรึกษาและช่วยวางแผนกลยุทธ์ด้านการสื่อสารการตลาด และข้อมูลจาก Google Year in Search เพื่อวิเคราะห์เทรนด์ของสื่อและผู้บริโภค สรุปคัมภีร์สำหรับ SMEs เพื่อเอาชนะในโลกใหม่ปี 2022</t>
  </si>
  <si>
    <t>Entertainment</t>
  </si>
  <si>
    <t>https://www.youtube.com/watch?v=ON8LRlvl6fU&amp;list=PL7vAomcmTSEpmM1ypem8XITGb2RVo1Ea4&amp;index=117&amp;t=4s</t>
  </si>
  <si>
    <t>ON8LRlvl6fU</t>
  </si>
  <si>
    <t>ตำราพิชัยส่งออก อาวุธลับ SMEs ไทยต้องไม่ตกขบวน | Executive Espresso EP.302</t>
  </si>
  <si>
    <t>Premiered Dec 28, 2021</t>
  </si>
  <si>
    <t>Dec 28, 2021</t>
  </si>
  <si>
    <t>12/28/2021</t>
  </si>
  <si>
    <t>10,535 views</t>
  </si>
  <si>
    <t>like this video along with 286 other people</t>
  </si>
  <si>
    <t>43:51</t>
  </si>
  <si>
    <t>ขณะที่โควิดและเทคโนโลยีกระตุ้นให้สนามการค้ายุคใหม่ขยายขอบเขตออกไปไกลกว่าแค่ในประเทศ จากจำนวน SMEs ทั้งหมด 6 ล้านรายในประเทศไทย มีเพียง 3 หมื่นรายเท่านั้นที่สามารถส่งออกสินค้าไปแข่งขันในระดับโลกได้ และนั่นคือจุดอ่อนสำคัญที่หากไม่แก้ไข ประเทศไทยอาจตกขบวนการแข่งขันในสังเวียนระดับโลก
เคน นครินทร์ คุยกับ ดร.รักษ์ วรกิจโภคาทร กรรมการผู้จัดการ ธนาคารเพื่อการส่งออกและนำเข้าแห่งประเทศไทย (EXIM BANK) ถึงเครื่องมือกระตุ้นความสามารถในการแข่งขันของไทย ความท้าทายใหม่ๆ และ ‘ตำราพิชัยส่งออก’ คู่มือทำสงครามยุคใหม่ที่จะช่วยส่งผู้ประกอบการไทยให้ขึ้นนำได้ในสนามโลกาภิวัตน์</t>
  </si>
  <si>
    <t>https://www.youtube.com/watch?v=tYRfAJr0Xcg&amp;list=PL7vAomcmTSEpmM1ypem8XITGb2RVo1Ea4&amp;index=116&amp;t=5s</t>
  </si>
  <si>
    <t>tYRfAJr0Xcg</t>
  </si>
  <si>
    <t>เทรนด์การตลาด 2022 ตอน 1 ทำดิจิทัลช้าไป 1 เดือน ตกขบวนไป 1 ปี | Executive Espresso EP.303</t>
  </si>
  <si>
    <t>Premiered Jan 8, 2022</t>
  </si>
  <si>
    <t>Jan 8, 2022</t>
  </si>
  <si>
    <t>1/8/2022</t>
  </si>
  <si>
    <t>2022-Q1</t>
  </si>
  <si>
    <t>152,790 views</t>
  </si>
  <si>
    <t>like this video along with 3,744 other people</t>
  </si>
  <si>
    <t>1:21:09</t>
  </si>
  <si>
    <t>ปี 2021 ถือได้ว่าเป็นปีที่มีความเปลี่ยนแปลงสูงมาก พฤติกรรมผู้บริโภคแปรปรวนเปลี่ยนแปลงอย่างรวดเร็ว จนทำให้นักการตลาดจับต้นชนปลายไม่ถูก
แต่สุดท้ายเมื่อฝนเริ่มซา ฟ้าเริ่มเปิด นักการตลาดเริ่มตกตะกอนทางความคิด นี่จึงถือเป็นช่วงเวลาที่เหมาะสมสำหรับการยกเครื่องใหม่ เพื่อ ‘Build New Engine’ ปฐมบทการตลาดแห่งปี 2022
ถึงเวลาแล้วที่ต้องกระโดดขึ้นรถไฟ ก่อนที่นักการตลาดอย่างคุณจะตกขบวน เคน นครินทร์ คุยกับ เอิร์ธ-อรรถวุฒิ เวศรานุรักษ์ ผู้ก่อตั้งและกรรมการผู้จัดการ Adapter Digital สรุปบทเรียนสำคัญในปีที่ผ่านมา และเผยเทรนด์ที่นักการตลาดทุกคนจะต้องศึกษาเพื่อนำไปวางแผนกลยุทธ์ให้กับทีมของคุณ</t>
  </si>
  <si>
    <t>https://www.youtube.com/watch?v=H963AZYWlQc&amp;list=PL7vAomcmTSEpmM1ypem8XITGb2RVo1Ea4&amp;index=115&amp;t=5s</t>
  </si>
  <si>
    <t>H963AZYWlQc</t>
  </si>
  <si>
    <t>เทรนด์การตลาด 2022 ตอน 2 คู่มือบุก Metaverse สำหรับนักการตลาด | Executive Espresso EP.304</t>
  </si>
  <si>
    <t>Premiered Jan 10, 2022</t>
  </si>
  <si>
    <t>Jan 10, 2022</t>
  </si>
  <si>
    <t>1/10/2022</t>
  </si>
  <si>
    <t>37,667 views</t>
  </si>
  <si>
    <t>like this video along with 1,030 other people</t>
  </si>
  <si>
    <t>40:16</t>
  </si>
  <si>
    <t>จากสิ่งพิมพ์ อินเทอร์เน็ต สู่โซเชียลมีเดีย เครื่องมือของนักการตลาดได้เปลี่ยนแปลงไปอย่างมหาศาลในช่วงที่ผ่านมา และกำลังจะถูกพลิกโฉมอีกครั้ง เข้าสู่ยุคสมัยของ Internet 3.0 เมื่อมนุษย์ก้าวเท้าเข้าสู่โลกใบใหม่ที่เรียกว่า Metaverse
เคน นครินทร์ คุยกับ เอิร์ธ-อรรถวุฒิ เวศรานุรักษ์ ผู้ก่อตั้งและกรรมการผู้จัดการ adapter digital เปิดคู่มือสำคัญของการบุกโลก Metaverse สร้างโอกาสใหม่ด้วย NFT และคำแนะนำสำหรับแบรนด์ในการกระโดดขึ้นรถไฟขบวนใหม่ ก่อนที่การคว้าโอกาสใหญ่จาก NFT และวิธีกระโดดขึ้นรถไฟขบวนใหม่นี้จะสายเกินไป</t>
  </si>
  <si>
    <t>https://www.youtube.com/watch?v=pFpqg2wQTlw&amp;list=PL7vAomcmTSEpmM1ypem8XITGb2RVo1Ea4&amp;index=114&amp;t=4s</t>
  </si>
  <si>
    <t>pFpqg2wQTlw</t>
  </si>
  <si>
    <t>เราอยู่ตรงไหนในโลก AI คุยกับนักวิจัย AI ไทย 5 ห้องแล็บ | Executive Espresso EP.305</t>
  </si>
  <si>
    <t>Premiered Jan 11, 2022</t>
  </si>
  <si>
    <t>Jan 11, 2022</t>
  </si>
  <si>
    <t>1/11/2022</t>
  </si>
  <si>
    <t>41,631 views</t>
  </si>
  <si>
    <t>like this video along with 1,126 other people</t>
  </si>
  <si>
    <t>47:21</t>
  </si>
  <si>
    <t>เมื่อ 40 ปีที่แล้ว เราได้รู้จักกับ The Terminator ภาพยนตร์ฟอร์มยักษ์จากฮอลลีวูดที่เล่าเรื่องราวหุ่นยนต์สังหารมนุษย์ อันเกิดจากจินตนาการในอดีต ใครจะคิดว่าปัจจุบันโลกความเป็นจริงได้วิวัฒน์เข้าใกล้เรื่องราวในหนังมากขึ้นอย่างรวดเร็วและส่งผลให้ ‘ปัญญาประดิษฐ์’ (AI) ถูกพัฒนาจนสามารถเข้าใจ ‘อารมณ์ของมนุษย์’ ได้แล้ว 
ปัญญาประดิษฐ์ที่ว่านี้จะมีบทบาทอะไรในโลกแห่งอนาคต The Secret Sauce และ Quantum Technology Foundation (Thailand) หรือ QTFT ชวนคุณไขปริศนาหาคำตอบว่า โลกที่อยู่ร่วมกับปัญญาประดิษฐ์จะมีหน้าตาเป็นอย่างไร เราจะใช้ชีวิตร่วมกับ AI ด้วยวิธีไหน และอะไรคือสิ่งที่เราต้องเตรียมพร้อมในวันนี้ ผ่านบทสนทนากับ รศ.สรณะ นุชอนงค์ คณบดีสำนักวิชาวิทยาศาสตร์และเทคโนโลยีสารสนเทศ สถาบันวิทยสิริเมธี 
*หมายเหตุ: คลิปวีดีโอนี้ถ่ายทำก่อนวันที่ 1 ม.ค. 2565</t>
  </si>
  <si>
    <t>https://www.youtube.com/watch?v=nNgPXUsOF1o&amp;list=PL7vAomcmTSEpmM1ypem8XITGb2RVo1Ea4&amp;index=113&amp;t=6s</t>
  </si>
  <si>
    <t>nNgPXUsOF1o</t>
  </si>
  <si>
    <t>10 เทรนด์อีคอมเมิร์ซ 2022 พ่อค้าแม่ค้าวางแผนได้ทันที | Executive Espresso EP.306</t>
  </si>
  <si>
    <t>Premiered Jan 12, 2022</t>
  </si>
  <si>
    <t>Jan 12, 2022</t>
  </si>
  <si>
    <t>1/12/2022</t>
  </si>
  <si>
    <t>238,512 views</t>
  </si>
  <si>
    <t>like this video along with 5,863 other people</t>
  </si>
  <si>
    <t>39:00</t>
  </si>
  <si>
    <t>ปีที่ผ่านมาเราได้เห็นสารพัดกระบวนท่าในโลกของการค้าออนไลน์ ไม่ว่าจะเป็น ‘น้ำปลาร้าแม่อิพิม’ ที่อุบัติจากไลฟ์คอมเมิร์ซสู่สินค้า OEM ในแบบฉบับตัวเอง ช่องทางการจับจ่ายด้วยคริปโตที่ทำให้ใครหลายคนต้องมีกระเป๋าเงินใบที่ 2 และความอัดอั้นของ ‘แพลตฟอร์มช้อปปิ้งออนไลน์’ ที่ขาดทุนมากกว่าหมื่นล้านในหลายปีที่ผ่านมา ซึ่งวันนี้พร้อมแล้วที่จะเริ่มถอนทุนคืนจากผู้ประกอบการ
กระแสความเปลี่ยนแปลงกำลังเกิดขึ้นอย่างไม่ทันตั้งตัว พ่อค้าแม่ค้าต้องรีบวางแผนสู้ศึกอีคอมเมิร์ซในปี 2022 ได้แล้ว เคน นครินทร์ คุยกับ ป้อม-ภาวุธ พงษ์วิทยภานุ กรรมการผู้จัดการและผู้ก่อตั้งเว็บไซต์ บริษัท TARAD.com สรุป 10 เทรนด์อีคอมเมิร์ซ พร้อมคำแนะนำสำคัญถึงเหล่าผู้ประกอบการ
____________________
UPDATE (16:20 น.) : The Secret Sauce ได้รับการยืนยันจากทาง Lazada ว่าจะไม่มีนโยบายการจัดเก็บค่าธรรมเนียมคอมมิชชันกับผู้ขายรายย่อยบน Lazada (การเก็บค่าธรรมเนียมบน Lazada จะดำเนินการเฉพาะกับผู้ค้าที่อยู่บน LazMall เท่านั้น)
*หมายเหตุ ในระหว่างบทสัมภาษณ์เกิดเหตุขัดข้องทางด้านสัญญาณภาพและเสียง ทางทีมงาน The Secret Sauce ขออภัยมา ณ ที่นี้</t>
  </si>
  <si>
    <t>E-Commerce</t>
  </si>
  <si>
    <t>https://www.youtube.com/watch?v=T86iHKwGaWY&amp;list=PL7vAomcmTSEpmM1ypem8XITGb2RVo1Ea4&amp;index=112&amp;t=4s</t>
  </si>
  <si>
    <t>T86iHKwGaWY</t>
  </si>
  <si>
    <t>ภาษีคริปโต เอาไงแน่ ขาลง Bitcoin จริงหรือ | Executive Espresso EP.307</t>
  </si>
  <si>
    <t>45</t>
  </si>
  <si>
    <t>25,664 views</t>
  </si>
  <si>
    <t>like this video along with 590 other people</t>
  </si>
  <si>
    <t>1:16:43</t>
  </si>
  <si>
    <t>เพิ่งเปิดปี 2565 มาแค่เดือนเดียว แต่ดูเหมือนว่าฝันร้ายจะเริ่มหลอกหลอนเหล่านักลงทุนสินทรัพย์ดิจิทัลในประเทศไทยเร็วกว่าที่คาด เพราะทันทีที่กรมสรรพากรออกมาโปรโมตมาตรการจัดเก็บภาษีเฉพาะส่วน ‘กำไร’ นักลงทุนจำนวนมากต่างก็รู้สึกวิตกกังวลถึงผลกระทบที่จะเกิดขึ้นกับพวกเขากันถ้วนหน้า และทำให้เสียงวิพากษ์วิจารณ์ลุกลามไปในวงกว้างอย่างรวดเร็ว
ซ้ำร้าย ราคาเหรียญคริปโตในช่วงนี้ก็ดูจะผันผวนอยู่พอสมควรจากปัจจัยที่หลากหลาย โดยเฉพาะท่าทีของ Fed เงินเฟ้อ ฯลฯ รวมไปถึงปัจจัยอื่นๆ ที่อยู่นอกเหนือการควบคุม 
Executive Espresso ตอนนี้จึงอยากชวนทุกคนมาฟังความเห็นของ คิม-กานต์นิธิ ทองธนากุล เจ้าของเพจ Kim DeFi Daddy และกรรมการสมาคมสินทรัพย์ดิจิทัลไทย และ บิท-ศุภกฤษฎ์ บุญสาตร์ นายกสมาคมสินทรัพย์ดิจิทัลไทย และผู้ก่อตั้ง Bitcast ในฐานะตัวแทนที่เข้าไปร่วมประชุมกับกรมสรรพากรและธนาคารแห่งประเทศไทย เมื่อวันจันทร์ที่ 10 มกราคมที่ผ่านมา เพื่อคลายข้อสงสัยที่ว่า ทิศทางจัดเก็บภาษีคริปโตจะเป็นอย่างไร แล้วเทรนด์การลงทุนในคริปโตต่อจากนี้มีเรื่องอะไรที่นักลงทุนควรต้องรู้บ้าง?</t>
  </si>
  <si>
    <t>https://www.youtube.com/watch?v=ugbCdLKD3IY&amp;list=PL7vAomcmTSEpmM1ypem8XITGb2RVo1Ea4&amp;index=111&amp;t=5s</t>
  </si>
  <si>
    <t>ugbCdLKD3IY</t>
  </si>
  <si>
    <t>โอมิครอน เกมใกล้จบ โรคประจำถิ่นจริงหรือ | Executive Espresso EP.308</t>
  </si>
  <si>
    <t>43</t>
  </si>
  <si>
    <t>Streamed live on Jan 13, 2022</t>
  </si>
  <si>
    <t>Jan 13, 2022</t>
  </si>
  <si>
    <t>1/13/2022</t>
  </si>
  <si>
    <t>25,062 views</t>
  </si>
  <si>
    <t>like this video along with 454 other people</t>
  </si>
  <si>
    <t>46:53</t>
  </si>
  <si>
    <t>สถานการณ์การระบาดของโควิดสายพันธ์ุโอมิครอนในประเทศไทยตอนนี้นับวันก็ยิ่งจะระบาดเร็วขึ้น ติดง่ายขึ้น จนหลายองค์กร หลายหน่วยงานต่างก็เริ่มปรับนโยบายตั้งรับกันใหม่เพื่อเตรียมเฝ้าระวังการระบาดของโอมิครอน แต่คำถามสำคัญก็คือ ความจริงแล้วเจ้าโควิดสายพันธ์ุนี้รุนแรงแค่ไหน และการระบาดจะยืดเยื้อกินเวลานานเพียงไร ทางออกของเรื่องนี้อยู่ที่ไหน_x000D_
_x000D_
เคน นครินทร์ ชวน ศ.นพ.มานพ พิทักษ์ภากร หัวหน้าศูนย์วิจัยเป็นเลิศด้านการแพทย์แม่นยำ คณะ​แพทยศาสตร์ศิริราชพยาบาล มาร่วมพูดคุยแบบสดๆ ตอบทุกข้อสงสัยที่เกิดขึ้นจากโอมิครอน
ติดตาม The Secret Sauce ในช่องทางอื่นๆ
Spotify http://bit.ly/tssspotify   
Apple Podcasts http://bit.ly/tssapple    
Google Podcasts http://bit.ly/tssggpod   
PodBean http://bit.ly/tsspodbean     
Website http://bit.ly/webtss  
Facebook https://www.facebook.com/TheSecretSau...    
Facebook Group https://www.facebook.com/groups/64305...
#TheSecretSauce #TheStandardPodcast #ExecutiveEspresso #โอมิครอน</t>
  </si>
  <si>
    <t>https://www.youtube.com/watch?v=_Rgdpf1-0EI&amp;list=PL7vAomcmTSEpmM1ypem8XITGb2RVo1Ea4&amp;index=110&amp;t=4s</t>
  </si>
  <si>
    <t>_Rgdpf1-0EI</t>
  </si>
  <si>
    <t>หมูแพง เงินเฟ้อ ซ้ำเติมคนจน เหลื่อมล้ำพุ่ง | Executive Espresso EP.309</t>
  </si>
  <si>
    <t>Premiered Jan 18, 2022</t>
  </si>
  <si>
    <t>Jan 18, 2022</t>
  </si>
  <si>
    <t>1/18/2022</t>
  </si>
  <si>
    <t>68,019 views</t>
  </si>
  <si>
    <t>like this video along with 1,274 other people</t>
  </si>
  <si>
    <t>50:29</t>
  </si>
  <si>
    <t>วิกฤตหมูแพงที่เกิดขึ้นได้สร้างผลกระทบในวงกว้าง โดยเฉพาะค่าครองชีพแพงหูฉี่ที่ราคาสินค้าและบริการ ค่าใช้จ่ายสาธารณูปโภค พากันดีดขึ้นสูงยกแผง ลุกลามไปสู่ปัญหาอื่นๆ อีกมากมาย เคราะห์ซ้ำกรรมซัดยังไม่จบ เพราะยังมีปัญหา ‘เงินเฟ้อของเราไม่เท่ากัน’ จ่อคอหอย พลอยทำให้ ‘ความเหลื่อมล้ำ’ ที่เดิมถ่างขยายกว้างอยู่แล้ว ถูกฉีกกว้างออกไปจากเดิมอีกมาก ซ้ำเติมประชาชน คนจนถ้วนหน้า 
‘ไม่ง่าย’ และ ‘ไม่จบ’ ในเร็ววันนี้แน่นอน คือคำเตือนที่นักเศรษฐศาสตร์บอกเอาไว้ แต่จะลากยาวสักแค่ไหน แล้วทางออกปัญหาคืออะไร หาคำตอบได้ใน Executive Espresso เอพิโสดนี้ผ่านการพูดคุยกับ ดร.สมประวิณ มันประเสริฐ ผู้ช่วยกรรมการผู้จัดการใหญ่ ผู้บริหารสายงานวิจัยและหัวหน้าทีมเศรษฐกิจ ธนาคารกรุงศรีอยุธยา</t>
  </si>
  <si>
    <t>https://www.youtube.com/watch?v=zcpCLhTKQbM&amp;list=PL7vAomcmTSEpmM1ypem8XITGb2RVo1Ea4&amp;index=109&amp;t=4s</t>
  </si>
  <si>
    <t>zcpCLhTKQbM</t>
  </si>
  <si>
    <t>GULF จับมือ Binance สงครามคริปโตเดือด! ซีอีโอคิดอะไรอยู่ | Executive Espresso EP.310</t>
  </si>
  <si>
    <t>Premiered Jan 19, 2022</t>
  </si>
  <si>
    <t>Jan 19, 2022</t>
  </si>
  <si>
    <t>1/19/2022</t>
  </si>
  <si>
    <t>40,238 views</t>
  </si>
  <si>
    <t>like this video along with 987 other people</t>
  </si>
  <si>
    <t>42:32</t>
  </si>
  <si>
    <t>ดีลร้อนยังครุกรุ่น เมื่อ GULF บริษัทยักษ์ใหญ่ด้านพลังงานของไทย จับมือกับ Binance ผู้ให้บริการศูนย์ซื้อขายสินทรัพย์ดิจิทัลอันดับ 1 ของโลก เสมือนการเปิดศึกครั้งใหญ่ในตลาดคริปโตของประเทศไทย ที่ทำให้ผู้เล่นเพียงไม่กี่รายในตลาดต้องตื่นตัว
ดีลที่เกิดขึ้นจะส่งผลอย่างไร นักวิเคราะห์มองเห็นอะไรจากเหตุการณ์ครั้งนี้ รวมไปถึงวิสัยทัศน์ที่ Changpeng Zhao ประธานเจ้าหน้าที่บริหารและผู้ก่อตั้ง Binance มองเห็นคืออะไร หาคำตอบได้ใน The Secret Sauce เอพิโสดนี้</t>
  </si>
  <si>
    <t>https://www.youtube.com/watch?v=FCSF-M0Sv2s&amp;list=PL7vAomcmTSEpmM1ypem8XITGb2RVo1Ea4&amp;index=108</t>
  </si>
  <si>
    <t>FCSF-M0Sv2s</t>
  </si>
  <si>
    <t>ทำงานหนักเพื่อ? Lying Flat คนรุ่นใหม่ นอนทอดหุ่ย ประท้วงสังคม | Executive Espresso EP.311</t>
  </si>
  <si>
    <t>Premiered Jan 21, 2022</t>
  </si>
  <si>
    <t>Jan 21, 2022</t>
  </si>
  <si>
    <t>1/21/2022</t>
  </si>
  <si>
    <t>101,558 views</t>
  </si>
  <si>
    <t>like this video along with 2,119 other people</t>
  </si>
  <si>
    <t>34:41</t>
  </si>
  <si>
    <t>“จะทำงานหนักไปเพื่ออะไร ขอนอนทอดหุ่ยแบบนี้ดีกว่า” จะเกิดอะไรขึ้นเมื่อคนรุ่นใหม่โบกมือลา ไม่เอาอีกแล้วความ Productive ไม่อยากมีบ้าน ไม่อยากมีรถ อยู่เฉยๆ อย่างนี้ก็ดีอยู่แล้ว จนเกิดเป็นบัญญัติศัพท์ ‘Lying Flat’ ปรากฏการณ์ต่อเนื่องจาก Burnout และ The Great Resignation ในปีที่ผ่านมา
เพราะอะไรถึงเกิดเหตุการณ์นี้ และจะส่งผลกระทบอย่างไรต่อโลกการทำงาน เคน นครินทร์ สรุปภาพรวมปรากฏการณ์นอนทอดหุ่ยประท้วงสังคม และเทรนด์การทำงานปี 2022 ให้ผู้ประกอบการได้เตรียมตัวก่อนสายเกินแก้</t>
  </si>
  <si>
    <t>https://www.youtube.com/watch?v=RuPZ2SbRGI4&amp;list=PL7vAomcmTSEpmM1ypem8XITGb2RVo1Ea4&amp;index=107&amp;t=5s</t>
  </si>
  <si>
    <t>RuPZ2SbRGI4</t>
  </si>
  <si>
    <t>ดวงอาทิตย์เทียม พลังงานนิวเคลียร์ฟิวชันเปลี่ยนโลก! | Executive Espresso EP.312</t>
  </si>
  <si>
    <t>Premiered Jan 22, 2022</t>
  </si>
  <si>
    <t>Jan 22, 2022</t>
  </si>
  <si>
    <t>1/22/2022</t>
  </si>
  <si>
    <t>183,225 views</t>
  </si>
  <si>
    <t>like this video along with 3,410 other people</t>
  </si>
  <si>
    <t>53:56</t>
  </si>
  <si>
    <t>มนุษย์โลกกำลังเข้าใกล้ความเปลี่ยนแปลงครั้งใหญ่ด้านพลังงานที่จะพลิกโฉมหน้าความเป็นอยู่และความหมายของพลังงานอย่างไม่มีวันหวนกลับ หลังประเทศจีนทดลองเดินเครื่อง EAST ดวงอาทิตย์เทียม (Artificial Sun) จำลองการเกิดปฏิกิริยานิวเคลียร์ฟิวชันได้สำเร็จเป็นสถิติโลกที่ 17 นาที
การทดลองครั้งนี้สำคัญอย่างไร ทำไมมันถึงถูกนิยามว่าจะเป็น Game Changer วิถีชีวิตของเราและโลกพลังงาน ร่วมไขคำตอบได้จากการพูดคุยกับ รศ.ดร.ธวัชชัย อ่อนจันทร์ ผู้อำนวยการสถาบันเทคโนโลยีนิวเคลียร์แห่งชาติ (องค์การมหาชน) ในรายการ The Secret Sauce Executive Espresso เอพิโสดพิเศษภายใต้ความร่วมมือกับ QTFT หรือ Quantum Technology Foundation (Thailand)</t>
  </si>
  <si>
    <t>https://www.youtube.com/watch?v=t80IwuvWqMw&amp;list=PL7vAomcmTSEpmM1ypem8XITGb2RVo1Ea4&amp;index=106&amp;t=5s</t>
  </si>
  <si>
    <t>t80IwuvWqMw</t>
  </si>
  <si>
    <t>บิทคอยน์ถึงจุดต่ำสุดหรือยัง อ.ตั๊ม พิริยะ | Executive Espresso EP.313</t>
  </si>
  <si>
    <t>Streamed live on Jan 24, 2022</t>
  </si>
  <si>
    <t>Jan 24, 2022</t>
  </si>
  <si>
    <t>1/24/2022</t>
  </si>
  <si>
    <t>140,301 views</t>
  </si>
  <si>
    <t>like this video along with 3,451 other people</t>
  </si>
  <si>
    <t>1:19:40</t>
  </si>
  <si>
    <t>เริ่มต้นปี 2022 ได้ไม่นาน ก็เกิดกระแส ‘ชาวดอย’ ขึ้นมาทันที เพราะในช่วงที่ผ่านมาสินทรัพย์ดิจิทัลอย่าง ‘บิทคอยน์’ ก็ราคาร่วงแตะระดับ 35,000 ดอลลาร์ หรือต่ำสุดในรอบ 6 เดือน ส่งผลถึงขนาดว่าตลาดคริปโตแดงทั้งกระดาน ทำเอาใครหลายคนเดาทางไม่ถูก หวั่นวิตกในสินทรัพย์ดิจิทัล และเริ่มเกิดคำถามขึ้นว่านี่คือ ‘ทองคำแห่งโลกดิจิทัล’ จริงหรือเปล่า
เคน นครินทร์ คุยกับ ตั๊ม-พิริยะ สัมพันธารักษ์ กรรมการบริหาร บริษัท โฉลกดอทคอม จำกัด และผู้จัดรายการ CDC Bitcoin Talk วิเคราะห์เหตุการณ์ที่เกิดขึ้น และคาดการณ์อนาคตของตลาดสินทรัพย์ดิจิทัล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#ExecutiveEspresso</t>
  </si>
  <si>
    <t>https://www.youtube.com/watch?v=UzmO3DRlLoI&amp;list=PL7vAomcmTSEpmM1ypem8XITGb2RVo1Ea4&amp;index=105&amp;t=6s</t>
  </si>
  <si>
    <t>UzmO3DRlLoI</t>
  </si>
  <si>
    <t>ทำไมคนรุ่นใหม่ไม่เล่นหุ้นและเกลียดบริษัทที่ไม่เป็นธรรม | Executive Espresso EP.314</t>
  </si>
  <si>
    <t>Premiered Jan 26, 2022</t>
  </si>
  <si>
    <t>Jan 26, 2022</t>
  </si>
  <si>
    <t>1/26/2022</t>
  </si>
  <si>
    <t>103,811 views</t>
  </si>
  <si>
    <t>like this video along with 2,520 other people</t>
  </si>
  <si>
    <t>29:45</t>
  </si>
  <si>
    <t>นอกจากหุ้นจะเป็นสินทรัพย์ที่สร้างกำไรมหาศาลแก่นักลงทุนแล้ว ก็ยังถือเป็น ‘ความมั่งคั่ง’ สำคัญของบริษัทไม่แพ้กัน แต่จะเป็นอย่างไรหาก ‘คนรุ่นใหม่’ ไม่ได้สนใจลงทุนในหุ้นอีกต่อไป แต่กลับหันมากระโดดลงไปเล่นในตลาดขาซิ่งอย่างคริปโตที่หวือหวาและผันผวนกว่าแทน?
แม้ว่ากระเป๋าเงินของคนรุ่นใหม่จะยังมีขนาดเล็กมากในวันนี้ แต่ยิ่งเวลาผ่านไปก็จะเติบใหญ่เป็นกองเงินมหาศาลได้ไม่ยาก คำถามก็คือ เมื่อถึงวันนั้นคุณจะยังอยู่ในสายตาของพวกเขาหรือไม่ เคน นครินทร์ สรุปผลวิจัย ‘พฤติกรรมเชิงลึกและไลฟ์สไตล์ทางการเงินของคนรุ่นใหม่’ โดยตลาดหลักทรัพย์ฯ และคณะเศรษฐศาสตร์ จุฬาลงกรณ์มหาวิทยาลัย ค้นหาคำตอบถึงเบื้องหลังการตัดสินลงทุน พร้อมพูดคุยประเด็นสำคัญที่ว่า วันนี้คนรุ่นใหม่ ‘เกลียดบริษัทที่ไม่เป็นธรรม!’</t>
  </si>
  <si>
    <t>https://www.youtube.com/watch?v=p3pwAxyMw2k&amp;list=PL7vAomcmTSEpmM1ypem8XITGb2RVo1Ea4&amp;index=104&amp;t=5s</t>
  </si>
  <si>
    <t>p3pwAxyMw2k</t>
  </si>
  <si>
    <t>จีนเตรียมโตต่ำเตี้ย สีจิ้นผิงเปลี่ยนทิศ ฟองสบู่ใครจะแตกก่อนกัน | Executive Espresso EP.315</t>
  </si>
  <si>
    <t>Premiered Jan 27, 2022</t>
  </si>
  <si>
    <t>Jan 27, 2022</t>
  </si>
  <si>
    <t>1/27/2022</t>
  </si>
  <si>
    <t>329,265 views</t>
  </si>
  <si>
    <t>like this video along with 3,928 other people</t>
  </si>
  <si>
    <t>1:07:02</t>
  </si>
  <si>
    <t>ถึงเวลาที่จีนจะเข้าสู่ยุค ‘โตต่ำเตี้ย’ แล้วจริงหรือ? หลังมีข่าวว่าตัวเลขประมาณการ GDP ของจีนปีนี้ราว 5% ซึ่งถือว่าต่ำสุดเป็นประวัติการณ์ คำถามสำคัญก็คือ หลังจากที่แดนมังกรผงาดง้ำค้ำยันสหรัฐฯ มานาน เกมต่อจากนี้สีจิ้นผิงจะเดินหมากอย่างไร
เคน นครินทร์ ชวน ดร.อาร์ม ตั้งนิรันดร รองคณบดีคณะนิติศาสตร์ และผู้อำนวยการศูนย์จีนศึกษา จุฬาลงกรณ์มหาวิทยาลัย ถอดรหัสเศรษฐกิจประเทศจีนในปี 2022 ฉายภาพปฏิทินสำคัญในปีนี้ที่ต้องจับตา หาคำตอบที่ว่าจีนจะสร้างการเติบโตท่ามกลางการประคองไม่ให้เกิดวิกฤตการเงินได้อย่างไร เพราะเหตุใด ดร.อาร์ม ถึงเรียกการแข่งขันในสงครามครั้งนี้ว่า ‘ฟองสบู่ใครจะแตกก่อนกัน’ แล้วมันจะกระทบกับเราอย่างไร</t>
  </si>
  <si>
    <t>https://www.youtube.com/watch?v=rqtCz-Oc5Jo&amp;list=PL7vAomcmTSEpmM1ypem8XITGb2RVo1Ea4&amp;index=103&amp;t=5s</t>
  </si>
  <si>
    <t>rqtCz-Oc5Jo</t>
  </si>
  <si>
    <t>Fed ย้ำ ขึ้นดอก ถอน QE ลดงบดุล ปาร์ตี้ใกล้เลิก? | Executive Espresso EP.316</t>
  </si>
  <si>
    <t>Streamed live on Jan 27, 2022</t>
  </si>
  <si>
    <t>16,074 views</t>
  </si>
  <si>
    <t>like this video along with 303 other people</t>
  </si>
  <si>
    <t>1:08:06</t>
  </si>
  <si>
    <t>เช้ามืดวันที่ 27 มกราคมที่ผ่านมา ถือเป็นวาระสำคัญของผู้บริหารและนักลงทุน เมื่อ Fed ประกาศผลการประชุม แถลงเป้าหมายสำคัญแทรกแซงเศรษฐกิจสหรัฐฯ ปี 2022 เตรียมขยับขึ้นอัตราดอกเบี้ย ปรับลดขนาดงบดุล คำถามก็คือ ผลกระทบที่เกิดขึ้นต่อจากนี้จะเป็นอย่างไรบ้าง แล้วจะส่งผลกระทบต่อสินทรัพย์ดิจิทัลที่เป็นทางเลือกสำคัญของบรรดานักลงทุนคนรุ่นใหม่มากน้อยแค่ไหน
เคน นครินทร์ ชวน ดร.ปิยศักดิ์ มานะสันต์ ผู้อำนวยการอาวุโส สายงานวิจัย บริษัทหลักทรัพย์ ไทยพาณิชย์ จำกัด และ สัญชัย ปอปลี (Sanjay) ผู้ร่วมก่อตั้งและรองประธานเจ้าหน้าที่บริหาร Cryptomind Group Holdings ร่วมพูดคุยถึงผลกระทบจากการประชุมล่าสุดของ Fed ว่าจะส่งผลกระทบต่อเศรษฐกิจโลกและไทยอย่างไร และนักลงทุนควรจับตาอะไรจากการประชุมครั้งนี้
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#ExecutiveEspresso</t>
  </si>
  <si>
    <t>https://www.youtube.com/watch?v=rxboF-pFysM&amp;list=PL7vAomcmTSEpmM1ypem8XITGb2RVo1Ea4&amp;index=102&amp;t=7s</t>
  </si>
  <si>
    <t>rxboF-pFysM</t>
  </si>
  <si>
    <t>เศรษฐกิจสร้างสรรค์ ทำไมไทยไม่ถึงฝั่งฝัน | Executive Espresso EP.317</t>
  </si>
  <si>
    <t>Premiered Jan 28, 2022</t>
  </si>
  <si>
    <t>Jan 28, 2022</t>
  </si>
  <si>
    <t>1/28/2022</t>
  </si>
  <si>
    <t>15,124 views</t>
  </si>
  <si>
    <t>like this video along with 400 other people</t>
  </si>
  <si>
    <t>42:20</t>
  </si>
  <si>
    <t>เกม ภาพยนตร์ ซีรีส์ ดนตรี งานฝีมือ อาหาร นี่คือพื้นที่อีกด้านหนึ่งของเศรษฐกิจโลกที่เติบโตอย่างต่อเนื่อง และมีมูลค่ามหาศาลในช่วงหลายทศวรรษที่ผ่านมา จนหลายคนเรียกรวมอุตสาหกรรมเหล่านี้ว่า ‘Soft Power’ หรือ เศรษฐกิจสร้างสรรค์
ถึงอย่างนั้นก็ดี แม้ประเทศไทยจะมีวัฒนธรรมที่โดดเด่น มีละครที่โด่งดัง และศิลปินมากความสามารถอยู่คู่กับวงการมากมาย แต่ดูเหมือนจะยังมีกำแพงบางอย่างที่ทำให้เราไม่สามารถผลักดันเศรษฐกิจสร้างสรรค์ของประเทศให้ไปไกลในระดับโลกได้เหมือน ญี่ปุ่น เกาหลี จีน หรืออินเดีย คำถามก็คือ ทางออกของปัญหานี้คืออะไรกันแน่?
เคน นครินทร์ คุยกับ อภิสิทธิ์ ไล่ศัตรูไกล ผู้อำนวยการสำนักงานส่งเสริมเศรษฐกิจสร้างสรรค์ หรือ CEA ถึงความหมายของเศรษฐกิจสร้างสรรค์ ส่วนผสมสำคัญที่ทำให้หลายประเทศประสบความสำเร็จ และแผนการหลังจากนี้ที่จะทำให้ Soft Power ของไทยสามารถโลดแล่นได้ในเวทีโลก</t>
  </si>
  <si>
    <t>Design</t>
  </si>
  <si>
    <t>https://www.youtube.com/watch?v=mBiUXaa7tAc&amp;list=PL7vAomcmTSEpmM1ypem8XITGb2RVo1Ea4&amp;index=101&amp;t=5s</t>
  </si>
  <si>
    <t>mBiUXaa7tAc</t>
  </si>
  <si>
    <t>ดีเบตคริปโต รัฐ vs. เอกชน ทำไมคริปโตชำระสินค้าไม่ได้? | Executive Espresso EP.318</t>
  </si>
  <si>
    <t>Streamed live on Jan 31, 2022</t>
  </si>
  <si>
    <t>Jan 31, 2022</t>
  </si>
  <si>
    <t>1/31/2022</t>
  </si>
  <si>
    <t>32,248 views</t>
  </si>
  <si>
    <t>1:46:54</t>
  </si>
  <si>
    <t>บ่ายวันที่ 25 มกราคม 2565 เกิดประเด็นร้อนเมื่อมีข่าวว่า ธปท. ได้ออกร่างหลักเกณฑ์เกี่ยวกับสินทรัพย์ดิจิทัล โดยมีประเด็นสำคัญคือห้ามการใช้คริปโตเคอร์เรนซีเป็นสื่อกลางในการซื้อขายสินค้าและบริการ ทำให้เกิดข้อวิพากษ์วิจารณ์จากภาคหลายส่วน เพราะกฎเกณฑ์นี้อาจส่งผลกระทบให้อุตสาหกรรมสินทรัพย์ดิจิทัลไทยไม่ได้เติบโตอย่างที่ควรจะเป็น
THE STANDARD WEALTH และ The Secret Sauce ชวนคุณมาฟังดีเบตพิเศษระหว่างภาครัฐฯ และเอกชน ไปพร้อมกันสดๆ ถกทุกประเด็นคาใจและเบื้องหลังของการออกร่างเกณฑ์การใช้สินทรัพย์ดิจิทัลครั้งนี้ พร้อมข้อเสนอจากทุกภาคส่วนที่นี่ที่เดียว</t>
  </si>
  <si>
    <t>https://www.youtube.com/watch?v=3fwd2XLGK-g&amp;list=PL7vAomcmTSEpmM1ypem8XITGb2RVo1Ea4&amp;index=100&amp;t=5s</t>
  </si>
  <si>
    <t>3fwd2XLGK-g</t>
  </si>
  <si>
    <t>Bored Ape Yacht Club ปรากฏการณ์ลิงหน้าเบื่อ NFT มูลค่าสูงที่สุดในโลก | Executive Espresso EP.319</t>
  </si>
  <si>
    <t>Feb 1, 2022</t>
  </si>
  <si>
    <t>2/1/2022</t>
  </si>
  <si>
    <t>32,479 views</t>
  </si>
  <si>
    <t>like this video along with 780 other people</t>
  </si>
  <si>
    <t>21:21</t>
  </si>
  <si>
    <t>Bored Ape Yacht Club เริ่มเข้าสู่โลก NFT ครั้งแรกในเดือนเมษายน จำนวน 10,000 ชิ้น ขายหมดในเวลา 12 ชั่วโมง ปัจจุบันมีมูลค่าซื้อขายรวมอยู่ที่ 332,100 ETH (มากกว่า 31,400 ล้านบาท)
ลิงหน้าเบื่อเหล่านี้เคยขึ้นเป็นภาพโปรไฟล์ของ Jimmy Fallon ในทวิตเตอร์ พวกมันได้เซ็นสัญญากับค่ายเพลง Universal Music มีโอกาสได้ขึ้นปก Rolling Stone Magazine และร่วมงานกับแบรนด์ใหญ่อย่าง Adidas ไปหมาดๆ คุณยังคิดว่า Bored Ape Yacht Club เป็นเรื่องเล่นๆ อีกไหม</t>
  </si>
  <si>
    <t>https://www.youtube.com/watch?v=k1KIa_Vklq4&amp;list=PL7vAomcmTSEpmM1ypem8XITGb2RVo1Ea4&amp;index=99&amp;t=5s</t>
  </si>
  <si>
    <t>k1KIa_Vklq4</t>
  </si>
  <si>
    <t>เด็กไทยเกิดใหม่ ต่ำสุดเป็นประวัติการณ์ แก่ก่อนรวย จะอยู่อย่างไร | Executive Espresso EP.320</t>
  </si>
  <si>
    <t>Premiered Feb 2, 2022</t>
  </si>
  <si>
    <t>Feb 2, 2022</t>
  </si>
  <si>
    <t>2/2/2022</t>
  </si>
  <si>
    <t>57,266 views</t>
  </si>
  <si>
    <t>like this video along with 1,108 other people</t>
  </si>
  <si>
    <t>58:50</t>
  </si>
  <si>
    <t>หนึ่งในข่าวร้อนรับต้นปี 2565 เมื่อพบว่าปีที่ผ่านมาเด็กไทยเกิดใหม่ ‘ต่ำที่สุดเป็นประวัติการณ์’ สวนทางยอดผู้เสียชีวิตที่สูงขึ้นแซงหน้าเด็กเกิดใหม่ ผนวกกับประเทศไทยมีผู้สูงอายุจำนวนมากอยู่แล้ว กลายเป็นลางบอกอนาคตที่ว่าในวันข้างหน้าใครจะเป็นคนดูแลผู้สูงวัยเหล่านี้ รวมถึงประเทศไทยจะเดินหน้าต่ออย่างไรเมื่อมีประชากรวัยทำงานเหลืออยู่เพียงไม่กี่คน
เคน นครินทร์ ชวน ศ.ดร.วรเวศม์ สุวรรณระดา อาจารย์ประจำคณะเศรษฐศาสตร์ จุฬาลงกรณ์มหาวิทยาลัย ร่วมถกปัญหาสังคมสูงวัยในอนาคต ไทยจะเตรียมตัวรับมืออย่างไร และผู้บริหาร คนรุ่นใหม่ ควรวางแผนอย่างไรเพื่อรับมือเหตุการณ์ในอนาคต</t>
  </si>
  <si>
    <t>https://www.youtube.com/watch?v=8fbQlQzM7-A&amp;list=PL7vAomcmTSEpmM1ypem8XITGb2RVo1Ea4&amp;index=98&amp;t=4s</t>
  </si>
  <si>
    <t>8fbQlQzM7-A</t>
  </si>
  <si>
    <t>ทำไม Facebook หุ้นร่วง 27% ดิ่ง 6.6 ล้านล้าน มากสุดในประวัติศาสตร์ | Executive Espresso EP.321</t>
  </si>
  <si>
    <t>Premiered Feb 4, 2022</t>
  </si>
  <si>
    <t>Feb 4, 2022</t>
  </si>
  <si>
    <t>2/4/2022</t>
  </si>
  <si>
    <t>145,559 views</t>
  </si>
  <si>
    <t>like this video along with 2,829 other people</t>
  </si>
  <si>
    <t>20:26</t>
  </si>
  <si>
    <t>3 กุมภาพันธ์ 2022 กลายเป็นหนึ่งในวันที่นักลงทุนต้องจารึก เมื่อหุ้น Facebook ร่วง 27% เกิดเป็นแท่งแดงเถือกที่สุดครั้งหนึ่งในประวัติศาสตร์ตลาดหุ้นสหรัฐฯ สะท้อนให้เห็นถึงการขาดความเชื่อมั่นจากนักลงทุนที่เริ่มรู้สึกว่าทิศทางของ Meta นั้นอาจ ‘ไม่มีอนาคต’ รวมถึงปัจจัยหลายอย่างที่สะท้อนวิสัยทัศน์ของ ‘มาร์ก ซักเคอร์เบิร์ก’ ที่ไม่ได้ผิดอะไร แต่อาจไม่ถูกใจใครหลายคน
เหตุการณ์ครั้งนี้เกิดขึ้นเพราะอะไร มีปัจจัยใดบ้างที่อาจเกี่ยวข้อง หาคำตอบไปพร้อมกันใน The Secret Sauce: Executive Espresso เอพิโสดนี้</t>
  </si>
  <si>
    <t>https://www.youtube.com/watch?v=GtzNG5qvLKI&amp;list=PL7vAomcmTSEpmM1ypem8XITGb2RVo1Ea4&amp;index=97&amp;t=5s</t>
  </si>
  <si>
    <t>GtzNG5qvLKI</t>
  </si>
  <si>
    <t>สรุปความขัดแย้งยูเครน-รัสเซีย ที่มา ผลกระทบ เสี่ยงสงครามโลกครั้งที่ 3? | Executive Espresso EP.322</t>
  </si>
  <si>
    <t>Feb 9, 2022</t>
  </si>
  <si>
    <t>2/9/2022</t>
  </si>
  <si>
    <t>318,327 views</t>
  </si>
  <si>
    <t>like this video along with 4,655 other people</t>
  </si>
  <si>
    <t>35:56</t>
  </si>
  <si>
    <t>ความขัดแย้งยูเครนกลายเป็นประเด็นที่ต้องจับตา เมื่อข้อพิพาทที่เกิดขึ้นนั้นไม่มีวี่แววจะจบลงเสียที ปัญหาร้อนระอุระหว่าง ‘รัสเซีย’ หนึ่งในมหาอำนาจจากฝั่งสหภาพโซเวียต กับ ‘สหรัฐฯ และประเทศฝั่งตะวันตก’ ยืดเยื้อบานปลายตั้งแต่ในอดีตจวบจนวันนี้ คำถามสำคัญก็คือ เหตุการณ์ที่เกิดขึ้นเกี่ยวข้องกับเราอย่างไร ทำไมถึงมีอิทธิพลต่อมูลค่าพลังงานโลก และเพราะเหตุใดถึงไม่มีท่าทีที่จะสิ้นสุดลง
เคน นครินทร์ คุยกับ วิทย์ สิทธิเวคิน ผู้จัดพอดแคสต์รายการประวัติศาสตร์ 8 Minutes History ถึงที่มาที่ไปของความขัดแย้งครั้งนี้ มีตัวละครใดที่เกี่ยวข้องบ้าง ชนวนความขัดแย้งในปี 2014 คืออะไร และนักลงทุน ผู้บริหาร ควรติดตามข่าวสารนี้อย่างไรเพื่อให้ทันต่อการเปลี่ยนแปลง</t>
  </si>
  <si>
    <t>https://www.youtube.com/watch?v=jzpCMmh69QU&amp;list=PL7vAomcmTSEpmM1ypem8XITGb2RVo1Ea4&amp;index=96&amp;t=4s</t>
  </si>
  <si>
    <t>jzpCMmh69QU</t>
  </si>
  <si>
    <t>จากต้มยำกุ้งสู่ต้มกบ อนาคตเศรษฐกิจไทย ใกล้ตายจริงหรือ | Executive Espresso EP.323</t>
  </si>
  <si>
    <t>Feb 13, 2022</t>
  </si>
  <si>
    <t>2/13/2022</t>
  </si>
  <si>
    <t>215,792 views</t>
  </si>
  <si>
    <t>like this video along with 4,528 other people</t>
  </si>
  <si>
    <t>1:04:01</t>
  </si>
  <si>
    <t>เศรษฐกิจไทยถึงจุดเดือดแล้วหรือยัง 
เมื่อสถานการณ์บ้านเราในวันนี้อาจไม่ต่างอะไรกับกบที่กำลังว่ายวนอยู่ในหม้อต้ม โดยไม่ล่วงรู้เลยว่าน้ำกำลังจะเดือด หรือแม้หากรู้ ก็อาจมีบางสิ่งปิดกั้นไม่ให้กบตัวนี้กระโดดหนีออกมาก่อนสายเกินแก้
ทุกข้อถกเถียงที่ชวนวิตกกังวล ประชาชนติดกับดักรายได้ปานกลาง สังคมผู้สูงอายุซ้ำเติมปัญหาแก่ก่อนรวย ระบบอุปถัมภ์ผูกขาด อำนาจรัฐอ่อนแอถึงขีดสุด รากเหง้าของปัญหาที่กำลังฆ่าเราคืออะไร และพลังแรงต้านจากคนรุ่นใหม่จะพลิกโฉมหน้าประเทศได้หรือไม่
เคน นครินทร์ ชวน รศ.ดร.อภิชาต สถิตนิรามัย อาจารย์ประจำคณะเศรษฐศาสตร์ มหาวิทยาลัยธรรมศาสตร์ วิพากษ์ประเด็นเศรษฐกิจและสังคมไทยระดับมหภาคจากวิกฤติต้มยำกุ้งสู่ภาวะต้มกบ เจาะลึกถึงแก่นของปัญหาความเหลื่อมล้ำ ชวนคิดวิธีการปฏิรูปโครงสร้างครั้งใหญ่ ใน The Secret Sauce: Executive Espresso</t>
  </si>
  <si>
    <t>https://www.youtube.com/watch?v=Mj1PdEp3KeA&amp;list=PL7vAomcmTSEpmM1ypem8XITGb2RVo1Ea4&amp;index=95&amp;t=4s</t>
  </si>
  <si>
    <t>Mj1PdEp3KeA</t>
  </si>
  <si>
    <t>อ่านใจปูติน คิดอะไรอยู่ | Executive Espresso EP.324</t>
  </si>
  <si>
    <t>27</t>
  </si>
  <si>
    <t>Mar 5, 2022</t>
  </si>
  <si>
    <t>3/5/2022</t>
  </si>
  <si>
    <t>1,442,899 views</t>
  </si>
  <si>
    <t>like this video along with 19,319 other people</t>
  </si>
  <si>
    <t>48:03</t>
  </si>
  <si>
    <t>วลาดิเมียร์ ปูติน ‘ประธานาธิบดีรัสเซีย’ ตัวการสำคัญในสงครามรัสเซีย-ยูเครน เขาคือเด็กชายที่เกิดในยุคเรืองอำนาจของสหภาพโซเวียต เริ่มต้นชีวิตด้วยอาชีพสายลับ K​GB ก่อนผันตัวมาเป็นนักการเมืองม้ามืด ผู้ไม่เคยอยู่ในสปอตไลต์ แต่ด้วยบุคลิกเด็ดขาด เหลี่ยมคูการเมืองแหลมคม เขาจึงค่อยๆ สะสมเส้นทางอำนาจมาจนถึงวันนี้ วันที่ผู้คนทั่วโลกต้องจับตาเขาทุกฝีก้าว
Executive Espresso เอพิโสดนี้ เจาะลึกเบื้องหลังตัวตน วลาดิเมียร์ ปูติน พร้อมอ่านใจในคำถามสำคัญที่ว่า ท่ามกลางความขัดแย้งรุนแรงที่เกิดขึ้น เขาต้องการอะไรกันแน่</t>
  </si>
  <si>
    <t>https://www.youtube.com/watch?v=gyBgPCtlwm8&amp;list=PL7vAomcmTSEpmM1ypem8XITGb2RVo1Ea4&amp;index=94&amp;t=4s</t>
  </si>
  <si>
    <t>gyBgPCtlwm8</t>
  </si>
  <si>
    <t>คว่ำบาตรรัสเซีย สู่สงครามคริปโต | Executive Espresso EP.325</t>
  </si>
  <si>
    <t>Mar 7, 2022</t>
  </si>
  <si>
    <t>3/7/2022</t>
  </si>
  <si>
    <t>86,037 views</t>
  </si>
  <si>
    <t>like this video along with 1,652 other people</t>
  </si>
  <si>
    <t>28:55</t>
  </si>
  <si>
    <t>ท่ามกลางความขัดแย้งยูเครน-รัสเซีย ได้เกิดปรากฎการณ์สำคัญที่ The Washington Post เรียกว่าเป็น ‘สงครามคริปโตครั้งแรกในประวัติศาสตร์’ เนื่องจากมีการใช้คริปโตเคอร์เรนซีเป็นเครื่องมือในการรับมือผลกระทบจากภาวะสงคราม ไม่ว่าจะเป็นฝั่งยูเครนที่ใช้เรียกระดมทุนจากทั่วโลก หรือฝั่งรัสเซียที่มีแนวโน้มใช้เพื่อหลบเลี่ยงมาตรการคว่ำบาตร
อะไรคือเหตุผลที่ทำให้ ‘คริปโต’ เป็นเครื่องมือสำคัญที่ใช้สร้างกลยุทธ์ท่ามกลางภาวะสงครามแห่งศตวรรษที่ 21 หาคำตอบได้ใน The Secret Sauce เอพิโสดนี้
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#ExecutiveEspresso</t>
  </si>
  <si>
    <t>https://www.youtube.com/watch?v=W_LMdswAA48&amp;list=PL7vAomcmTSEpmM1ypem8XITGb2RVo1Ea4&amp;index=93&amp;t=4s</t>
  </si>
  <si>
    <t>W_LMdswAA48</t>
  </si>
  <si>
    <t>เงินเฟ้อไทยสูงสุดในรอบ 13 ปี น้ำมันแพงไม่หยุด | Executive Espresso EP.326</t>
  </si>
  <si>
    <t>Mar 9, 2022</t>
  </si>
  <si>
    <t>3/9/2022</t>
  </si>
  <si>
    <t>81,117 views</t>
  </si>
  <si>
    <t>like this video along with 1,521 other people</t>
  </si>
  <si>
    <t>38:11</t>
  </si>
  <si>
    <t>‘เราไม่ได้ทำงานเพื่อเงิน แต่เราทำงานเพื่อเอาเงินมาเติมน้ำมัน’ นี่คือเสียงสะท้อนจากคนไทยที่ต้องแบกรับราคาน้ำมันที่ปรับขึ้นอย่างต่อเนื่อง จากภาวะเงินเฟ้อสูงสุดในรอบ 13 ปี ซ้ำยังถูกขยี้แผลเดิมจากการคว่ำบาตรรัสเซีย
เคน นครินทร์ คุยกับ ดร.พิพัฒน์ เหลืองนฤมิตชัย หัวหน้าฝ่ายวิเคราะห์เศรษฐกิจและการลงทุน และหัวหน้านักเศรษฐศาสตร์ กลุ่มธุรกิจการเงินเกียรตินาคินภัทร วิเคราะห์สาเหตุเงินเฟ้อ พร้อมคาดการณ์อนาคตที่คนไทยทุกคนต้องวางแผนรับมือ</t>
  </si>
  <si>
    <t>https://www.youtube.com/watch?v=48Ei3K5Iy1A&amp;list=PL7vAomcmTSEpmM1ypem8XITGb2RVo1Ea4&amp;index=92&amp;t=2s</t>
  </si>
  <si>
    <t>48Ei3K5Iy1A</t>
  </si>
  <si>
    <t>โลกหลังสงครามยูเครน-รัสเซีย Yuval Noah Harari ผู้เขียน Sapiens | Executive Espresso EP.327</t>
  </si>
  <si>
    <t>Mar 12, 2022</t>
  </si>
  <si>
    <t>3/12/2022</t>
  </si>
  <si>
    <t>495,304 views</t>
  </si>
  <si>
    <t>like this video along with 10,119 other people</t>
  </si>
  <si>
    <t>34:48</t>
  </si>
  <si>
    <t>“สิ่งเดียวที่ วลาดิเมียร์ ปูติน ทำสำเร็จคือ การหว่านเมล็ดพันธุ์แห่งความเกลียดชังไว้ในใจของชาวยูเครนทุกคน”
นี่คือคำพูดของ Yuval Noah Harari ผู้เขียนหนังสือ Sapiens สุดยอดหนังสือประวัติศาสตร์ฉบับย่อของมนุษยชาติ ที่ได้กล่าวถึงผลกระทบจากสงครามรัสเซีย-ยูเครน ที่อาจเปลี่ยนโลกนี้ไปตลอดกาล
การตัดสินใจของ วลาดิเมียร์ ปูติน ได้สร้างบาดแผลอะไรไว้ ฉากทัศน์ของโลกหลังจากนี้จะเปลี่ยนเป็นแบบไหน และอะไรคือบทเรียนสำคัญที่เราต้องตระหนักถึงท่ามกลางความขัดแย้งครั้งนี้ หาคำตอบได้ใน The Secret Sauce</t>
  </si>
  <si>
    <t>https://www.youtube.com/watch?v=gCw-ydcFcCI&amp;list=PL7vAomcmTSEpmM1ypem8XITGb2RVo1Ea4&amp;index=91&amp;t=5s</t>
  </si>
  <si>
    <t>gCw-ydcFcCI</t>
  </si>
  <si>
    <t>สรุปเงินเฟ้อ น้ำมันพุ่ง ของแพง เอาไงดีกับชีวิต | Executive Espresso EP.328</t>
  </si>
  <si>
    <t>Mar 21, 2022</t>
  </si>
  <si>
    <t>3/21/2022</t>
  </si>
  <si>
    <t>459,579 views</t>
  </si>
  <si>
    <t>like this video along with 7,561 other people</t>
  </si>
  <si>
    <t>43:40</t>
  </si>
  <si>
    <t>‘หมดเวลาห่อละ 6 บาท’ สินค้าคู่บ้านคู่เมืองอย่างมาม่าจ่อขึ้นราคาหลังเงินเฟ้อทำพิษ 
ขนาดมาม่ายังแทบไม่ไหว นับประสาอะไรกับชีวิตเรา เคน นครินทร์ สรุปทุกสาเหตุสำคัญของภาวะเงินเฟ้อ เงินเฟ้อจะอยู่กับเราอีกนานขนาดไหน รัฐบาลเข้ามาตรึงน้ำมันดีเซลดีแล้วจริงหรือไม่ และอะไรคือทางออกสำหรับนักธุรกิจ คนทั่วไป หาคำตอบใน The Secret Sauce</t>
  </si>
  <si>
    <t>https://www.youtube.com/watch?v=lwl_PzKooWI&amp;list=PL7vAomcmTSEpmM1ypem8XITGb2RVo1Ea4&amp;index=90&amp;t=4s</t>
  </si>
  <si>
    <t>lwl_PzKooWI</t>
  </si>
  <si>
    <t>จับตาการแลกหุ้นครั้งประวัติศาสตร์ของไทย กับ SCBX | Executive Espresso EP.329</t>
  </si>
  <si>
    <t>Mar 24, 2022</t>
  </si>
  <si>
    <t>3/24/2022</t>
  </si>
  <si>
    <t>40,525 views</t>
  </si>
  <si>
    <t>like this video along with 742 other people</t>
  </si>
  <si>
    <t>34:15</t>
  </si>
  <si>
    <t>จากการปรับเปลี่ยนโครงสร้างองค์กรของกลุ่ม ‘ไทยพาณิชย์’ ผู้เคยมีธุรกิจหลักเป็นธนาคาร SCB สู่ธุรกิจโฮลดิ้ง SCBX ทำให้จำเป็นต้องตัดสินใจทำ Tender Offer หรือการตั้งโต๊ะรับซื้อหุ้นด้วยวิธี Share Swap เพื่อให้นักลงทุนตัดสินใจได้ว่าจะถือครองหุ้นธนาคาร SCB ต่อไป หรือก้าวขึ้นยานลำใหม่ไปกับหุ้น SCBX เพื่อมุ่งหน้าลงทุนในเทคโนโลยีไปพร้อมกัน
เคน นครินทร์ จับเข่าคุยกับ สุวภา เจริญยิ่ง ที่ปรึกษาทางด้านการเงิน ผู้ได้รับฉายาว่าเป็น ‘หมอทำคลอด’ แห่งตลาดทุนไทย เกี่ยวกับรายละเอียดของการตั้งโต๊ะ Tender Offer ของ SCBX พร้อมคลายปมสงสัยให้แก่นักลงทุนรายย่อยเกี่ยวกับการทำ Share Swap ใน Executive Espresso เอพิโสดนี้</t>
  </si>
  <si>
    <t>https://www.youtube.com/watch?v=MwXleZlG_OI&amp;list=PL7vAomcmTSEpmM1ypem8XITGb2RVo1Ea4&amp;index=89&amp;t=6s</t>
  </si>
  <si>
    <t>MwXleZlG_OI</t>
  </si>
  <si>
    <t>หยวนปะทะดอลลาร์ จีนวัดพลังสหรัฐฯ อวสานโลกาภิวัตน์? | Executive Espresso EP.330</t>
  </si>
  <si>
    <t>Mar 26, 2022</t>
  </si>
  <si>
    <t>3/26/2022</t>
  </si>
  <si>
    <t>710,893 views</t>
  </si>
  <si>
    <t>like this video along with 9,290 other people</t>
  </si>
  <si>
    <t>1:06:41</t>
  </si>
  <si>
    <t>ภายใต้สงครามรัสเซีย-ยูเครน ยังคงมีการปะทะกันของสองขั้วอำนาจที่ไม่สามารถมองเห็นได้ด้วยตาเปล่า อย่างการเทียบรุ่นกันของจีนและสหรัฐฯ เงินดอลลาร์และเงินหยวน สงครามในครั้งนี้กำลังชี้ชะตาว่า ขั้วอำนาจของโลกในวันพรุ่งนี้จะตกไปอยู่ในกำมือใคร และจะกลายเป็นจุดจบของยุคโลกาภิวัตน์หรือไม่
เคน นครินทร์ คุยกับ ดร.อาร์ม ตั้งนิรันดร รองคณบดีคณะนิติศาสตร์ และผู้อำนวยการศูนย์จีนศึกษา จุฬาลงกรณ์มหาวิทยาลัย ถึงความพยายามในการ ‘ไต่เส้นลวด’ ของจีน และการผลักดันให้เงินหยวนผงาดขึ้นมาเทียบเคียงกับเงินดอลลาร์ได้ในอนาคต</t>
  </si>
  <si>
    <t>https://www.youtube.com/watch?v=ECw97TH6Rx4&amp;list=PL7vAomcmTSEpmM1ypem8XITGb2RVo1Ea4&amp;index=88&amp;t=4s</t>
  </si>
  <si>
    <t>ECw97TH6Rx4</t>
  </si>
  <si>
    <t>Will Smith ตบหน้า Chris Rock องค์กรรับมือ bully อย่างไร | Executive Espresso EP.331</t>
  </si>
  <si>
    <t>Mar 30, 2022</t>
  </si>
  <si>
    <t>3/30/2022</t>
  </si>
  <si>
    <t>38,930 views</t>
  </si>
  <si>
    <t>like this video along with 854 other people</t>
  </si>
  <si>
    <t>26:13</t>
  </si>
  <si>
    <t>แรงตบจากมือของ วิล สมิธ สู่ใบหน้าของ คริส ร็อค ส่งแรงกระแทกไปสู่ทั่วโลก ถึงประเด็นการบูลลี่รูปร่างหน้าตาและการแสดงออกต่อการบูลลี่ด้วยความรุนแรง ความเหมาะสมในการรับมือต่อผู้คนที่ต้องการทำให้เราอับอายนั้น ควรจะเป็นอย่างไร
Executive Espresso เอพิโสดนี้ เคน นครินทร์ อยากชวนคุณหันมามองประเด็นการบูลลี่ในที่ทำงาน และการรับมือกับการบูลลี่ภายในองค์กร</t>
  </si>
  <si>
    <t>https://www.youtube.com/watch?v=xehHsHQvT5Q&amp;list=PL7vAomcmTSEpmM1ypem8XITGb2RVo1Ea4&amp;index=87&amp;t=6s</t>
  </si>
  <si>
    <t>xehHsHQvT5Q</t>
  </si>
  <si>
    <t>เด็กจบใหม่ตกงาน ตลาดไม่มี หรือการศึกษาไม่ดี | Executive Espresso EP.332</t>
  </si>
  <si>
    <t>Mar 31, 2022</t>
  </si>
  <si>
    <t>3/31/2022</t>
  </si>
  <si>
    <t>222,106 views</t>
  </si>
  <si>
    <t>like this video along with 5,371 other people</t>
  </si>
  <si>
    <t>37:18</t>
  </si>
  <si>
    <t>เด็กจบใหม่ เรียนจบแล้ว อาจจบเลย
ในช่วงที่ผ่านมาประเทศไทยพบปัญหาเด็กจบใหม่ตกงานล้นเมือง บางคนตั้งคำถามว่าตลาดไม่รองรับหรือไม่ การรับพนักงานใหม่ถูกอั้นไว้หรือเปล่า หรือเป็นระบบการศึกษาที่ผลิตบัณฑิตไม่ตรงกับความต้องการของตลาดแรงงานกันแน่
เคน นครินทร์ สรุปงานวิจัยจากสถาบันวิจัยเพื่อการพัฒนาประเทศไทย หรือ TDRI วิเคราะห์สาเหตุของปัญหาเด็กจบใหม่ไม่มีงานทำในปัจจุบัน และแกะรอยรากปัญหาสำคัญที่บอกว่าการศึกษาไทยถึงเวลาต้องปรับกระบวน</t>
  </si>
  <si>
    <t>https://www.youtube.com/watch?v=pkBY-V_cH2I&amp;list=PL7vAomcmTSEpmM1ypem8XITGb2RVo1Ea4&amp;index=86&amp;t=4s</t>
  </si>
  <si>
    <t>pkBY-V_cH2I</t>
  </si>
  <si>
    <t>สรุปหนังสือใหม่ Ray Dalio วิธีรับมือระเบียบโลกรุ่งและร่วง | The Secret Sauce EP.518</t>
  </si>
  <si>
    <t>The Secret Sauce</t>
  </si>
  <si>
    <t>Apr 3, 2022</t>
  </si>
  <si>
    <t>4/3/2022</t>
  </si>
  <si>
    <t>2022-Q2</t>
  </si>
  <si>
    <t>433,461 views</t>
  </si>
  <si>
    <t>like this video along with 8,832 other people</t>
  </si>
  <si>
    <t>1:04:40</t>
  </si>
  <si>
    <t>Principles for Dealing with the Changing World Order หนังสือเล่มล่าสุดของ Ray Dalio ที่ว่าด้วยความรุ่งเรือง รุ่งโรจน์ และถดถอย ของประเทศมหาอำนาจในโลกใบนี้ ที่แม้ว่าในทางรายละเอียดจะมีความแตกต่างกัน แต่มีรูปแบบที่คล้ายคลึงกันเสียเหลือเกิน
เคน นครินทร์​ ถือโอกาสที่โลกของเราเต็มไปด้วยความโกลาหลและความวุ่นวาย โดยหวังว่าจะให้ Executive Espresso อีพีล่าสุดช่วยบอกเล่าได้ว่า เหตุการณ์ในปัจจุบันนั้นมีความคล้ายคลึงกับเหตุการณ์ในอดีตอย่างไร และเรากำลังจะมุ่งหน้าไปในทิศทางใดในอนาคต</t>
  </si>
  <si>
    <t>https://www.youtube.com/watch?v=HPv-_VbhtTU&amp;list=PL7vAomcmTSEpmM1ypem8XITGb2RVo1Ea4&amp;index=85&amp;t=5s</t>
  </si>
  <si>
    <t>HPv-_VbhtTU</t>
  </si>
  <si>
    <t>ผวา Inverted Yield Curve เศรษฐกิจโลกถดถอยจริงหรือ? | Executive Espresso EP.333</t>
  </si>
  <si>
    <t>Apr 4, 2022</t>
  </si>
  <si>
    <t>4/4/2022</t>
  </si>
  <si>
    <t>38,451 views</t>
  </si>
  <si>
    <t>like this video along with 691 other people</t>
  </si>
  <si>
    <t>โลกกำลังเข้าสู่ภาวะเศรษฐกิจถดถอยจริงหรือไม่ 
มีประเด็นให้จับตากันอีกครั้ง เมื่อสัญญาณกราฟ Inverted Yield Curve สั่นกระดิ่งเตือนว่าโลกของเราอาจเข้าสู่ ‘ภาวะเศรษฐกิจถดถอย’ นำมาซึ่งปัญหาเงินเฟ้อ ส่งผลกระทบให้ผู้ประกอบการต้องขึ้นราคาเพราะต้นทุนที่สูงขึ้น แรงงานต้องถูกบอกลาเพื่อลดต้นทุนให้ต่ำลง
เคน นครินทร์ คุยกับ ดร.ยรรยง ไทยเจริญ รองผู้จัดการใหญ่อาวุโส ประธานเจ้าหน้าที่บริหาร กลุ่มงาน Economic Intelligence Center ธนาคารไทยพาณิชย์ สรุปทุกปัญหาเงินเฟ้อ ฉายภาพข้อเสนอเพื่อแก้ปัญหาให้ประเทศไทย พร้อมตอบคำถามเกี่ยวกับภาวะเศรษฐกิจถดถอยว่ากำลังเกิดขึ้นจริงหรือไม่
__________________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#ExecutiveEspresso #InvertedYieldCurve</t>
  </si>
  <si>
    <t>https://www.youtube.com/watch?v=fnrYmMtniuU&amp;list=PL7vAomcmTSEpmM1ypem8XITGb2RVo1Ea4&amp;index=84&amp;t=5s</t>
  </si>
  <si>
    <t>fnrYmMtniuU</t>
  </si>
  <si>
    <t>กฎยานเต้ ทำไมฟินแลนด์มีความสุขที่สุดในโลก | Executive Espresso EP.334</t>
  </si>
  <si>
    <t>Apr 6, 2022</t>
  </si>
  <si>
    <t>4/6/2022</t>
  </si>
  <si>
    <t>50,102 views</t>
  </si>
  <si>
    <t>like this video along with 1,296 other people</t>
  </si>
  <si>
    <t>35:57</t>
  </si>
  <si>
    <t>คนไทยสามารถเรียนรู้อะไรได้บ้างจากฟินแลนด์ ที่มีค่าความสุขสูงที่สุดติดต่อกัน 5 ปีซ้อน 
เคน-นครินทร์ ชวนถอดบทเรียนจาก ‘ฟินแลนด์’ หนึ่งในประเทศเล็กๆ แถบสแกนดิเนเวีย ที่แม้มีการเก็บภาษีสูง แต่ถูกนำบริหารจัดการรัฐสวัสดิการอย่างมีคุณภาพ อีกทั้งพวกเขายังยึดค่านิยมตามกฎของยานเต้ ที่มุ่งเน้นให้ผู้คน ‘ถ่อมตน’ และ ‘เคารพผู้อื่น’ กลายเป็นรากฐานสำคัญในการพัฒนาคุณภาพชีวิต ทำให้ประชาชนมีความเท่าเทียมและพึงพอใจกับสิ่งที่ตนเองมี ติดตามได้ใน Executive Espresso เอพิโสดนี้</t>
  </si>
  <si>
    <t>https://www.youtube.com/watch?v=TK7LHnGpvyY&amp;list=PL7vAomcmTSEpmM1ypem8XITGb2RVo1Ea4&amp;index=83</t>
  </si>
  <si>
    <t>TK7LHnGpvyY</t>
  </si>
  <si>
    <t>THE GREAT REBALANCING ผู้นำต้องปรับสมดุลในโลกใหม่ | Executive Espresso EP.335</t>
  </si>
  <si>
    <t>53</t>
  </si>
  <si>
    <t>Apr 7, 2022</t>
  </si>
  <si>
    <t>4/7/2022</t>
  </si>
  <si>
    <t>24,092 views</t>
  </si>
  <si>
    <t>like this video along with 489 other people</t>
  </si>
  <si>
    <t>1:00:16</t>
  </si>
  <si>
    <t>วิกฤตโควิดทำให้ผู้คนเร่ิมปรับตัวให้อยู่รอด ได้หัดประชุมออนไลน์ ได้ใช้พร้อมเพย์ เกิดเป็นวิถีชีวิตที่เรียกว่า ‘ความปกติใหม่’
แต่ความปกติใหม่ที่ว่ากำลังจะเก่าไปเสียแล้ว เมื่อเกิดสงครามรัสเซีย-ยูเครน เหตุการณ์ที่ปรับฉากทัศน์ในโลกอีกครั้ง จนทำให้โลกตอนนี้อยู่ในสถานะที่เรียกว่า ‘ไร้สมดุล’
ถึงเวลาที่ต้องจัดระเบียบความวุ่นวายทั้งหมด เพื่อให้พร้อมเดินต่อไปข้างหน้า เคน นครินทร์ คุยกับ ดร.สันติธาร เสถียรไทย Group Chief Economist และกรรมการผู้จัดการ บริษัท Sea Limited สรุปเนื้อหา THE GREAT REBALANCING การปรับสมดุลครั้งใหญ่ของโลกทั้ง 6 มิติ พร้อมคำแนะนำแก่ผู้ประกอบการและผู้บริหาร เพื่อวางแผนอนาคตหลังจากนี้</t>
  </si>
  <si>
    <t>https://www.youtube.com/watch?v=wFSSDVQc3M8&amp;list=PL7vAomcmTSEpmM1ypem8XITGb2RVo1Ea4&amp;index=82&amp;t=4s</t>
  </si>
  <si>
    <t>wFSSDVQc3M8</t>
  </si>
  <si>
    <t>ระเบียบโลกหลังสงครามยูเครน หมดยุคสันติภาพ? | Executive Espresso EP.336</t>
  </si>
  <si>
    <t>Apr 12, 2022</t>
  </si>
  <si>
    <t>4/12/2022</t>
  </si>
  <si>
    <t>688,299 views</t>
  </si>
  <si>
    <t>like this video along with 8,135 other people</t>
  </si>
  <si>
    <t>1:08:21</t>
  </si>
  <si>
    <t>หลังสิ้นสุดสงครามเย็น โลกเสวยสุขกับสันติภาพเป็นเวลานาน ศัตรูของมนุษยชาติจากเดิมที่เป็นการต่อสู้ระหว่างรัฐ กลายเป็นปัญหาสุขภาพ การศึกษา และสิ่งแวดล้อม 
แต่ทว่าวันนี้โลกสั่นคลอน ทันทีที่เสียงระเบิดดังขึ้น ณ กรุงเคียฟ ประเทศยูเครน เสมือนเป็นสัญญาณเตือนว่า การปันผลของสันติภาพได้สิ้นสุดแล้ว ถึงเวลาโลกกำลังจัดระเบียบมหาอำนาจใหม่อีกครั้ง
เคน นครินทร์ คุยกับ ศ.ดร.สุรชาติ บำรุงสุข อาจารย์ประจำคณะรัฐศาสตร์ จุฬาลงกรณ์มหาวิทยาลัย สรุปฉากทัศน์ในอนาคตของโลกหลังสงครามยูเครน ทิศทางการจัดระเบียบของมหาอำนาจ และวิเคราะห์ปรากฏการณ์ที่อาจารย์ใช้คำว่า ‘สงครามครั้งนี้ได้ปอกเปลือกทางความคิดทางการเมืองของสังคมไทย’</t>
  </si>
  <si>
    <t>https://www.youtube.com/watch?v=DcBQQUQoSlk&amp;list=PL7vAomcmTSEpmM1ypem8XITGb2RVo1Ea4&amp;index=81&amp;t=4s</t>
  </si>
  <si>
    <t>DcBQQUQoSlk</t>
  </si>
  <si>
    <t>12 เหตุผลที่คนลาออก vs. 12 เหตุผลที่คนอยากเข้า | Executive Espresso EP.337</t>
  </si>
  <si>
    <t>Apr 19, 2022</t>
  </si>
  <si>
    <t>4/19/2022</t>
  </si>
  <si>
    <t>104,535 views</t>
  </si>
  <si>
    <t>like this video along with 2,358 other people</t>
  </si>
  <si>
    <t>34:56</t>
  </si>
  <si>
    <t>พนักงานลาออกเพราะอะไร องค์กรต้องทำอย่างไรให้พวกเขากลับมา
‘The Great Resignation อภิมหาการลาออก’ ปรากฏการณ์สำคัญในโลกหลังโควิด ที่ตอกย้ำเหล่าผู้บริหารว่าพนักงานของเขาไม่ได้เดินตามองค์กรเสมอไป เงินไม่ใช่คำตอบของทุกอย่าง และถึงเวลาแล้วที่พนักงานตัดสินใจที่จะกำหนดชะตาชีวิตของพวกเขาเอง เบื้องหลังของเรื่องราวเหล่านี้คืออะไร หาคำตอบได้ใน The Secret Sauce</t>
  </si>
  <si>
    <t>https://www.youtube.com/watch?v=fxMlDQU1Tvk&amp;list=PL7vAomcmTSEpmM1ypem8XITGb2RVo1Ea4&amp;index=80&amp;t=5s</t>
  </si>
  <si>
    <t>fxMlDQU1Tvk</t>
  </si>
  <si>
    <t>จักรวาล Robotics 4.0 หุ่นยนต์ฉลาดกว่าคน เราอยู่อย่างไร | Executive Espresso EP.338</t>
  </si>
  <si>
    <t>Apr 25, 2022</t>
  </si>
  <si>
    <t>4/25/2022</t>
  </si>
  <si>
    <t>21,118 views</t>
  </si>
  <si>
    <t>like this video along with 536 other people</t>
  </si>
  <si>
    <t>47:05</t>
  </si>
  <si>
    <t>ตลอดประวัติศาสตร์ที่ผ่านมา ‘มนุษย์’ เปรียบเสมือนพระเจ้าผู้สร้างสรรค์และสอนให้ ‘หุ่นยนต์’ ได้รู้จักการใช้ชีวิตที่ใกล้เคียงกับเรามากขึ้นเรื่อยๆ
จาก ‘หุ่นกระป๋อง’ ที่ยังอาศัยมนุษย์คอยสั่งการ สู่หุ่นยนต์เคลื่อนที่ได้ บินได้ ดำน้ำได้ และพัฒนาต่อยอดจนกลายเป็น ‘หุ่นยนต์อัตโนมัติ’ ประมวลผลได้ด้วยตัวเอง มีอิสระในการคิดและแสดงพฤติกรรม 
วันนี้ หุ่นยนต์ฉลาดล้ำจนใครหลายคนถึงกับทำนายโลกในอนาคตเอาไว้ว่าจะเป็น ‘ยุคหุ่นยนต์ครองเมือง’ เราอาจต้องยอมหลีกทางให้หุ่นยนต์ที่ทำงานได้อย่างมีประสิทธิภาพมากกว่าเข้ามาแทนที่ เพราะทักษะบางอย่างของเรากำลังจะหมดความหมายลงไปเรื่อยๆ
The Secret Sauce สนทนากับ ดร.พิศักดิ์ เจิมประยงค์ และ ดร.จิรวัฒน์ ตั้งปณิธานนท์ ถึงหลากหลายประเด็นเกี่ยวกับการใช้ชีวิตในโลกยุค 4.0 ที่หุ่นยนต์จะเป็นหนึ่งในฟันเฟืองสำคัญของการขับเคลื่อนโลก ถ้าหุ่นยนต์ฉลาดกว่าเรา แล้วเราจะอยู่อย่างไร พบคำตอบได้ในอีพีนี้</t>
  </si>
  <si>
    <t>https://www.youtube.com/watch?v=r-FBuFOGURc&amp;list=PL7vAomcmTSEpmM1ypem8XITGb2RVo1Ea4&amp;index=79</t>
  </si>
  <si>
    <t>r-FBuFOGURc</t>
  </si>
  <si>
    <t>อีลอน มัสก์ ฮุบ ทวิตเตอร์ 100% 4.4 หมื่นล้าน กระทบเราอย่างไร | Executive Espresso EP.339</t>
  </si>
  <si>
    <t>Apr 28, 2022</t>
  </si>
  <si>
    <t>4/28/2022</t>
  </si>
  <si>
    <t>177,341 views</t>
  </si>
  <si>
    <t>like this video along with 3,420 other people</t>
  </si>
  <si>
    <t>30:22</t>
  </si>
  <si>
    <t>เรียบร้อยโรงเรียน อีลอน มัสก์!
เมื่อนายหัวของ Space X และ Tesla ได้เข้าเทกโอเวอร์ซื้อบริษัทโซเชียลมีเดียนกสีฟ้าในราคา 4.4 หมื่นล้านดอลลาร์สหรัฐ ถึงแม้ดีลมหากาพย์ระหว่าง อีลอน มัสก์ และทวิตเตอร์จะปิดฉากลง แต่โลกนับจากนี้อาจไม่เหมือนเดิม 
เมื่อ อีลอน มัสก์ แสดงเจตจำนงอย่างชัดเจนว่า การเข้าซื้อครั้งนี้ไม่ใช่เรื่องของธุรกิจ แต่เป็นการสร้างแพลตฟอร์มที่ให้เสรีภาพในการแสดงความคิดเห็นอย่างเต็มรูปแบบ ซึ่งเป็นสิ่งที่จำเป็นต่ออารยธรรมของมนุษย์
สิ่งที่น่าสนใจคือภายใต้บังเหียนของ อีลอน มัสก์ ทวิตเตอร์จะมีทิศทางในการดำเนินงานอย่างไร และจะส่งผลกระทบต่อผู้ใช้งานอย่างเราอย่างไร Executive Espresso อีพีนี้ เคน นครินทร์ ชวนคุณมองปรากฏการณ์นี้ และคาดเดาถึงโลกในอนาคตร่วมกัน</t>
  </si>
  <si>
    <t>https://www.youtube.com/watch?v=30DHJ7Hrbow&amp;list=PL7vAomcmTSEpmM1ypem8XITGb2RVo1Ea4&amp;index=78&amp;t=5s</t>
  </si>
  <si>
    <t>30DHJ7Hrbow</t>
  </si>
  <si>
    <t>ทำไม Netflix หุ้นร่วง 35% สมาชิกหายครั้งแรกใน 10 ปี | Executive Espresso EP.340</t>
  </si>
  <si>
    <t>Apr 30, 2022</t>
  </si>
  <si>
    <t>4/30/2022</t>
  </si>
  <si>
    <t>187,750 views</t>
  </si>
  <si>
    <t>like this video along with 2,856 other people</t>
  </si>
  <si>
    <t>22:15</t>
  </si>
  <si>
    <t>สมาชิกหาย 2 แสน หุ้นตก 35% เกิดอะไรขึ้นกับ Netflix!
เชื่อว่าหลายๆ คนเป็นแฟนของ Netflix ยักษ์ใหญ่แห่งวงการสตรีมมิงที่เติบโตอย่างต่อเนื่องมาหลายปี แต่ไม่รู้ว่าปีนี้ Netflix ลืมแก้ชงไปหรือเปล่า เมื่อยอดผู้ใช้งานลดลงถึง 2 แสนรายครั้งแรกในรอบ 10 ปี สร้างแรงสั่นสะเทือนไปถึงตลาดทุนจนทำให้หุ้นร่วงลงถึง 35% ในช่วงที่ผ่านมา 
อะไรคือสาเหตุของฝันร้ายครั้งนี้ นักธุรกิจ ผู้ประกอบการจะเรียนรู้จากเคสนี้ได้อย่างไร และสิ่งที่อาจจะทำให้แฟนๆ ของ Netflix ที่กำลังแอบตั้งตี้รหัสนอกบ้านต้องผวาคืออะไร หาคำตอบได้ใน The Secret Sauce</t>
  </si>
  <si>
    <t>https://www.youtube.com/watch?v=jAiInLQtJAs&amp;list=PL7vAomcmTSEpmM1ypem8XITGb2RVo1Ea4&amp;index=77&amp;t=5s</t>
  </si>
  <si>
    <t>jAiInLQtJAs</t>
  </si>
  <si>
    <t>5 เรื่องต้องรู้ ก่อนตัดสินใจเลือกผู้ว่าฯ กทม. | Executive Espresso EP.34</t>
  </si>
  <si>
    <t>May 4, 2022</t>
  </si>
  <si>
    <t>5/4/2022</t>
  </si>
  <si>
    <t>33,394 views</t>
  </si>
  <si>
    <t>like this video along with 646 other people</t>
  </si>
  <si>
    <t>18:35</t>
  </si>
  <si>
    <t>ยิ่งใกล้วันเลือกตั้งผู้ว่าฯ กทม. ข้อมูลข่าวสารยิ่งท่วมท้นจนชวนให้รู้สึกสับสนใช่ไหมครับ? 
THE SECRET SAUCE ช่วยให้ชีวิตของคุณง่ายขึ้น รวม 5 เรื่องที่คุณต้องรู้ เพื่อเป็นข้อมูลประกอบการตัดสินใจก่อนออกไปเลือกตั้ง ข้อมูลทั้งหมดมาจากเว็บไซต์ https://bkkelection2022.wevis.info/ ที่ทาง THE STANDARD จับมือกับ WeVis และ Wisesight รวบรวมข้อมูลทุกมิติเกี่ยวกับการเลือกตั้งครั้งสำคัญนี้
คุณจะได้พบกับสถิติที่น่าสนใจของการเลือกตั้งในประวัติศาสตร์ คู่มือการเลือกตั้ง และสารพัดปัญหาใน กทม. ที่รอผู้ว่าฯ คนใหม่มาแก้ไข นอกจากนี้ยังมีบทสัมภาษณ์พิเศษ เจาะลึกนโยบาย สะท้อนทัศนคติและตัวตนของผู้สมัครแต่ละคน ครบครันในที่เดียว
ฟังผู้สมัครผู้ว่าฯ กทม. ตอบคำถามแซ่บๆ แล้ว วันที่ 15 พฤษภาคม 2565 สัปดาห์สุดท้ายก่อนเลือกตั้งผู้ว่าฯ ชวนรับชมดีเบตมิติใหม่ THE CANDIDATE BATTLE ถามทุกคำถามที่คุณอยากรู้ ให้ผู้สมัครแต่ละคนได้ประชันความคิดกันแบบตัวต่อตัว ชมสดพร้อมกันทุกช่องทางของ THE STANDARD</t>
  </si>
  <si>
    <t>https://www.youtube.com/watch?v=wUNsnDn4xPY&amp;list=PL7vAomcmTSEpmM1ypem8XITGb2RVo1Ea4&amp;index=76&amp;t=4s</t>
  </si>
  <si>
    <t>wUNsnDn4xPY</t>
  </si>
  <si>
    <t>อีลอน มัสก์ มองอนาคต หุ่นยนต์ มนุษย์ไซบอร์ก และดาวอังคาร | Executive Espresso EP. 342</t>
  </si>
  <si>
    <t>May 9, 2022</t>
  </si>
  <si>
    <t>5/9/2022</t>
  </si>
  <si>
    <t>103,756 views</t>
  </si>
  <si>
    <t>like this video along with 2,540 other people</t>
  </si>
  <si>
    <t>1:13:46</t>
  </si>
  <si>
    <t>เมื่อ 5 ปีก่อน เวที TED Talks เคยเชิญ อีลอน มัสก์ มหาเศรษฐีผู้ก่อตั้งบริษัทรถยนต์ไฟฟ้า Tesla และธุรกิจเกี่ยวกับการเดินทางไปยังอวกาศอย่าง SpaceX มาพูดคุยกันในหัวข้อ ‘อนาคตที่เรากำลังสร้างและมันช่างดูน่าเบื่อ’ เวทีในวันนั้นสนทนากันถึงเรื่องอนาคตของมนุษยชาติและการเดินทางไปยังดาวอังคาร 
ในอีก 5 ปีต่อมา เขาได้หวนกลับมายืนบนเวทีเดิมอีกครั้ง แต่ในคราวนี้เขาพูดถึง ‘อนาคตที่คุ้มค่าต่อการตั้งตารอ’ ซึ่งมากกว่าแค่การเดินทางไปยังดาวอังคาร แต่ยังหมายรวมถึงเทคโนโลยีหุ่นยนต์ ธุรกิจอวกาศ และความรู้สึกของการเป็นมนุษย์ที่ร่ำรวยที่สุดในโลก 
เคน นครินทร์ จะมาสรุปประเด็นพูดคุยระหว่าง คริส แอนเดอร์สัน ผู้ดำเนินรายการของ TED Talks และ อีลอน มัสก์ ถึงอนาคตที่น่าตื่นตาตื่นใจของมนุษยชาติจากมุมมองของบุคคลผู้ทรงอิทธิพลที่สุดในโลก ณ ขณะนี้</t>
  </si>
  <si>
    <t>https://www.youtube.com/watch?v=kWIFYX4LKHw&amp;list=PL7vAomcmTSEpmM1ypem8XITGb2RVo1Ea4&amp;index=75&amp;t=5s</t>
  </si>
  <si>
    <t>kWIFYX4LKHw</t>
  </si>
  <si>
    <t>ประเทศไทยปี 2585 กิ้งกือในเขาวงกต? | Executive Espresso EP.343</t>
  </si>
  <si>
    <t>38</t>
  </si>
  <si>
    <t>May 10, 2022</t>
  </si>
  <si>
    <t>5/10/2022</t>
  </si>
  <si>
    <t>75,643 views</t>
  </si>
  <si>
    <t>like this video along with 1,785 other people</t>
  </si>
  <si>
    <t>45:21</t>
  </si>
  <si>
    <t>ประเทศไทยตอนนี้ใกล้เคียงกับ ‘กิ้งกือในเขาวงกต’ 
การเปรียบเปรยประเทศไทยเช่นนี้ดูช่างขมขื่นและน่าใจหาย แต่คงไม่อาจปฏิเสธได้ว่านี่ไม่ใช่เรื่องจริง! ประเทศไทยวันนี้เต็มไปด้วยปัญหาคาราคาซัง โดยเฉพาะปัญหาจากการพัฒนาทางเศรษฐกิจที่เร่งเผาผลาญทรัพยากร ภายใต้การกุมอำนาจที่กระจุกตัวอยู่ในกลุ่มทุนใหญ่ไม่กี่ราย และเรายังถูกท้าทายจากโลกภายนอกที่ผันผวนและเต็มไปด้วยวิกฤต 
เคน นครินทร์ หยิบบางส่วนจากงานวิจัย อนาคตประเทศไทยพุทธศักราช 2585 มาเล่าให้ฟัง พร้อมชี้ให้เห็นว่า Worst Case Scenario ที่อาจเกิดขึ้นจะเป็นอย่างไร? เรายังพอมีหวังในการเปลี่ยนประเทศไทยให้ดีกว่านี้หรือไม่? แนวทางในการพาเราทุกคนออกภาวะกิ้งกือในเขาวงกตคืออะไร? ค้นหาคำตอบได้ใน The Secret Sauce เอพิโสดนี้</t>
  </si>
  <si>
    <t>https://www.youtube.com/watch?v=wDs69FolBVc&amp;list=PL7vAomcmTSEpmM1ypem8XITGb2RVo1Ea4&amp;index=74&amp;t=4s</t>
  </si>
  <si>
    <t>wDs69FolBVc</t>
  </si>
  <si>
    <t>3 มรสุมซัดเศรษฐกิจโลกถดถอยจริงหรือ? | Executive Espresso EP.344</t>
  </si>
  <si>
    <t>39</t>
  </si>
  <si>
    <t>May 17, 2022</t>
  </si>
  <si>
    <t>5/17/2022</t>
  </si>
  <si>
    <t>87,872 views</t>
  </si>
  <si>
    <t>like this video along with 1,623 other people</t>
  </si>
  <si>
    <t>37:50</t>
  </si>
  <si>
    <t>3 มรสุมใหญ่กำลังซัดเศรษฐกิจโลก 
เศรษฐกิจถดถอย (Recession) ภาวะที่สร้างผลกระทบแก่เหล่าผู้ประกอบการจำนวนมาก แท้จริงแล้วเป็นเพียงหนึ่งในความปกติของวัฏจักรทางเศรษฐกิจ ทว่าปัจจุบันผู้เชี่ยวชาญกลับแสดงความกังวลมากกว่าที่ผ่านมา เพราะปัญหาวันนี้มีบ่อเกิดจากเหตุการณ์ไม่คาดฝันมากเกินไป ไม่ว่าจะเป็นวิกฤตโควิดที่ขยายบาดแผลทางเศรษฐกิจให้ใหญ่ขึ้น หรือสงครามรัสเซียยูเครนที่ทำให้ปัญหาเงินเฟ้อกินเวลายาวนาน เกิดเป็นสิ่งที่เรียกว่ามหาพายุหรือ Perfect Storm ที่กำลังซัดเข้าหาโลกเราอย่างรุนแรง
The Secret Sauce สรุป 3 ปัญหาที่เป็นดั่งมรสุมรุมเร้าเศรษฐกิจโลก และผลกระทบที่อาจเกิดขึ้นกับประเทศไทย เรือเล็กที่กำลังแล่นอยู่ท่ามกลางพายุลูกใหญ่</t>
  </si>
  <si>
    <t>https://www.youtube.com/watch?v=OoLpusEybEc&amp;list=PL7vAomcmTSEpmM1ypem8XITGb2RVo1Ea4&amp;index=73&amp;t=4s</t>
  </si>
  <si>
    <t>OoLpusEybEc</t>
  </si>
  <si>
    <t>ลงทุนอย่างไร ชนะตลาดหมี สู้เงินเฟ้อ เศรษฐกิจถดถอย | Executive Espresso EP.345</t>
  </si>
  <si>
    <t>May 21, 2022</t>
  </si>
  <si>
    <t>5/21/2022</t>
  </si>
  <si>
    <t>49,918 views</t>
  </si>
  <si>
    <t>like this video along with 1,171 other people</t>
  </si>
  <si>
    <t>54:33</t>
  </si>
  <si>
    <t>มรสุมเศรษฐกิจกำลังคืบคลาน และฤดูหนาวของนักลงทุนกำลังจะมาเยือน จากการที่ธนาคารกลางสหรัฐฯ ได้ปรับขึ้นนโยบายดอกเบี้ยอย่างรวดเร็ว เพราะผลดัชนีเงินเฟ้อของสหรัฐฯ พุ่งทะยานไปอยู่ที่ 8.5% ซึ่งเรียกได้ว่าสูงที่สุดในรอบ 40 ปี ผู้คนจึงเริ่มที่จะพูดถึงกระแสภาวะเศรษฐกิจถดถอย เพราะกังวลว่าในครั้งนี้ผู้กำหนดนโยบายจะควบคุมสถานการณ์เงินเฟ้อไม่ได้อีกต่อไป และตลาดขาลงของสินทรัพย์ระดมทุนกำลังจะมาถึง ท่ามกลางภาวะเงินเฟ้อที่สุดแสนจะร้อนแรง
เคน นครินทร์ พานักลงทุนและผู้ประกอบการมาไขข้อข้องใจ ถึงสถานการณ์ของเศรษฐกิจโลกและกลยุทธ์การลงทุนในภาวะตลาดขาลง กับ ชยนนท์ รักกาญจนันท์ Co-Founder Finnomena ใน Executive Espresso เพื่อที่จะได้เตรียมตัวและตั้งรับกับมหันตภัยตลาดทุนที่น่าสะพรึง
_____________________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#ExecutiveEspresso</t>
  </si>
  <si>
    <t>https://www.youtube.com/watch?v=lZBW0GWuukA&amp;list=PL7vAomcmTSEpmM1ypem8XITGb2RVo1Ea4&amp;index=72&amp;t=4s</t>
  </si>
  <si>
    <t>lZBW0GWuukA</t>
  </si>
  <si>
    <t>ชัชชาติ ชนะผู้ว่าฯ กทม. ถล่มทลายล้านเสียง สะท้อนอะไร | Executive Espresso EP.346</t>
  </si>
  <si>
    <t>May 24, 2022</t>
  </si>
  <si>
    <t>5/24/2022</t>
  </si>
  <si>
    <t>93,767 views</t>
  </si>
  <si>
    <t>like this video along with 2,200 other people</t>
  </si>
  <si>
    <t>29:50</t>
  </si>
  <si>
    <t>ประเด็นที่ร้อนแรงของสังคมไทยในเวลานี้ คงหนีไม่พ้นเรื่องว่าที่ผู้ว่าฯ กทม. คนใหม่! 
อย่างที่หลายคนคาดการณ์ คนกรุงเทพฯ เทคะแนนให้ ‘ชัชชาติ สิทธิพันธุ์’ จนเอาชนะผู้สมัครคนอื่นไปอย่างถล่มทลาย ทิ้งห่างอันดับ 2 ไปมากกว่า 1 ล้านคะแนนเสียง และมากกว่าคะแนนรวมของผู้สมัครอันดับ 2 ถึงอันดับ 5 ด้วย 
เคน นครินทร์ ชวนมองปรากฏการณ์ที่เกิดขึ้น คะแนนเสียงที่เทไปยังชัชชาติอย่างท่วมท้นสะท้อนให้เห็นอะไร การเลือกตั้งท้องถิ่นของ กทม. สะท้อนการเมืองภาพใหญ่อย่างไร ประชาชนต้องการผู้ว่าฯ แบบไหน พบคำตอบใน The Secret Sauce เอพิโสดนี้</t>
  </si>
  <si>
    <t>https://www.youtube.com/watch?v=mwMCwEmzfcA&amp;list=PL7vAomcmTSEpmM1ypem8XITGb2RVo1Ea4&amp;index=71&amp;t=5s</t>
  </si>
  <si>
    <t>mwMCwEmzfcA</t>
  </si>
  <si>
    <t>Tesla บุกไทย ใครได้ใครเสีย | Executive Espresso EP.347</t>
  </si>
  <si>
    <t>30</t>
  </si>
  <si>
    <t>Jun 8, 2022</t>
  </si>
  <si>
    <t>6/8/2022</t>
  </si>
  <si>
    <t>278,840 views</t>
  </si>
  <si>
    <t>like this video along with 5,501 other people</t>
  </si>
  <si>
    <t>42:14</t>
  </si>
  <si>
    <t>Tesla บุกไทย ใครได้ใครเสีย?
กลายเป็นข่าวร้อนส่งท้ายปลายเดือนพฤษภาคม เมื่อมีคนพบข้อมูลบริษัท เทสลา (ประเทศไทย) จำกัด ปรากฎอยู่บนเว็บไซต์ของกรมพัฒนาธุรกิจการค้า เหตุการณ์นี้กระตุ้นต่อมอยากซื้อรถยนต์ไฟฟ้าของคนไทยอย่างรุนแรงจนบางคนบอกว่าการมาของ Tesla อาจทำให้ราคารถยนต์ไฟฟ้าที่จำหน่ายลดลงไปได้มากถึง 50% และเป็นแรงผลักสำคัญที่ทำให้ตลาดยานยนต์ไฟฟ้าประเทศไทยเริ่มตื่นตัวขึ้นมาอีกครั้ง
การมาของ Tesla จะสร้างประโยชน์ให้แก่คนไทยจริงหรือ ทำไมราคารถยนต์ Tesla ถึงอาจลดลงไปถึง 50% และประเทศไทยมีโอกาสในการเป็นส่วนหนึ่งของอุตสาหกรรมยานยนต์ไฟฟ้าหรือไม่ หาคำตอบได้ที่ Executive Espresso เอพิโสดนี้</t>
  </si>
  <si>
    <t>https://www.youtube.com/watch?v=nDDfdufPabM&amp;list=PL7vAomcmTSEpmM1ypem8XITGb2RVo1Ea4&amp;index=70&amp;t=5s</t>
  </si>
  <si>
    <t>nDDfdufPabM</t>
  </si>
  <si>
    <t>เงินเฟ้อไทยสูงสุดรอบ 13 ปี! ของแพงสุดแล้วหรือยัง? | Executive Espresso EP.348</t>
  </si>
  <si>
    <t>Jun 10, 2022</t>
  </si>
  <si>
    <t>6/10/2022</t>
  </si>
  <si>
    <t>174,265 views</t>
  </si>
  <si>
    <t>like this video along with 3,364 other people</t>
  </si>
  <si>
    <t>36:03</t>
  </si>
  <si>
    <t>วิกฤตเงินเฟ้อครั้งนี้เรียกได้ว่าทำเอาผู้บริโภคเจ็บ ผู้ประกอบการจุก แต่ที่ทุกข์สุดๆ คือคนตัวเล็กตัวน้อย
ล่าสุดดัชนีราคาผู้บริโภคที่ใช้ชี้วัดภาวะเงินเฟ้อพุ่งกระฉูดขึ้นไปอยู่ที่ 7.1% ส่งผลให้คณะกรรมการนโยบายการเงิน (กนง.) เสียงแตกออกเป็น 4 ต่อ 3 บ่งชี้ว่าวิกฤตครั้งนี้ไม่ง่ายที่จะแก้ไข
อย่างไรก็ตาม วิกฤตเงินเฟ้อครั้งนี้ยังไม่ใช่จุดสูงสุด แต่เป็นเพียงจุดเริ่มต้นเท่านั้น สาเหตุเป็นเพราะอะไร ผลกระทบที่อาจเกิดขึ้นในอนาคต หนทางในการรับมือให้เรารอดจากวิกฤตนี้คืออะไร พบคำตอบได้ใน Executive Espresso เอพิโสดนี้</t>
  </si>
  <si>
    <t>https://www.youtube.com/watch?v=_iMd-98sHFM&amp;list=PL7vAomcmTSEpmM1ypem8XITGb2RVo1Ea4&amp;index=69&amp;t=4s</t>
  </si>
  <si>
    <t>_iMd-98sHFM</t>
  </si>
  <si>
    <t>6 ดัชนีวัดฟองสบู่แตก จาก Ray Dalio | Executive Espresso EP.349</t>
  </si>
  <si>
    <t>Jun 14, 2022</t>
  </si>
  <si>
    <t>6/14/2022</t>
  </si>
  <si>
    <t>65,326 views</t>
  </si>
  <si>
    <t>like this video along with 1,479 other people</t>
  </si>
  <si>
    <t>26:16</t>
  </si>
  <si>
    <t>นักลงทุนทั่วโลกกำลังหนีตายกันจ้าละหวั่น เพราะราคาของหุ้นเทคโนโลยี และคริปโตเคอร์เรนซีที่ราคาพุ่งทะยานขึ้นอย่างมหาศาลในปีที่ผ่านมา ปรับตัวดิ่งลงอย่างรวดเร็ว จนหลายคนขนานนามเหตุการณ์นี้ว่า ‘ฟองสบู่แตก’ 
เคน นครินทร์ นำเสนอ ‘6 ดัชนีชี้วัดฟองสบู่’ เครื่องมือที่ใช้ส่องสภาพตลาดหุ้น โดย Ray Dalio เจ้าของกองทุน Bridgewater พร้อมกับความเห็นของเขาต่อเหตุการณ์นี้ เรานิยามภาวะปัจจุบันว่าฟองสบู่ได้หรือไม่ ฉากทัศน์ที่อาจเกิดขึ้นในอนาคตเป็นแบบไหน และนักลงทุนควรเตรียมตัวอย่างไร พบคำตอบใน Executive Espresso เอพิโสดนี้</t>
  </si>
  <si>
    <t>https://www.youtube.com/watch?v=y05PgL4y84M&amp;list=PL7vAomcmTSEpmM1ypem8XITGb2RVo1Ea4&amp;index=68&amp;t=4s</t>
  </si>
  <si>
    <t>y05PgL4y84M</t>
  </si>
  <si>
    <t>กัญชาเสรี เศรษฐกิจบูม หรือปัญหาบาน? | Executive Espresso EP.350</t>
  </si>
  <si>
    <t>Jun 16, 2022</t>
  </si>
  <si>
    <t>6/16/2022</t>
  </si>
  <si>
    <t>33,760 views</t>
  </si>
  <si>
    <t>like this video along with 990 other people</t>
  </si>
  <si>
    <t>47:53</t>
  </si>
  <si>
    <t>ปลดล็อกกัญชาเสรีครั้งนี้เปรียบได้กับการ ‘เปิดฟลอร์ให้ผู้คนมาเต้นรำ’ 
จากที่เคยกำหนดโทษทัณฑ์สูงสุดไว้ถึง 15 ปี แต่ปัจจุบันกัญชาไม่ได้อยู่ในสถานะของยาเสพติดอีกต่อไป สังคมไทยจึงเกิดปรากฏการณ์ ‘กัญชาฟีเวอร์’ ซื้อง่าย ขายสบาย ตลาดคึกคัก ทำเอาลูกค้าและผู้ประกอบการยิ้มกันถ้วนหน้า 
แต่ต้องยอมรับว่านี่เป็นเพียงจุดเริ่มต้น ยังมีอีกหลากหลายประเด็นที่เป็นปัญหา และนำมาซึ่งความปั่นป่วนอีกมากมาย จากปรากฏการณ์นี้ อะไรคือสิ่งที่เราต้องจับตามอง โอกาสของธุรกิจอยู่ตรงไหน ผู้ประกอบการควรรู้อะไรบ้าง The Secret Sauce เอพิโสดนี้จะมาไขคำตอบให้ฟัง</t>
  </si>
  <si>
    <t>https://www.youtube.com/watch?v=sYEGuzVgLt4&amp;list=PL7vAomcmTSEpmM1ypem8XITGb2RVo1Ea4&amp;index=67&amp;t=6s</t>
  </si>
  <si>
    <t>sYEGuzVgLt4</t>
  </si>
  <si>
    <t>F.I.R.E เทรนด์ใหม่ เกษียณตอน 30 เก็บเงินบ้าคลั่ง | Executive Espresso EP.351</t>
  </si>
  <si>
    <t>Jun 17, 2022</t>
  </si>
  <si>
    <t>6/17/2022</t>
  </si>
  <si>
    <t>229,129 views</t>
  </si>
  <si>
    <t>like this video along with 5,646 other people</t>
  </si>
  <si>
    <t>ฝันอยากเกษียณตอน 30 กว่าๆ อาจเป็นจริงได้ด้วยแนวคิด F.I.R.E เก็บเงิน เก็บเงิน และเก็บเงิน อย่างบ้าคลั่ง!
Financial Independent, Retire Early หรือ F.I.R.E กำลังมาแรงสุดๆ ในกลุ่มคนรุ่นใหม่ที่ฝันอยากปลดเกษียณ ใช้ชีวิตอย่างอิสระให้ได้ตั้งแต่อายุยังน้อย แนวคิดที่ว่านี้เกิดขึ้นมาได้อย่างไร จะเปลี่ยนโลกการทำงานไปแบบไหน จะปลดปล่อยมนุษย์เงินเดือนสู่การมีอิสรภาพทางการเงินได้อย่างรวดเร็วจริงหรือไม่ อะไรคือความเสี่ยง และสิ่งที่ต้องรู้ไว้ ติดตามได้ใน Executive Espresso เอพิโสดนี้</t>
  </si>
  <si>
    <t>https://www.youtube.com/watch?v=0UgGhaUQ09I&amp;list=PL7vAomcmTSEpmM1ypem8XITGb2RVo1Ea4&amp;index=66&amp;t=2s</t>
  </si>
  <si>
    <t>0UgGhaUQ09I</t>
  </si>
  <si>
    <t>โลกร้อนอาจทำเศรษฐกิจไทยพัง! GDP ลด 40% | Executive Espresso EP.352</t>
  </si>
  <si>
    <t>Jun 23, 2022</t>
  </si>
  <si>
    <t>6/23/2022</t>
  </si>
  <si>
    <t>54,026 views</t>
  </si>
  <si>
    <t>like this video along with 1,248 other people</t>
  </si>
  <si>
    <t>44:14</t>
  </si>
  <si>
    <t>สถานการณ์โลกร้อนตอนนี้ หากไม่เร่งเยียวยาแก้ไขอย่างจริงจัง เศรษฐกิจไทยอาจหดตัวสูงถึง 40% 
ความรุนแรงของภัยพิบัติ สภาพอากาศอันแปรปรวน รวมถึงการขาดแคลนน้ำและอาหาร ฯลฯ เหตุการณ์รุนแรงเหล่านี้ส่งผลกระทบต่อเศรษฐกิจไทยอย่างหนักหน่วง ชนิดที่หลายคนอาจคาดไม่ถึง 
เคน นครินทร์ สรุปงานวิจัยจากสถาบันวิจัยเศรษฐกิจป๋วย อึ๊งภากรณ์ ในหัวข้อ ‘การลดการปล่อยก๊าซเรือนกระจกและการปรับตัวต่อการเปลี่ยนแปลงสภาพภูมิอากาศในบริบทของไทย’ พร้อมแนวทางการแก้ไขปัญหาและรับมือกับการเปลี่ยนแปลงสภาพภูมิอากาศ และข้อเสนอแนะเชิงนโยบายในบริบทของประเทศไทย</t>
  </si>
  <si>
    <t>https://www.youtube.com/watch?v=xWu7ZB8oeN0&amp;list=PL7vAomcmTSEpmM1ypem8XITGb2RVo1Ea4&amp;index=65</t>
  </si>
  <si>
    <t>xWu7ZB8oeN0</t>
  </si>
  <si>
    <t>เข้าสู่ยุคดอกเบี้ยขาขึ้น แก้เงินเฟ้อหรือระเบิดหนี้ครัวเรือน | Executive Espresso EP.353</t>
  </si>
  <si>
    <t>Jul 4, 2022</t>
  </si>
  <si>
    <t>7/4/2022</t>
  </si>
  <si>
    <t>2022-Q3</t>
  </si>
  <si>
    <t>110,331 views</t>
  </si>
  <si>
    <t>like this video along with 2,459 other people</t>
  </si>
  <si>
    <t>42:37</t>
  </si>
  <si>
    <t>สัญญาณปรากฏอย่างชัดเจนแล้วว่าประเทศไทยถึงคราวอวสานยุคดอกเบี้ยต่ำพิเศษ และถึงเวลาเข้าสู่ยุคดอกเบี้ยขาขึ้นแล้ว
ล่าสุดการประชุมของคณะกรรมการนโยบายการเงิน (กนง.) เสียงแตก โดยมีมติคงดอกเบี้ยไว้ที่ร้อยละ 0.5 ด้วยคะแนน 4 ต่อ 3 เสียง เรียกได้ว่าเป็นสัญญาณสำคัญที่สะท้อนว่าธนาคารแห่งประเทศไทยกำลังพิจารณา ‘การขึ้นอัตราดอกเบี้ย’ ซึ่งเป็นเครื่องมือที่ธนาคารกลางทั่วโลกใช้เพื่อรับมือปัญหาเงินเฟ้อ
คำถามก็คือ การตัดสินใจที่ว่านี้จะเป็นการแก้ปัญหาเงินเฟ้อแบบที่ทุกคนคาดหวัง หรือแท้จริงแล้วคือเร่งชนวนระเบิดของหนี้ครัวเรือนไทย แล้วในฝั่งของผู้ประกอบการต้องเตรียมตัวอย่างไรเพื่อรับมือกับเฟสใหม่ของเศรษฐกิจ หาคำตอบใน Executive Espresso</t>
  </si>
  <si>
    <t>https://www.youtube.com/watch?v=8knLSz5P7PU&amp;list=PL7vAomcmTSEpmM1ypem8XITGb2RVo1Ea4&amp;index=64</t>
  </si>
  <si>
    <t>8knLSz5P7PU</t>
  </si>
  <si>
    <t>อวสานโลกาภิวัตน์จริงหรือ? ผู้เขียนหนังสือ The World is Flat | Executive Espresso EP.354</t>
  </si>
  <si>
    <t>Jul 5, 2022</t>
  </si>
  <si>
    <t>7/5/2022</t>
  </si>
  <si>
    <t>40,879 views</t>
  </si>
  <si>
    <t>like this video along with 939 other people</t>
  </si>
  <si>
    <t>39:44</t>
  </si>
  <si>
    <t>โลกในยุคถัดไปอาจไม่เหมือนเดิม ผู้คนเริ่มคาดการณ์ว่าอาจใกล้ถึงจุดสิ้นสุดของโลกาภิวัตน์ 
เมื่อสงครามรัสเซีย-ยูเครนส่งผลกระทบต่อการค้าของโลก ผู้คนอาจไม่ได้ค้าขายกันอย่างเสรีอีกต่อไป จากกระแสที่หลายคนคาดการณ์ไว้ว่า สงครามครั้งนี้จะสร้างกำแพงขวางกั้นไม่ให้ประเทศต่างๆ ติดต่อกันอย่างเสรีเช่นเดิม  
แต่มันจะเป็นเช่นนั้นจริงๆ หรือ Executive Espresso เอพิโสดนี้ เคน นครินทร์ จะมาพูดถึงแนวคิดโลกาภิวัตน์ผ่านมุมมองของ โทมัส ฟรีดแมน ผู้เขียนหนังสือเลื่องชื่อ The World is Flat พร้อมทั้งฉายภาพให้เห็นถึงโลกาภิวัตน์รูปแบบใหม่ที่จะเปลี่ยนโฉมหน้าไปจากเดิม</t>
  </si>
  <si>
    <t>https://www.youtube.com/watch?v=yN8fjgL7zO4&amp;list=PL7vAomcmTSEpmM1ypem8XITGb2RVo1Ea4&amp;index=63</t>
  </si>
  <si>
    <t>yN8fjgL7zO4</t>
  </si>
  <si>
    <t>AIS ซื้อ 3BB ใครได้ ใครเสีย กระทบผู้บริโภคอย่างไร | Executive Espresso EP.355</t>
  </si>
  <si>
    <t>Jul 7, 2022</t>
  </si>
  <si>
    <t>7/7/2022</t>
  </si>
  <si>
    <t>122,186 views</t>
  </si>
  <si>
    <t>like this video along with 2,005 other people</t>
  </si>
  <si>
    <t>19:49</t>
  </si>
  <si>
    <t>นับตั้งแต่ปีที่ผ่านมา ตลาดโทรคมนาคมมีการซื้อขายกันอย่างดุเดือด ทว่าสิ่งที่ซื้อขายนั้นไม่ใช่แพ็กเกจบริการ แต่คือ ‘กิจการ’ ของบริษัท
หากพูดถึงข่าวใหญ่ของวงการโทรคมนาคมในปี 2021 คงหนีไม่พ้นข่าว True จับมือกับ DTAC ที่สร้างความกังวลว่าจะเป็นการเพิ่มศักยภาพการผูกขาดของผู้ให้บริการ จนอาจนำไปสู่การลดอำนาจของผู้บริโภคในตลาด เข้าสู่ปี 2022 ถึงคราวของ AIS ที่เพิ่งประกาศเข้าซื้อกิจการ 3BB ด้วยมูลค่ารวมถึง 3.2 หมื่นล้านบาทไปหมาดๆ 
เกิดอะไรขึ้นกับตลาดโทรคมนาคมของไทย เพราะเหตุใด AIS ถึงอยากได้ 3BB เข้ามาอยู่ในพอร์ตโฟลิโอ และอะไรคือผลกระทบที่จะเกิดขึ้นกับผู้บริโภคอย่างเรา หาคำตอบใน Executive Espresso</t>
  </si>
  <si>
    <t>https://www.youtube.com/watch?v=cXqF_l1K-sw&amp;list=PL7vAomcmTSEpmM1ypem8XITGb2RVo1Ea4&amp;index=62</t>
  </si>
  <si>
    <t>cXqF_l1K-sw</t>
  </si>
  <si>
    <t>ศรีลังกาล่มสลาย โดมิโนวิกฤตหนี้ประเทศเกิดใหม่? | Executive Espresso EP.356</t>
  </si>
  <si>
    <t>Jul 9, 2022</t>
  </si>
  <si>
    <t>7/9/2022</t>
  </si>
  <si>
    <t>640,492 views</t>
  </si>
  <si>
    <t>like this video along with 9,307 other people</t>
  </si>
  <si>
    <t>28:40</t>
  </si>
  <si>
    <t>จากประเทศที่เศรษฐกิจเติบโตปีละ 8-9% สู่ประเทศที่ระบบเศรษฐกิจที่ล่มสลายโดยสมบูรณ์ 
เมื่อศรีลังกากำลังตกอยู่ในวิกฤตครั้งรุนแรงที่สุดในรอบ 74 ปี ราคาสินค้าพุ่งสูงจากเงินเฟ้อที่เพิ่มขึ้นกว่า 40% คนจำนวนมากยากจนถึงขั้นแทบไม่มีกิน เชื้อเพลิงขาดแคลนเข้าขั้นวิกฤตจนรัฐบาลต้องประกาศตัดไฟทั่วประเทศ 
คำถามคือเกิดอะไรขึ้น ศรีลังกามาถึงจุดนี้ได้อย่างไร หรือแท้จริงแล้วเหตุการณ์นี้กำลังบ่งบอกถึงสัญญาณแห่งวิกฤตเศรษฐกิจที่กำลังลุกลามไปยังกลุ่มประเทศตลาดเกิดใหม่อื่นๆ ให้ล้มลงราวกับโดมิโน หาคำตอบได้ใน Executive Espresso เอพิโสดนี้
________________
**แก้ไขข้อมูลและเพิ่มเติมรายละเอียดของข้อมูลในรายการ 
จุดที่ 1 
จากที่ได้กล่าวว่า “มี 14 ประเทศที่เป็นหนี้ต่อสหรัฐฯ ในอัตรา 10% รวมถึงประเทศไทยด้วย” นับเป็นความผิดพลาดในการนำเสนอข้อมูล โดยข้อมูลที่ถูกต้องคือ ประเทศไทยไม่ได้รวมอยู่ในลิสต์ประเทศที่กู้ยืมกับทางสหรัฐฯ 
จุดที่ 2 
โครงสร้างหนี้ที่ประเทศศรีลังกากู้ยืมจากประเทศอื่นๆ รวมถึงกองทุนระหว่างประเทศต่างๆ ประกอบด้วย 
1. การกู้ยืมจากตลาด 47%
2. Asian Development Bank 13%
3. จีน 10%
4. ญี่ปุ่น 10% 
5. ธนาคารโลก 9%
6. อินเดีย 2% 
7. อื่นๆ 3%
สำหรับสาเหตุที่ยกกรณีของประเทศจีนมาอธิบายประกอบในคลิปวิดีโอ สืบเนื่องจากทางเว็บไซต์ Financial</t>
  </si>
  <si>
    <t>https://www.youtube.com/watch?v=F8CnTPHH9CA&amp;list=PL7vAomcmTSEpmM1ypem8XITGb2RVo1Ea4&amp;index=61</t>
  </si>
  <si>
    <t>F8CnTPHH9CA</t>
  </si>
  <si>
    <t>Smooth Takeoff โจทย์ใหม่ โจทย์ใหญ่เศรษฐกิจไทย | Executive Espresso EP.357</t>
  </si>
  <si>
    <t>Jul 14, 2022</t>
  </si>
  <si>
    <t>7/14/2022</t>
  </si>
  <si>
    <t>32,776 views</t>
  </si>
  <si>
    <t>like this video along with 649 other people</t>
  </si>
  <si>
    <t>21:27</t>
  </si>
  <si>
    <t>“โจทย์ของกลุ่มประเทศพัฒนาแล้วคือ ทำให้เศรษฐกิจ Soft Landing แต่โจทย์ของไทยคือ Smooth Takeoff”
คำกล่าวของ ดร.เศรษฐพุฒิ สุทธิวาทนฤพุฒิ ผู้ว่าการธนาคารแห่งประเทศไทย (ธปท.) เสมือนเป็นการส่งสัญญาณว่าเศรษฐกิจไทยกำลังเข้าสู่เฟสใหม่ที่จะมีการปรับขึ้นอัตราดอกเบี้ยแบบ ‘ค่อยเป็นค่อยไป’ เพื่อรับมือกับปัญหาเงินเฟ้อท่ามกลางความเสี่ยงที่สำคัญหลายประการ เช่น ผลกระทบต่อกลุ่มเปราะบาง ภาวะเงินบาทอ่อน รวมไปถึงการขยับตัวท่ามกลางวิกฤตเศรษฐกิจโลก
เคน นครินทร์ สรุปความเคลื่อนไหวของเศรษฐกิจไทย ถอดรหัสถ้อยแถลงของผู้ว่า ธปท. พร้อมชี้ปัญหาเงินบาทอ่อนที่ผู้ประกอบการต้องรู้เพื่อเตรียมรับมือกับความเปลี่ยนแปลง</t>
  </si>
  <si>
    <t>https://www.youtube.com/watch?v=8I-ecrHzQxo&amp;list=PL7vAomcmTSEpmM1ypem8XITGb2RVo1Ea4&amp;index=60</t>
  </si>
  <si>
    <t>8I-ecrHzQxo</t>
  </si>
  <si>
    <t>1 ยูโร = 1 ดอลลาร์ ทำไมยูโรอ่อนค่าสุดรอบ 20 ปี | Executive Espresso EP.358</t>
  </si>
  <si>
    <t>Jul 15, 2022</t>
  </si>
  <si>
    <t>7/15/2022</t>
  </si>
  <si>
    <t>138,510 views</t>
  </si>
  <si>
    <t>like this video along with 2,146 other people</t>
  </si>
  <si>
    <t>14:24</t>
  </si>
  <si>
    <t>เงินยูโรอ่อนค่าสู่ระดับ 1 ยูโร เท่ากับ 1 ดอลลาร์สหรัฐ เรียกได้ว่าอ่อนค่ามากที่สุดในรอบ 20 ปี 
เศรษฐกิจยุโรปประสบกับปัญหาขาดแคลนพลังงานครั้งใหญ่ซึ่งเป็นผลกระทบจากสงครามรัสเซีย-ยูเครน พร้อมต้องเผชิญแรงกดดันจากธนาคารกลางสหรัฐฯ ที่ปรับขึ้นอัตราดอกเบี้ยอย่างต่อเนื่อง ส่งผลให้วันนี้ค่าเงินยูโร สกุลเงินหลักของยุโรปอ่อนค่าลงมาจนอยู่ในระดับเทียบเท่ากับดอลลาร์สหรัฐ
การอ่อนค่าที่รวดเร็วและรุนแรงครั้งนี้มีสาเหตุมาจากอะไร อีกนานแค่ไหนเงินยูโรจะกลับมาแข็งค่า และมีโอกาสที่จะนำไปสู่ภาวะเศรษฐกิจถดถอยหรือไม่ หาคำตอบได้ใน Executive Espresso</t>
  </si>
  <si>
    <t>https://www.youtube.com/watch?v=ThU2D8armkg&amp;list=PL7vAomcmTSEpmM1ypem8XITGb2RVo1Ea4&amp;index=59</t>
  </si>
  <si>
    <t>ThU2D8armkg</t>
  </si>
  <si>
    <t>เงินเยนเริ่มไม่เย็น! อ่อนค่าที่สุดใน 20 ปี | Executive Espresso EP.359</t>
  </si>
  <si>
    <t>Jul 18, 2022</t>
  </si>
  <si>
    <t>7/18/2022</t>
  </si>
  <si>
    <t>71,625 views</t>
  </si>
  <si>
    <t>like this video along with 1,251 other people</t>
  </si>
  <si>
    <t>25:21</t>
  </si>
  <si>
    <t>ช่วงที่ผ่านมา จะเห็นได้ว่าค่าเงินสกุลสำคัญ ๆ ของโลกมีการอ่อนค่าลงอย่างมาก โดยเฉพาะเมื่อเทียบกับค่าเงินดอลลาร์สหรัฐ และที่น่าสนใจที่สุดคือค่าเงินเยน ที่อ่อนค่าไปถึงเกือบ 20% ในรอบปีที่ผ่านมา ซึ่งถือว่าเป็นการอ่อนค่ามากที่สุดในรอบ 20 ปี
ปรากฎการณ์เงินเยนที่อ่อนค่าเร็วและรุนแรงมีสาเหตุมาจากอะไร ในอนาคตจะอ่อนค่าต่อเนื่องหรือไม่ ผู้ประกอบการและประชาชนควรเตรียมตัวรับมืออย่างไร พบคำตอบได้ใน Executive Espresso เอพิโสดนี้</t>
  </si>
  <si>
    <t>https://www.youtube.com/watch?v=FKVc2o8ghhc&amp;list=PL7vAomcmTSEpmM1ypem8XITGb2RVo1Ea4&amp;index=58</t>
  </si>
  <si>
    <t>FKVc2o8ghhc</t>
  </si>
  <si>
    <t>พนักงาน Burnout ผู้นำควรแก้ไขอย่างไร | Executive Espresso EP.360</t>
  </si>
  <si>
    <t>Jul 20, 2022</t>
  </si>
  <si>
    <t>7/20/2022</t>
  </si>
  <si>
    <t>45,333 views</t>
  </si>
  <si>
    <t>like this video along with 1,008 other people</t>
  </si>
  <si>
    <t>28:44</t>
  </si>
  <si>
    <t>ภาวะหมดไฟของพนักงานเกิดจากอะไร?
เหล่ามนุษย์เงินเดือนจำนวนไม่น้อยกำลังประสบปัญหาภาวะหมดไฟ และพยายามหาวิธีจัดการกับมันด้วยการปรับเปลี่ยนพฤติกรรมและทัศนคติของตนเอง แต่แท้จริงแล้วนั่นอาจเป็นเพียงการแก้ปัญหาที่ปลายเหตุ เพราะสิ่งที่ต้องปรับเปลี่ยนเพื่อแก้ไขสภาวะนี้มากที่สุดก็คือตัวขององค์กร
Executive Espresso เอพิโสดนี้ ชวนคุณมาพูดคุยเกี่ยวกับเรื่อง ‘ภาวะหมดไฟของพนักงาน’ จากบทความของ McKinsey &amp; Company เพื่อสืบให้รู้ถึงสาเหตุที่แท้จริง และฉายภาพถึงวิธีการแก้ปัญหาของนายจ้างส่วนใหญ่ที่อาจไม่ตรงจุด รวมถึง 8 คำถามที่ผู้นำต้องตอบ เพื่อนำไปสู่การช่วยพนักงานแก้ปัญหาภาวะหมดไฟได้อย่างตรงจุด</t>
  </si>
  <si>
    <t>https://www.youtube.com/watch?v=rorKVg742M0&amp;list=PL7vAomcmTSEpmM1ypem8XITGb2RVo1Ea4&amp;index=57</t>
  </si>
  <si>
    <t>rorKVg742M0</t>
  </si>
  <si>
    <t>วิกฤตพลังงานอาจทำให้เราเจ็บ แต่วิกฤตโลกร้อนอาจทำให้เราตาย | Executive Espresso EP.361</t>
  </si>
  <si>
    <t>Jul 24, 2022</t>
  </si>
  <si>
    <t>7/24/2022</t>
  </si>
  <si>
    <t>41,559 views</t>
  </si>
  <si>
    <t>like this video along with 930 other people</t>
  </si>
  <si>
    <t>วันแย่ๆ ของใครหลายคนอาจเป็นวันที่ราคาน้ำมันพุ่งทะยานขึ้นอย่างต่อเนื่อง แต่วันที่แย่ยิ่งกว่าอาจเป็นวันที่เราต้องเผชิญกับภาวะโลกร้อนอย่างหลีกเลี่ยงไม่ได้
ในปี 2011 ภัยพิบัติต่างๆ ไม่ว่าจะเป็น น้ำท่วม ภัยแล้ง หรือการขาดแคลนอาหาร ได้สร้างผลกระทบที่ฝังรากลึกในใจของเรามาแล้วครั้งหนึ่ง และนับจากวันนั้น ภัยพิบัติต่างๆ ไม่ได้หายไป และไม่เคยหายไปจากธรรมชาติ เพียงแต่เฝ้ารอวันที่จะเกิดขึ้นอีกครั้ง หากเรายังไม่เริ่มลงมือทำอะไรอย่างจริงจังสักที
Executive Espresso เอพิโสดนี้ สรุปตัวอย่างการขยับตัวของประเทศผู้นำระดับโลก รวมถึงตัวอย่างของภาคเอกชนที่เริ่มปรับกลยุทธ์เพื่อรับมือภาวะโลกร้อน เพื่อให้ภาครัฐ เอกชน และเราทุกคนได้เรียนรู้วิธีการเปลี่ยนแผนบนกระดาษ มาสู่การลงมือปฏิบัติเพื่อเป็นส่วนหนึ่งของการแก้ปัญหาภาวะโลกร้อน วิกฤตที่ใหญ่ที่สุดของมนุษยชาติ</t>
  </si>
  <si>
    <t>https://www.youtube.com/watch?v=BdTW-mf0PL0&amp;list=PL7vAomcmTSEpmM1ypem8XITGb2RVo1Ea4&amp;index=56</t>
  </si>
  <si>
    <t>BdTW-mf0PL0</t>
  </si>
  <si>
    <t>Hybrid work ทำยังไงให้เวิร์ก | Executive Espresso EP.362</t>
  </si>
  <si>
    <t>32</t>
  </si>
  <si>
    <t>Jul 25, 2022</t>
  </si>
  <si>
    <t>7/25/2022</t>
  </si>
  <si>
    <t>22,085 views</t>
  </si>
  <si>
    <t>like this video along with 459 other people</t>
  </si>
  <si>
    <t>38:37</t>
  </si>
  <si>
    <t>เมื่อโควิดสิ้นสุด การทำงานในออฟฟิศจะต้องกลับมา แต่จะเกิดอะไรขึ้นเมื่อพนักงานไม่อยากกลับ?
ผลสำรวจโดย McKinsey พบว่า กว่า 85% ของผู้ตอบแบบสอบถามที่ต้องการให้การทำงานแบบ Hybrid Work หรือการกำหนดสถานที่ทำงานอย่างยืดหยุ่นนั้นยังคงอยู่ต่อไป ทางฝั่งองค์กรจึงต้องออกแบบการทำงานให้สอดคล้องกับความต้องการของพนักงาน อย่างไรก็ตาม Hybrid Work ไม่ใช่แค่เรื่องของความยืดหยุ่นในการทำงานเท่านั้น แต่ยังเป็นการสร้างพื้นที่การทำงานที่ปลอดภัยสำหรับทุกคนในองค์กรด้วย 
Executive Espresso เอพิโสดนี้ เล่าถึงกลยุทธ์ในการสร้าง Hybrid Work ที่เหมาะสมและสอดคล้องกับสิ่งที่พนักงานกำลังมองหา เพื่อการปรับเปลี่ยนองค์กรให้สอดคล้องกับการทำงานรูปแบบใหม่ในอนาคต</t>
  </si>
  <si>
    <t>https://www.youtube.com/watch?v=lx-s1fPygRM&amp;list=PL7vAomcmTSEpmM1ypem8XITGb2RVo1Ea4&amp;index=55</t>
  </si>
  <si>
    <t>lx-s1fPygRM</t>
  </si>
  <si>
    <t>Neurotech ตอน 1 สมอง 84,000 ล้านเซลล์ โอกาสธุรกิจ | Executive Espresso EP.363</t>
  </si>
  <si>
    <t>Jul 28, 2022</t>
  </si>
  <si>
    <t>7/28/2022</t>
  </si>
  <si>
    <t>57,106 views</t>
  </si>
  <si>
    <t>like this video along with 1,630 other people</t>
  </si>
  <si>
    <t>51:57</t>
  </si>
  <si>
    <t>‘สมองมนุษย์’ สิ่งเล็กๆ ที่ซับซ้อนยิ่งกว่าสมองของสัตว์ทุกชนิดบนโลก แม้แต่นักวิทยาศาสตร์ในปัจจุบันก็ไม่สามารถอธิบายการทำงานของสมองได้ 100% ด้วยเหตุนี้สาขาวิชาประสาทศาสตร์ หรือ Neuroscience จึงถือกำเนิดขึ้นมาเพื่อศึกษาระบบการทำงานของสมอง ทำความเข้าใจอารมณ์ความรู้สึก รวมถึงการสร้างองค์ความรู้เพื่อนำไปต่อยอดในโอกาสทางธุรกิจ
The Secret Sauce เอพิโสดนี้ ชวนทุกคนมาทำความเข้าใจโลกของ Neuroscience กับ ดร.ศิรวัจน์ อิทธิภูริพัฒน์ นักวิจัย ศูนย์วิจัยและนวัตกรรมประสาทวิทยาศาสตร์ สถาบันการเรียนรู้ มหาวิทยาลัยเทคโนโลยีพระจอมเกล้าธนบุรี และ ดร.จิรวัฒน์ ตั้งปณิธานนท์ ประธานเจ้าหน้าที่บริหาร Quantum Technology Foundation (Thailand) หรือ QTFT พร้อมเผยถึงแนวทางในการนำ Neuroscience มาประยุกต์ใช้ในโลกธุรกิจที่อาจเกิดขึ้นได้ในอนาคต</t>
  </si>
  <si>
    <t>https://www.youtube.com/watch?v=XCRPH1zyhXI&amp;list=PL7vAomcmTSEpmM1ypem8XITGb2RVo1Ea4&amp;index=54</t>
  </si>
  <si>
    <t>XCRPH1zyhXI</t>
  </si>
  <si>
    <t>Neurotech ตอน 2 จิตคืออะไร สมาธิมาจากไหน ตอบโดยนักวิทยาศาสตร์สมอง | Executive Espresso EP.364</t>
  </si>
  <si>
    <t>Jul 29, 2022</t>
  </si>
  <si>
    <t>7/29/2022</t>
  </si>
  <si>
    <t>163,401 views</t>
  </si>
  <si>
    <t>like this video along with 4,269 other people</t>
  </si>
  <si>
    <t>26:58</t>
  </si>
  <si>
    <t>จิตคืออะไร สมาธิมาจากไหน และความฉลาดกระตุ้นได้จริงหรือ?
สมองที่มีขนาดเล็กเพียงไม่กี่เซนติเมตรบนศีรษะของเรา คือสิ่งที่ทำให้เกิดความรู้สึกนึกคิด ควบคุมจิต และสร้างสมาธิได้ อย่างไรก็ตาม หลายคนมักบอกว่าเป็นการยากที่จะทำความเข้าใจการทำงานของสมองที่มีความซับซ้อน หรืออาจเรียกว่า ‘สมองมนุษย์ยากแท้หยั่งถึง’
The Secret Sauce ร่วมกับ Quantum Technology Foundation (Thailand) หรือ QTFT ชวนทุกท่านค้นลึกเบื้องหลังการทำงานของสมองผ่านมุมมองของนักวิทยาศาสตร์ ที่ง่ายต่อการเข้าใจ และใกล้ตัวกว่าที่คิด พร้อมเผยโอกาสทางธุรกิจที่รออยู่ในอนาคต</t>
  </si>
  <si>
    <t>https://www.youtube.com/watch?v=KtVswWxWuZ0&amp;list=PL7vAomcmTSEpmM1ypem8XITGb2RVo1Ea4&amp;index=53</t>
  </si>
  <si>
    <t>KtVswWxWuZ0</t>
  </si>
  <si>
    <t>ทำไมประเทศจึงล้มละลาย ไทยเสี่ยงไหม? | Executive Espresso EP.365</t>
  </si>
  <si>
    <t>Jul 30, 2022</t>
  </si>
  <si>
    <t>7/30/2022</t>
  </si>
  <si>
    <t>330,629 views</t>
  </si>
  <si>
    <t>like this video along with 6,234 other people</t>
  </si>
  <si>
    <t>1:07:34</t>
  </si>
  <si>
    <t>ข่าวคราวบรรดาประเทศเศรษฐกิจเกิดใหม่ (Emerging Market) ไม่ว่าจะเป็นศรีลังกา สปป.ลาว หรือพม่า ที่กำลังเผชิญวิกฤตจนนำไปสู่การ ‘ล้มละลาย’ อาจทำให้หลายคนเริ่มตั้งคำถามถึงเศรษฐกิจไทยที่ดูจะไม่ค่อยสู้ดีสักเท่าไร 
คำถามคือ ประเทศไทยคือโดมิโนตัวต่อไปหรือไม่? ที่สุดแล้วเศรษฐกิจไทยจะเข้าสู่สถานะล้มละลายเช่นประเทศเหล่านี้หรือเปล่า? 
เคน นครินทร์ คุยกับ ดร.นิเวศน์ เหมวชิรวรากร นักลงทุนสาย VI ผู้ปลุกปั้นพอร์ตระดับพันล้านจากการลงทุนในช่วงวิกฤตต้มยำกุ้ง เขาจะมาฉายภาพถึงสาเหตุการล้มละลายของเหล่าประเทศเศรษฐกิจเกิดใหม่ พร้อมวิเคราะห์ว่าสถานะปัจจุบันของเศรษฐกิจไทยอยู่ตรงไหน เราจะกลายเป็นประเทศต่อไปที่ต้องประกาศภาวะ ‘ล้มละลาย’ หรือไม่ แล้วช่วงนี้นักลงทุนควรจัดสรรพอร์ตเพื่อรับมือกับตลาดหมีอย่างไร พบคำตอบได้ใน Executive Espresso เอพิโสดนี้</t>
  </si>
  <si>
    <t>https://www.youtube.com/watch?v=wQMgSIaqgTc&amp;list=PL7vAomcmTSEpmM1ypem8XITGb2RVo1Ea4&amp;index=52</t>
  </si>
  <si>
    <t>wQMgSIaqgTc</t>
  </si>
  <si>
    <t>TikTok เปลี่ยนโลก! ทำไม มาร์ก ซักเคอร์เบิร์ก กลัว | Executive Espresso EP.366</t>
  </si>
  <si>
    <t>Aug 2, 2022</t>
  </si>
  <si>
    <t>8/2/2022</t>
  </si>
  <si>
    <t>376,921 views</t>
  </si>
  <si>
    <t>like this video along with 6,650 other people</t>
  </si>
  <si>
    <t>41:41</t>
  </si>
  <si>
    <t>เมื่อโลกกำลังหมุนตามแอปพลิเคชันชื่อ TikTok หนึ่งในแอปพลิเคชันสัญชาติจีนที่มุ่งเน้นการนำเสนอคลิปสั้นแบบกระชับฉับไว วันนี้ได้กลายเป็นยอดแอปขวัญใจใครหลายคน จนเกิดเป็นคอมมูนิตี้ที่รวบรวมคนไว้หลายประเภท ไม่ว่าจะเป็นกลุ่มผู้ชมที่ใช้เวลากับการเสพคอนเทนต์หลายชั่วโมงต่อวัน หรือดาว TikTok ที่ผลิตคอนเทนต์ด้วยความคิดสร้างสรรค์
ปรากฏการณ์ที่เกิดขึ้นได้สร้างแรงกระเพื่อมต่อหลากหลายอุตสาหกรรม เช่น วงการสื่อโฆษณา อุตสาหกรรมเพลง รวมไปถึงการสื่อสารภาพใหญ่ระดับประเทศ คำถามคือ เราเรียนรู้อะไรได้จากเหตุการณ์เหล่านี้ และอะไรคือปัจจัยที่ทำให้ มาร์ก ซักเคอร์เบิร์ก ถึงกับยอมรับว่า TikTok ได้แย่งผู้ใช้งานไปจากเขา หาคำตอบได้ใน Executive Espresso</t>
  </si>
  <si>
    <t>https://www.youtube.com/watch?v=WsrGi2bMorQ&amp;list=PL7vAomcmTSEpmM1ypem8XITGb2RVo1Ea4&amp;index=51</t>
  </si>
  <si>
    <t>WsrGi2bMorQ</t>
  </si>
  <si>
    <t>Facebook กำลังจะล่มสลายจริงหรือ? | Executive Espresso EP.367</t>
  </si>
  <si>
    <t>36</t>
  </si>
  <si>
    <t>Aug 4, 2022</t>
  </si>
  <si>
    <t>8/4/2022</t>
  </si>
  <si>
    <t>260,890 views</t>
  </si>
  <si>
    <t>like this video along with 5,342 other people</t>
  </si>
  <si>
    <t>48:37</t>
  </si>
  <si>
    <t>กำไรลดครั้งแรกในรอบ 10 ปี หุ้นร่วง 50% ลดการจ้างงาน 30% สถานะของ Meta บริษัทโซเชียลมีเดียอันดับ 1 เจ้าของ Facebook และ Instagram ผู้ครองตลาดมาอย่างยาวนาน กำลังสั่นคลอน จากการมาถึงของผู้ท้าชิงอย่าง TikTok ที่มาแรงจนล่าสุด มาร์ก ซักเคอร์เบิร์ก ซีอีโอของ Meta ถึงกับยอมรับว่า “นี่คือคู่แข่งที่น่ากลัวที่สุดของ Meta” จนหลายคนตั้งคำถามว่า “หรือนี่จะเป็นจุดเริ่มต้นความล่มสลายของ Facebook”
แต่ปรากฏการณ์ครั้งนี้อาจไม่ใช่แค่การแข่งกันของบริษัทโซเชียลมีเดีย เพราะผู้เชี่ยวชาญได้วิเคราะห์ว่า นี่อาจไม่ใช่จุดจบของ Facebook แต่เป็นจุดจบของโซเชียลมีเดียที่เราเคยรู้จัก Executive Espresso อีพีล่าสุด เคน นครินทร์ จะมาเปิดเผยถึงสาเหตุของการเสื่อมถอยของ Facebook และจุดจบของโซเชียลมีเดียที่อาจกำลังใกล้เข้ามา</t>
  </si>
  <si>
    <t>https://www.youtube.com/watch?v=azkeIma44ec&amp;list=PL7vAomcmTSEpmM1ypem8XITGb2RVo1Ea4&amp;index=50</t>
  </si>
  <si>
    <t>azkeIma44ec</t>
  </si>
  <si>
    <t>สรุปไต้หวัน สหรัฐฯ จีน เล่นกับไฟ เผาเศรษฐกิจโลก ไทยเอาไง | Executive Espresso EP.368</t>
  </si>
  <si>
    <t>Aug 5, 2022</t>
  </si>
  <si>
    <t>8/5/2022</t>
  </si>
  <si>
    <t>320,259 views</t>
  </si>
  <si>
    <t>like this video along with 5,593 other people</t>
  </si>
  <si>
    <t>33:05</t>
  </si>
  <si>
    <t>ระหว่างไต้หวัน-จีน-สหรัฐฯ ถือเป็นความสัมพันธ์ที่มีความซับซ้อนคลุมเครือมาอย่างยาวนาน ทว่าล่าสุดสถานการณ์กลับตึงเครียดขึ้นมา หลังจาก ‘แนนซี เพโลซี’ ได้เดินทางไปเยือนไต้หวัน 
จีนสั่งซ้อมรบทหารภายใน 1 ชั่วโมงหลังเกิดเหตุการณ์ 
จีนตัดสินใจสั่งแบนสินค้าอาหารกว่า 2,000 รายการจากไต้หวัน 
จีนประกาศผ่านเอกอัครราชทูตจีนในสหรัฐฯ ว่าการตอบสนองของกองทัพหลังจากนี้จะหนักแน่น (Firm) แข็งแกร่ง (Strong) และมีพลัง (Forceful)
ที่มาที่ไปของประเด็นร้อนในวันนี้คืออะไร ผลกระทบที่เกิดขึ้นจะสร้างความเปลี่ยนแปลงต่อโลกอย่างไร และประเทศไทยควรวางตัวและตั้งรับแบบไหน หาคำตอบได้ใน Executive Espresso</t>
  </si>
  <si>
    <t>https://www.youtube.com/watch?v=kkW0xucXCU8&amp;list=PL7vAomcmTSEpmM1ypem8XITGb2RVo1Ea4&amp;index=49</t>
  </si>
  <si>
    <t>kkW0xucXCU8</t>
  </si>
  <si>
    <t>ประวัติศาสตร์สามเส้า จีน ไต้หวัน สหรัฐฯ | Executive Espresso EP.369</t>
  </si>
  <si>
    <t>Aug 9, 2022</t>
  </si>
  <si>
    <t>8/9/2022</t>
  </si>
  <si>
    <t>494,633 views</t>
  </si>
  <si>
    <t>like this video along with 7,115 other people</t>
  </si>
  <si>
    <t>1:07:37</t>
  </si>
  <si>
    <t>การเยือนไต้หวันของผู้นำอันดับที่ 3 กำลังส่งสัญญาณอะไร? เหตุใดไต้หวันต้องการเข้าใกล้พญาอินทรี? จะเกิดอะไรขึ้นหลังจากพญามังกรโดนกระตุกหนวด? 
Executive Espresso เอพิโสดนี้ชวน ดร.วิทย์ สิทธิเวคิน มาฉายภาพถึงประวัติศาสตร์สัมพันธ์แบบ ‘สามเส้า’ ระหว่างจีน-ไต้หวัน-สหรัฐฯ ตั้งแต่อดีตจนถึงปัจจุบัน สะท้อนผ่านนโยบายระหว่างประเทศของผู้นำในแต่ละยุคสมัย นับตั้งแต่การรวมชาติจีน การผนึกกำลังต่อสู้กับผู้รุกราน ยุคสงครามกลางเมือง จวบจนความบาดหมางไม่ลงรอยเช่นในปัจจุบัน</t>
  </si>
  <si>
    <t>https://www.youtube.com/watch?v=B-o0wOKJOFw&amp;list=PL7vAomcmTSEpmM1ypem8XITGb2RVo1Ea4&amp;index=48</t>
  </si>
  <si>
    <t>B-o0wOKJOFw</t>
  </si>
  <si>
    <t>ไต้หวัน จุดแตกหักสงครามโลก 3 เดือด 3 เปลี่ยน 3 สิ้นสุด | Executive Espresso EP.370</t>
  </si>
  <si>
    <t>Aug 11, 2022</t>
  </si>
  <si>
    <t>8/11/2022</t>
  </si>
  <si>
    <t>371,882 views</t>
  </si>
  <si>
    <t>like this video along with 4,029 other people</t>
  </si>
  <si>
    <t>1:20:41</t>
  </si>
  <si>
    <t>หลังการเดินทางเยือน ‘ไต้หวัน’ ของ แนนซี เพโลซี ประธานสภาผู้แทนราษฎรสหรัฐฯ ได้สร้างความกังวลให้เกิดขึ้นทั่วโลก และได้เพิ่มความตึงเครียดระหว่างจีนกับไต้หวันให้ทวีความรุนแรงมากยิ่งขึ้น จนเรียกได้ว่ารุนแรงที่สุดในประวัติศาสตร์ นับตั้งแต่ปี 1996 ซึ่งผู้มีบทบาทสำคัญในเกมนี้คือสองประเทศมหาอำนาจอย่างสหรัฐฯ และจีน หากทั้งสองจะต้องงัดข้อกัน ผลกระทบที่ตามมาย่อมสะเทือนไปทั่วโลก 
เคน นครินทร์ ชวน ดร.อาร์ม ตั้งนิรันดร รองคณบดีคณะนิติศาสตร์ และผู้อำนวยการศูนย์จีนศึกษา จุฬาลงกรณ์มหาวิทยาลัย วิเคราะห์อนาคตของ สหรัฐฯ-จีน-ไต้หวัน ผลกระทบที่เกิดขึ้น ความเปลี่ยนแปลงต่อโลก พร้อมถอดรหัสเศรษฐกิจประเทศจีนในครึ่งปีหลัง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#ExecutiveEspresso #ไต้หวัน</t>
  </si>
  <si>
    <t>https://www.youtube.com/watch?v=8lDjdQD-vFU&amp;list=PL7vAomcmTSEpmM1ypem8XITGb2RVo1Ea4&amp;index=47</t>
  </si>
  <si>
    <t>8lDjdQD-vFU</t>
  </si>
  <si>
    <t>วิกฤตเมียนมาเบี้ยวหนี้ เศรษฐกิจล้ม การเมืองล่ม | Executive Espresso EP.371</t>
  </si>
  <si>
    <t>Aug 12, 2022</t>
  </si>
  <si>
    <t>8/12/2022</t>
  </si>
  <si>
    <t>162,600 views</t>
  </si>
  <si>
    <t>like this video along with 2,994 other people</t>
  </si>
  <si>
    <t>36:52</t>
  </si>
  <si>
    <t>วิกฤตความขัดแย้ง การใช้ความรุนแรงต่อประชาชน และการหมดความสามารถในการชำระหนี้ ส่งผลให้สถานการณ์ของเมียนมาเลวร้ายลงเรื่อยๆ คำถามคือ เมื่อประเทศเพื่อนบ้านร่วมภูมิภาคเกิดปัญหา ธุรกิจไทยที่ไปลงทุนในประเทศดังกล่าวจะเผชิญผลกระทบอะไรบ้าง 
The Secret Sauce เอพิโสดนี้ ฉายภาพถึงสังคมและเศรษฐกิจเมียนมา รวมถึงชีวิตในปัจจุบันของผู้คนที่นั่น พร้อมแนวโน้มที่อาจเกิดขึ้นในอนาคต เพื่อให้ธุรกิจไทยรับมือกับสถานการณ์ดังกล่าวได้ทันท่วงที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#ExecutiveEspresso #เมียนมา</t>
  </si>
  <si>
    <t>https://www.youtube.com/watch?v=QILIOC89Q1E&amp;list=PL7vAomcmTSEpmM1ypem8XITGb2RVo1Ea4&amp;index=46</t>
  </si>
  <si>
    <t>QILIOC89Q1E</t>
  </si>
  <si>
    <t>ทำไมบริษัทเทคยักษ์ใหญ่ไล่คนออก | Executive Espresso EP.372</t>
  </si>
  <si>
    <t>Aug 16, 2022</t>
  </si>
  <si>
    <t>8/16/2022</t>
  </si>
  <si>
    <t>128,761 views</t>
  </si>
  <si>
    <t>like this video along with 2,258 other people</t>
  </si>
  <si>
    <t>31:06</t>
  </si>
  <si>
    <t>2022 นับเป็นปีที่ Meta, Netflix, Tesla, Microsoft รวมถึงบริษัทเทคโนโลยีน้อย-ใหญ่ทั่วโลกถึงกับปาดเหงื่อ!
ก่อนหน้านี้เราได้เห็นปรากฎการณ์ปรับโครงสร้าง ปลดพนักงาน ไปจนถึงการถอนธุรกิจออกจากบางประเทศของกลุ่มบริษัทเทคยักษ์ใหญ่ระดับโลก ที่เคยเป็นธุรกิจดาวรุ่งพุ่งแรงในปีที่ผ่านมา จนตัวเลขพนักงานที่ถูกเลย์ออฟจากบริษัทเทคในสหรัฐฯ ล่าสุดรวมกันอยู่ที่มากกว่า 30,000 คนไปแล้ว
เกิดอะไรขึ้นกับกลุ่มธุรกิจที่เคยเติบโตอย่างก้าวกระโดดจนใครๆ ต่างคาดหมายว่าบริษัทเทคเหล่านี้จะเป็นผู้นำแห่งโลกอนาคต ทำไมบริษัทเทคยักษ์ใหญ่ไล่คนออก? เศรษฐกิจที่ซบเซามีผลไหม? สถานการณ์โควิดที่คลี่คลายกลายเป็นตัวแปรที่เปลี่ยนเกมหรือเปล่า? นักลงทุน-ผู้ประกอบการควรปรับพอร์ตเปลี่ยนแผนลงทุนกับสถานการณ์ผันผวนนี้อย่างไร? พบคำตอบได้ใน Executive Espresso เอพิโสดนี้</t>
  </si>
  <si>
    <t>https://www.youtube.com/watch?v=MZtfBCDZqhU&amp;list=PL7vAomcmTSEpmM1ypem8XITGb2RVo1Ea4&amp;index=45</t>
  </si>
  <si>
    <t>MZtfBCDZqhU</t>
  </si>
  <si>
    <t>ทำไมมาม่าขึ้นราคา ครั้งแรกรอบ 15 ปี | Executive Espresso EP.373</t>
  </si>
  <si>
    <t>Aug 23, 2022</t>
  </si>
  <si>
    <t>8/23/2022</t>
  </si>
  <si>
    <t>113,077 views</t>
  </si>
  <si>
    <t>like this video along with 2,116 other people</t>
  </si>
  <si>
    <t>27:36</t>
  </si>
  <si>
    <t>‘ซองละ 6 บาท’ คือราคาของบะหมี่กึ่งสำเร็จรูปแบรนด์มาม่าที่อยู่คู่คนไทยมากว่า 15 ปี แต่วันนี้เหล่าผู้ประกอบการบะหมี่กึ่งสำเร็จรูปไทยทั้ง 5 ราย ได้ขอยื่นหนังสือปรับราคาจากซองละ 6 บาท เป็น 8 บาท จากภาวะเศรษฐกิจที่กดดันจนต้องบอกว่าไม่ไหวแล้วจริงๆ 
อะไรคือ 3 สาเหตุสำคัญของการปรับราคาครั้งนี้ ทำไมถึงต้องขอกระทรวงพาณิชย์เพื่อปรับราคาด้วย แล้วผู้ประกอบการอย่างเราจะเรียนรู้วิธีการปรับตัวจากเหล่านักธุรกิจผลิตเส้นรุ่นเก๋าได้อย่างไรบ้าง หาคำตอบใน Executive Espresso</t>
  </si>
  <si>
    <t>https://www.youtube.com/watch?v=b8EJM5UllAk&amp;list=PL7vAomcmTSEpmM1ypem8XITGb2RVo1Ea4&amp;index=44</t>
  </si>
  <si>
    <t>b8EJM5UllAk</t>
  </si>
  <si>
    <t>สงครามยังไม่จบ ยุโรปวิกฤตหนัก ค่าไฟแพง 10 เท่า | Executive Espresso EP.375</t>
  </si>
  <si>
    <t>Sep 8, 2022</t>
  </si>
  <si>
    <t>9/8/2022</t>
  </si>
  <si>
    <t>108,188 views</t>
  </si>
  <si>
    <t>like this video along with 1,839 other people</t>
  </si>
  <si>
    <t>23:50</t>
  </si>
  <si>
    <t>ข่าวดี! สำหรับแฟนๆ The Secret Sauce ทุกท่าน ขยายระยะเวลาช่วง Early Bird ถึง 30 กันยายนนี้
ซื้อบัตรได้เลยที่ https://www.thaiticketmajor.com/seminar/the-secret-sauce-strategy-forum-2022.html
ถ้าจู่ๆ ค่าไฟฟ้าที่ต้องจ่ายจาก 700 บาทต่อเดือน กลายเป็น 7,000 บาทต่อเดือน คุณจะทำอย่างไร?
ยุโรปเผชิญอีกวิกฤตใหญ่ จากปัญหาค่าไฟที่แพงขึ้นกว่า 7-12 เท่า สืบเนื่องจากวิกฤตพลังงานที่มีต้นตอจากการปิดท่อก๊าซ Nord Stream 1 ซึ่งเป็นท่อก๊าซที่เชื่อมต่อตรงจากรัสเซียสู่ยุโรป โดยทางรัสเซียอ้างว่าเหตุของการปิดท่อและไม่สามารถกลับมาเปิดได้เป็นเพราะ ‘ใบพัดเจ้าปัญหา’ ที่ยังไม่ได้รับการซ่อมแซม ในขณะที่บริษัทที่ถูกกล่าวอ้างอย่าง Siemens Energy กลับบอกว่าไม่ได้รับมอบหมายให้มีการดูแลในส่วนนี้ 
คำถามก็คือ เกิดอะไรขึ้นกันแน่ ปัญหาความขัดแย้งด้านภูมิรัฐศาสตร์สร้างความเสียหายต่อประชาชนในประเทศคู่ขัดแย้งอย่างไร และเหตุการณ์ที่ว่านี้ส่งผลกระทบต่อประเทศอื่นๆ ในโลกหรือไม่ ติดตามได้ใน Executive Espresso</t>
  </si>
  <si>
    <t>https://www.youtube.com/watch?v=Ev6dfOQ4B7I&amp;list=PL7vAomcmTSEpmM1ypem8XITGb2RVo1Ea4&amp;index=43</t>
  </si>
  <si>
    <t>Ev6dfOQ4B7I</t>
  </si>
  <si>
    <t>Quiet Quitting คนรุ่นใหม่ไม่เชื่อ การทำงานหนัก แล้วจะได้ดี...จริงหรือ | Executive Espresso EP.376</t>
  </si>
  <si>
    <t>Sep 14, 2022</t>
  </si>
  <si>
    <t>9/14/2022</t>
  </si>
  <si>
    <t>105,396 views</t>
  </si>
  <si>
    <t>like this video along with 2,442 other people</t>
  </si>
  <si>
    <t>ข่าวดี! สำหรับแฟนๆ The Secret Sauce ทุกท่าน ขยายระยะเวลาช่วง Early Bird ถึง 30 กันยายนนี้
ซื้อบัตรได้เลยที่ https://www.thaiticketmajor.com/seminar/the-secret-sauce-strategy-forum-2022.html
เมื่อคนรุ่นใหม่เกิดแนวคิด Quiet Quitting หรือการลาออกแบบเงียบๆ ที่ไม่ใช่ลาออกจากองค์กร หากแต่เป็นการลาออกจากวัฒนธรรมการคลั่งงาน 
The Secret Sauce เอพิโสดนี้ พาไปวิเคราะห์แนวคิด Quiet Quitting ฉากทัศน์ต่อเนื่องจากปรากฏการณ์ The Great Resignation เมื่อบทเรียนจากโรคระบาดทำให้พนักงานหันกลับมาทบทวนชีวิตใหม่ และมองหา ‘สมดุลชีวิต’ จากปรากฏการณ์ที่ว่านี้ อะไรคือสาเหตุที่แท้จริง นักวิชาการมองเรื่องนี้อย่างไร และองค์กรควรรับมืออย่างไรให้สอดคล้องกับโลกของการทำงานในอนาคต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#QuietQuitting #ExecutiveEspresso</t>
  </si>
  <si>
    <t>https://www.youtube.com/watch?v=_tqIYkIjRmM&amp;list=PL7vAomcmTSEpmM1ypem8XITGb2RVo1Ea4&amp;index=42</t>
  </si>
  <si>
    <t>_tqIYkIjRmM</t>
  </si>
  <si>
    <t>BYD รถ EV อันดับ 3 ของโลก ทุ่ม 17,900 ล้านบาท ตั้งฐานผลิตในไทย! | Executive Espresso EP.377</t>
  </si>
  <si>
    <t>Sep 16, 2022</t>
  </si>
  <si>
    <t>9/16/2022</t>
  </si>
  <si>
    <t>171,354 views</t>
  </si>
  <si>
    <t>like this video along with 3,115 other people</t>
  </si>
  <si>
    <t>23:42</t>
  </si>
  <si>
    <t>Early Bird โค้งสุดท้าย! The Secret Sauce Strategy Forum 2022 เข้าใจกลยุทธ์ Sustain ก่อน เพื่อชนะในเกมธุรกิจ บัตรราคาพิเศษ 6,900 บาท วันนี้ ถึง 30 ก.ย. 65 ซื้อบัตรและดูรายละเอียด https://bit.ly/TSSSF2022
ประเทศไทยจะกลายเป็นศูนย์กลางของการผลิตรถ EV ได้จริงหรือ?
นี่คือสิ่งที่หลายคนสงสัยตลอดช่วง 2-3 ปีที่ผ่านมา สืบเนื่องจากข้อมูลของหลายสำนักระบุว่า ไทยมีข้อเสียเปรียบหลายประการเมื่อเทียบกับประเทศเพื่อนบ้านอย่างจีนหรือเวียดนาม แต่สัญญาณความเป็นไปได้เริ่มปรากฏชัดขึ้น เมื่อ BYD หรือ Build Your Dreams บริษัทผู้ผลิตยานยนต์ไฟฟ้าอันดับ 3 ของโลก ที่ว่ากันว่า วอร์เรน บัฟเฟตต์ รักมาก ได้ตัดสินใจเข้ามา ‘ตั้งฐานการผลิต’ พร้อมจัดจำหน่ายในไทย ด้วยมูลค่าเงินลงทุนรวมกว่า 20,000 ล้านบาท
เพราะเหตุใดดีลนี้ถึงน่าจับตา BYD คือใคร และอะไรคือสาเหตุที่ทำให้บริษัทนี้เติบโตจนก้าวขึ้นสู่อันดับ 3 ของโลก หาคำตอบได้ใน Executive Espresso เอพิโสดนี้</t>
  </si>
  <si>
    <t>https://www.youtube.com/watch?v=qiiIH1KMMGI&amp;list=PL7vAomcmTSEpmM1ypem8XITGb2RVo1Ea4&amp;index=41</t>
  </si>
  <si>
    <t>qiiIH1KMMGI</t>
  </si>
  <si>
    <t>Growth Recession Fed ไม่หยุดบดขยี้เงินเฟ้อ เติบโตท่ามกลางความเจ็บปวด | Executive Espresso EP.378</t>
  </si>
  <si>
    <t>Sep 18, 2022</t>
  </si>
  <si>
    <t>9/18/2022</t>
  </si>
  <si>
    <t>22,397 views</t>
  </si>
  <si>
    <t>like this video along with 423 other people</t>
  </si>
  <si>
    <t>33:01</t>
  </si>
  <si>
    <t>เป็นอีกครั้งที่การกล่าวสุนทรพจน์ของ Jerome Powell ประธานธนาคารกลางสหรัฐฯ ได้สร้างความร้อนแรงให้กับตลาดการเงินทั่วโลก เพราะเป็นการประกาศถึงฉากต่อไปของเศรษฐกิจสหรัฐฯ หรืออาจจะรวมไปถึงเศรษฐกิจโลก
เมื่อธนาคารกลางสหรัฐฯ ตัดสินใจใช้นโยบายเด็ดขาดเพื่อจัดการเงินเฟ้อ แม้จะต้องมีคนที่เจ็บปวดก็ต้องยอม จนสำนักข่าวหลายแห่งได้พาดหัวไว้ว่า “ลืม Soft Landing ไปได้เลย โลกกำลังจะเข้าสู่ Growth Recession”
เคน นครินทร์ สรุปสาระสำคัญจากคำพูดของ Jerome Powell ที่จะส่งผลต่อหน้าตาของเศรษฐกิจสหรัฐฯ ในอนาคต พร้อมชวนวิเคราะห์ถึงผลกระทบที่อาจเกิดขึ้นกับเศรษฐกิจโลก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#ExecutiveEspresso #GrowthRecession</t>
  </si>
  <si>
    <t>https://www.youtube.com/watch?v=HNx5qDcaJhw&amp;list=PL7vAomcmTSEpmM1ypem8XITGb2RVo1Ea4&amp;index=40</t>
  </si>
  <si>
    <t>HNx5qDcaJhw</t>
  </si>
  <si>
    <t>ทำไมทายาทซัมซุงพ้นคุก เจ้าสัวแชโบล ผูกขาดเศรษฐกิจเกาหลีใต้? | Executive Espresso EP.379</t>
  </si>
  <si>
    <t>Sep 30, 2022</t>
  </si>
  <si>
    <t>9/30/2022</t>
  </si>
  <si>
    <t>65,654 views</t>
  </si>
  <si>
    <t>like this video along with 1,203 other people</t>
  </si>
  <si>
    <t>32:34</t>
  </si>
  <si>
    <t>เกาหลีใต้เป็นประเทศถูกสร้างขึ้นด้วยกลุ่มธุรกิจ ‘แชโบล’ ผู้เคยได้รับสิทธิพิเศษต่างๆ จากรัฐบาลในช่วงหลังสงครามโลกครั้งที่ 2 ซึ่งกลุ่มคนเหล่านี้นับเป็นฟันเฟืองสำคัญในการขับเคลื่อนเศรษฐกิจของเกาหลีใต้ จนสามารถก้าวขึ้นมาเป็น ‘1 ใน 4 เสือเศรษฐกิจของเอเชีย’ 
แต่ดูเหมือนว่าตราบาปในอดีตกำลังจะไล่ทันเกาหลีใต้ เมื่อเดือนสิงหาคมที่ผ่านมา ประธานาธิบดีคนปัจจุบันได้ทำการอภัยโทษ ‘อีแจยง’ ทายาทของซัมซุงกรุ๊ป แชโบลที่ใหญ่ที่สุด ผู้ต้องโทษติดสินบนอดีตประธานาธิบดี ด้วยเหตุผลที่ว่า ‘ต้องการให้ซัมซุงเป็นส่วนสำคัญในการฟื้นฟูเศรษฐกิจจากโควิด’ และนักวิเคราะห์ยังคาดการณ์ไปอีกว่า วิกฤตขาดแคลนชิปยังเป็นอีกหนึ่งสาเหตุที่ทายาทบริษัทอิเล็กทรอนิกส์ยักษ์ใหญ่พ้นโทษอีกด้วย
อนาคตของเกาหลีใต้จะเป็นอย่างไรต่อไป เมื่ออิทธิพลของธุรกิจอยู่เหนือความชอบธรรม เคน นครินทร์ จะมาสรุปเหตุการณ์ที่เกิดขึ้นใน Executive Espresso เอพิโสดนี้</t>
  </si>
  <si>
    <t>https://www.youtube.com/watch?v=T3BPHT5WDW4&amp;list=PL7vAomcmTSEpmM1ypem8XITGb2RVo1Ea4&amp;index=39</t>
  </si>
  <si>
    <t>T3BPHT5WDW4</t>
  </si>
  <si>
    <t>ดอลลาร์แข็งไปไหน บาทอ่อนอีกเท่าไร | Executive Espresso EP.380</t>
  </si>
  <si>
    <t>Oct 6, 2022</t>
  </si>
  <si>
    <t>10/6/2022</t>
  </si>
  <si>
    <t>2022-Q4</t>
  </si>
  <si>
    <t>60,291 views</t>
  </si>
  <si>
    <t>like this video along with 1,240 other people</t>
  </si>
  <si>
    <t>34:18</t>
  </si>
  <si>
    <t>ดอลลาร์สหรัฐแข็งค่าที่สุดในรอบ 20 ปี ท่ามกลางความผันผวนของสกุลเงินอื่นๆ ทั่วโลก ส่งผลให้เกิดความกังวลขึ้นในกลุ่มนักธุรกิจ ผู้ประกอบการ รวมถึงนักท่องเที่ยวจากเมืองไทย เพียงแค่จะซื้อกาแฟสักแก้วยังต้องคิดแล้วคิดอีกว่าคุ้มค่ากับเงินที่เสียไปหรือเปล่า
สาเหตุที่ทำให้ดอลลาร์แข็งค่าคืออะไร ใครคือผู้ที่ได้รับอานิสงส์จากสภาวะเช่นนี้ ใครคือคนที่ต้องเผชิญความเสี่ยงกับค่าเงินในวันนี้ และทั้งหมดส่งผลต่อประเทศไทยจริงหรือไม่ ทำไมบางคนบอกว่าไทยไม่ค่อยเจ็บตัว หาคำตอบได้ใน Executive Espresso</t>
  </si>
  <si>
    <t>https://www.youtube.com/watch?v=MM41V2Gxpv4&amp;list=PL7vAomcmTSEpmM1ypem8XITGb2RVo1Ea4&amp;index=38</t>
  </si>
  <si>
    <t>MM41V2Gxpv4</t>
  </si>
  <si>
    <t>ปอนด์อ่อนสุดในรอบ 37 ปี! นโยบายผิดพลาดของอังกฤษ? | Executive Espresso EP.381</t>
  </si>
  <si>
    <t>Oct 7, 2022</t>
  </si>
  <si>
    <t>10/7/2022</t>
  </si>
  <si>
    <t>20,972 views</t>
  </si>
  <si>
    <t>like this video along with 392 other people</t>
  </si>
  <si>
    <t>22:51</t>
  </si>
  <si>
    <t>ผู้กำหนดนโยบายคุยกันบ้างหรือเปล่า?
นี่คือคำถามที่เกิดขึ้นต่อการออกนโยบายที่ไม่สอดคล้องกันของสหราชอาณาจักร เมื่อธนาคารกลางอังกฤษต้องการ ‘ดึงเบรกมือ’ หยุดความร้อนแรงของเศรษฐกิจเพื่อสู้กับเงินเฟ้อ 
ในขณะที่ฝั่งกระทรวงการคลังกลับเลือกที่จะ ‘เหยียบคันเร่ง’ ผลักดันมาตรการลดภาษีเพื่อเพิ่มอัตราการเติบโตของ GDP ส่งผลให้ค่าเงินปอนด์อ่อนค่าลงเกือบ 20% หากเทียบกับต้นปี จนธนาคารกลางอังกฤษต้องเข้าซื้อพันธบัตรเพื่อรักษาเสถียรภาพของตลาดทุน
เคน นครินทร์ จะมาสรุปเหตุการณ์ความวุ่นวายที่เกิดขึ้นกับอังกฤษในรอบเดือนที่ผ่านมา พร้อมทั้งถอดบทเรียนของความผิดพลาดจากการวางนโยบายที่สวนทางกัน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t>
  </si>
  <si>
    <t>https://www.youtube.com/watch?v=gfFtjKy-MXE&amp;list=PL7vAomcmTSEpmM1ypem8XITGb2RVo1Ea4&amp;index=37</t>
  </si>
  <si>
    <t>gfFtjKy-MXE</t>
  </si>
  <si>
    <t>อยากรวยเร็ว ให้คบเพื่อนรวย จริงหรือ | Executive Espresso EP.382</t>
  </si>
  <si>
    <t>Oct 10, 2022</t>
  </si>
  <si>
    <t>10/10/2022</t>
  </si>
  <si>
    <t>85,097 views</t>
  </si>
  <si>
    <t>like this video along with 2,553 other people</t>
  </si>
  <si>
    <t>20:57</t>
  </si>
  <si>
    <t>หนึ่งในความรวยที่สร้างได้ คือการสร้างความสัมพันธ์กับเพื่อนที่มีฐานะทางการเงินที่ดี โดยนักวิจัยจากฮาร์วาร์ดได้ศึกษาเรื่องนี้อย่างจริงจังจนพบว่า หากคบเพื่อนรวยตั้งแต่เด็กจะทำให้รายได้ในอนาคตเพิ่มขึ้นเฉลี่ย 20% 
นอกจากนี้งานวิจัยยังชี้ให้เห็นว่าแม้เด็กยากจนจะมีโอกาสสร้างฐานะของตัวเองจากการคบเพื่อนรวยแล้ว แต่ในขณะเดียวกันยังสะท้อนปัญหาโครงสร้างทางสังคมที่ไม่ว่าจะยุคสมัยใดก็ไม่เคยหมดไป
ปัจจัยอะไรที่ทำให้เป็นเช่นนั้น งานวิจัยชิ้นนี้พยายามบ่งบอกอะไร และวิธีเลือกคบเพื่อนของมหาเศรษฐีระดับโลกเป็นอย่างไร ติดตามชมได้ใน The Secret Sauce เอพิโสดนี้</t>
  </si>
  <si>
    <t>https://www.youtube.com/watch?v=-78vDnRvKxM&amp;list=PL7vAomcmTSEpmM1ypem8XITGb2RVo1Ea4&amp;index=36</t>
  </si>
  <si>
    <t>-78vDnRvKxM</t>
  </si>
  <si>
    <t>IMF เตือน ปีหน้าเศรษฐกิจโลกถดถอย ลามชีวิตจริง | Executive Espresso EP.383</t>
  </si>
  <si>
    <t>Oct 16, 2022</t>
  </si>
  <si>
    <t>10/16/2022</t>
  </si>
  <si>
    <t>233,395 views</t>
  </si>
  <si>
    <t>like this video along with 4,541 other people</t>
  </si>
  <si>
    <t>กองทุนการเงินระหว่างประเทศ หรือ IMF เป็นหน่วยงานที่เรียกได้ว่าน้อยครั้งที่จะออกมาส่งสัญญาณเตือนภัยทางเศรษฐกิจ เพราะไม่ต้องการให้โลกวิตกกังวลมากเกินควร 
นั่นแปลว่าการตัดสินออกประกาศครั้งล่าสุด บ่งบอกอย่างชัดเจนว่า ‘เศรษฐกิจถดถอย’ มาเคาะประตูบ้านของเราแล้ว  
Executive Espresso เอพิโสดนี้ เคน นครินทร์ จะมาอ่านความในใจของ IMF และฉายภาพของวิกฤตที่ย้ายออกจากถนนของการลงทุนมาสู่โลกความจริง พร้อมทั้งส่งสัญญาณเตือนไปยังนักธุรกิจ ผู้นำ หรือประชาชนทั่วไป เพื่อให้รอดพ้นจากวิกฤตเศรษฐกิจถดถอยครั้งนี้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#IMF</t>
  </si>
  <si>
    <t>https://www.youtube.com/watch?v=D0Yr1D7X-nw&amp;list=PL7vAomcmTSEpmM1ypem8XITGb2RVo1Ea4&amp;index=35</t>
  </si>
  <si>
    <t>D0Yr1D7X-nw</t>
  </si>
  <si>
    <t>รัสเซีย-ยูเครน เฟส 2 วันโลกาวินาศ? | Executive Espresso EP.384</t>
  </si>
  <si>
    <t>Oct 20, 2022</t>
  </si>
  <si>
    <t>10/20/2022</t>
  </si>
  <si>
    <t>225,302 views</t>
  </si>
  <si>
    <t>like this video along with 3,315 other people</t>
  </si>
  <si>
    <t>36:20</t>
  </si>
  <si>
    <t>นับตั้งแต่ปลายเดือนกุมภาพันธ์ ความขัดแย้งระหว่างรัสเซียกับยูเครนได้เริ่มต้นขึ้นทั้งมิติทางการทหารและมิติทางเศรษฐกิจ ผลกระทบจากสงครามสร้างแรงสั่นสะเทือนไปทั่วโลก และจนถึงวันนี้สงครามได้ยืดเยื้อยาวนานมาเป็นเวลากว่า 8 เดือนและได้เข้าสู่จุดเปลี่ยนครั้งสำคัญ
Executive Espresso เอพิโสดนี้ อัปเดตสถานการณ์สำคัญที่ทำให้สงครามรัสเซียยูเครนเข้าสู่เฟส 2 ฉายภาพผลกระทบจากการตัดสินใจผนวกรวม 4 ดินแดนจากยูเครนสู่รัสเซียของ วลาดิเมียร์ ปูติน พร้อมตอบคำถามถึงความเป็นไปได้เกี่ยวกับการใช้อาวุธนิวเคลียร์ที่ โจ ไบเดน กล่าวว่า “ผมไม่คิดว่าจะมีทางที่จะนำอาวุธนิวเคลียร์เชิงยุทธวิธีมาใช้ได้ง่ายๆ โดยไม่ลงเอยด้วยวันสิ้นโลก”</t>
  </si>
  <si>
    <t>https://www.youtube.com/watch?v=d16HyKeY-IU&amp;list=PL7vAomcmTSEpmM1ypem8XITGb2RVo1Ea4&amp;index=34</t>
  </si>
  <si>
    <t>d16HyKeY-IU</t>
  </si>
  <si>
    <t>ความฝันใหม่ สีจิ้นผิง พาจีนเป็นเจ้าโลก? | Executive Espresso EP.385</t>
  </si>
  <si>
    <t>Oct 21, 2022</t>
  </si>
  <si>
    <t>10/21/2022</t>
  </si>
  <si>
    <t>126,662 views</t>
  </si>
  <si>
    <t>like this video along with 2,188 other people</t>
  </si>
  <si>
    <t>1:07:18</t>
  </si>
  <si>
    <t>หรือนี่คือจุดจบยุคเต้นระบำไปกับมังกร?
หนึ่งในการเคลื่อนไหวที่ถูกจับตามองมากที่สุดในรอบสัปดาห์คงหนีไม่พ้นการประชุมสมัชชาใหญ่ของพรรคคอมมิวนิสต์ที่นับเป็นการต่ออายุตำแหน่งประธานาธิบดี สีจิ้นผิง ผู้ที่ได้ประกาศกร้าวว่า จีนยุคถัดไปจะต้องเป็นจีนที่ ‘ยิ่งใหญ่ในแบบของจีน’ และต้องการจะยืนด้วยตัวเองให้ได้มากขึ้น
เคน นครินทร์ ชวน ดร.อาร์ม ตั้งนิรันดร รองคณบดีคณะนิติศาสตร์ และผู้อำนวยการศูนย์จีนศึกษา จุฬาลงกรณ์มหาวิทยาลัย พูดคุยถึงความฝันสูงสุดของ สีจิ้นผิง พร้อมวิเคราะห์ถึงความท้าทายในอีก 5 ปีข้างหน้าในวันที่บริบทของโลกเปลี่ยนไป ไม่เหมือนทศวรรษอันหอมหวานที่ผ่านมา</t>
  </si>
  <si>
    <t>https://www.youtube.com/watch?v=5zGa9h_s8kw&amp;list=PL7vAomcmTSEpmM1ypem8XITGb2RVo1Ea4&amp;index=33</t>
  </si>
  <si>
    <t>5zGa9h_s8kw</t>
  </si>
  <si>
    <t>ทรู-ดีแทค ควบรวมฉลุย กสทช. รับทราบ vs. ไม่อนุญาต? | Exclusive Espresso EP.386</t>
  </si>
  <si>
    <t>Oct 23, 2022</t>
  </si>
  <si>
    <t>10/23/2022</t>
  </si>
  <si>
    <t>22,211 views</t>
  </si>
  <si>
    <t>like this video along with 450 other people</t>
  </si>
  <si>
    <t>29:39</t>
  </si>
  <si>
    <t>การควบรวม TRUE และ DTAC ถือเป็นหนึ่งในการควบรวมกิจการโทรคมนาคมที่ใหญ่ที่สุดครั้งหนึ่งของประเทศไทย โดยคณะกรรมการกิจการกระจายเสียง กิจการโทรทัศน์ และกิจการโทรคมนาคมแห่งชาติ (กสทช.) มีมติการประชุมออกมาว่า ‘รับทราบ’ การควบรวมครั้งนี้ ซึ่งหมายความว่าอย่างไร? แล้วการควบรวมนี้จะส่งผลอะไรต่อไป?
The Secret Sauce เอพิโสดนี้ จะมาไขให้กระจ่างในเรื่องมติการประชุมของ กสทช. ว่ามีการพิจารณากันด้วยอะไร มีมติเป็นอย่างไร และยกให้เห็นฝั่งที่เห็นด้วยและไม่เห็นด้วยต่อมติการประชุม รวมถึงชี้ให้เห็นอนาคตต่อจากนี้ว่าจะเป็นอย่างไร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#ควบรวมกิจการ</t>
  </si>
  <si>
    <t>https://www.youtube.com/watch?v=6QlBTCdWEws&amp;list=PL7vAomcmTSEpmM1ypem8XITGb2RVo1Ea4&amp;index=32</t>
  </si>
  <si>
    <t>6QlBTCdWEws</t>
  </si>
  <si>
    <t>สหรัฐฯ ตัดกล่องดวงใจจีน เปิดสงครามเซมิคอนดักเตอร์ | Executive Espresso EP.387</t>
  </si>
  <si>
    <t>Oct 29, 2022</t>
  </si>
  <si>
    <t>10/29/2022</t>
  </si>
  <si>
    <t>239,010 views</t>
  </si>
  <si>
    <t>like this video along with 4,158 other people</t>
  </si>
  <si>
    <t>33:56</t>
  </si>
  <si>
    <t>อุตสาหกรรมเซมิคอนดักเตอร์โลกกำลังจะเข้าถึงจุดเปลี่ยน แบบที่ไม่เคยเห็นมาก่อน
ประเด็นเรื่องภูมิรัฐศาสตร์กลายมาเป็นเรื่องที่ต้องถูกหยิบขึ้นมาพูดถึงกันอีกครั้ง เมื่อสหรัฐฯ ได้ยิงขีบนาวุธทางเศรษฐกิจเพื่อจู่โจมประเทศจีน และกระสุนที่ถูกยิงออกไปนั้นชื่อว่า ‘การกีดกันทางเทคโนโลยี’ ซึ่งนักวิเคราะห์หลายคนได้นิยามว่านี่คือ ‘การประกาศสงครามการค้าอย่างเต็มรูปแบบ’ จากทางสหรัฐฯ ที่ทำให้จีนต้องตกอยู่ในที่นั่งลำบาก
Executive Espresso อีพีนี้ เคน นครินทร์ จะมาสรุปมาตรการคว่ำบาตรทางเทคโนโลยีของสหรัฐฯ ที่ต้องการตัดจีนออกจากห่วงโซ่อุปทานเซมิคอนดักเตอร์ พร้อมทั้งวิเคราะห์หมากต่อไปของแต่ละฝ่ายว่าเกมภูมิรัฐศาสตร์ในครั้งนี้จะเป็นอย่างไรต่อไป</t>
  </si>
  <si>
    <t>https://www.youtube.com/watch?v=7hHuym2c2Oc&amp;list=PL7vAomcmTSEpmM1ypem8XITGb2RVo1Ea4&amp;index=31</t>
  </si>
  <si>
    <t>7hHuym2c2Oc</t>
  </si>
  <si>
    <t>Elon Musk จะพาทวิตเตอร์ไปทางไหน? | Executive Espresso EP.388</t>
  </si>
  <si>
    <t>Nov 4, 2022</t>
  </si>
  <si>
    <t>11/4/2022</t>
  </si>
  <si>
    <t>61,650 views</t>
  </si>
  <si>
    <t>like this video along with 1,282 other people</t>
  </si>
  <si>
    <t>อีลอน มัสก์ มหาเศรษฐี ซีอีโอของ Tesla และหัวหน้าเผ่าแห่ง Dogecoin วันนี้สร้างแรงกระเพื่อมให้กับสังคมอีกครั้ง เมื่อสามารถปิดดีลการเข้าซื้อ Twitter ได้สำเร็จ พร้อมสั่งปลดผู้บริหารตั้งแต่ CEO, CFO รวมถึง Director ทันที!
Executive Espresso เอพิโสดนี้ ชวนทุกท่านมาหาคำตอบว่าหลังจากนี้ อีลอน มัสก์ จะพา Twitter ไปทางไหน เขาจะเปลี่ยนภูมิทัศน์ของโลกโซเชียลมีเดียอย่างไร และหลังจากนี้แอปพลิเคชันนกฟ้าขวัญใจวัยรุ่นทั่วโลกจะกลายเป็นอะไรกันแน่</t>
  </si>
  <si>
    <t>https://www.youtube.com/watch?v=RhmAzZEPpzg&amp;list=PL7vAomcmTSEpmM1ypem8XITGb2RVo1Ea4&amp;index=30</t>
  </si>
  <si>
    <t>RhmAzZEPpzg</t>
  </si>
  <si>
    <t>เศรษฐกิจไทย 2023 ฟื้นสั้น แต่แก่และป่วยยาว | Executive Espresso EP.389</t>
  </si>
  <si>
    <t>Nov 7, 2022</t>
  </si>
  <si>
    <t>11/7/2022</t>
  </si>
  <si>
    <t>55,510 views</t>
  </si>
  <si>
    <t>like this video along with 973 other people</t>
  </si>
  <si>
    <t>1:08:30</t>
  </si>
  <si>
    <t>แรงงานหด แรงซื้อหาย แรงลงทุนถดถอย
หนึ่งในความท้าทายที่สำคัญของไทยคือ โครงสร้างของประชากรที่กำลังมุ่งสู่ ‘สังคมผู้สูงอายุ’ ส่งผลให้เศรษฐกิจเผชิญปัญหา ‘ประชากรวัยทำงานที่ลดลง’ และ ‘กำลังซื้อที่ถดถอย’ ประเทศไทยวันนี้จึงไม่ใช่ประเทศเนื้อหอม ที่มีเสน่ห์ดึงดูดนักลงทุนจากต่างชาติได้อย่างเคย 
เคน นครินทร์ และ ดร.พิพัฒน์ เหลืองนฤมิตชัย หัวหน้าฝ่ายวิเคราะห์เศรษฐกิจและการลงทุน และหัวหน้านักเศรษฐศาสตร์ กลุ่มธุรกิจการเงินเกียรตินาคินภัทร จะมาเผยให้เห็นโจทย์ใหม่ของเศรษฐกิจไทย ที่ใหญ่ไม่แพ้ปัญหาเรื่องเงินเฟ้อ และไม่อาจแก้ได้ด้วยนโยบายทางเศรษฐกิจเพียงอย่างเดียว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t>
  </si>
  <si>
    <t>https://www.youtube.com/watch?v=RZgpttoPIQo&amp;list=PL7vAomcmTSEpmM1ypem8XITGb2RVo1Ea4&amp;index=29</t>
  </si>
  <si>
    <t>RZgpttoPIQo</t>
  </si>
  <si>
    <t>เทรนด์การทำงานปี 2023 | Executive Espresso EP.390</t>
  </si>
  <si>
    <t>25</t>
  </si>
  <si>
    <t>Nov 8, 2022</t>
  </si>
  <si>
    <t>11/8/2022</t>
  </si>
  <si>
    <t>177,478 views</t>
  </si>
  <si>
    <t>like this video along with 3,577 other people</t>
  </si>
  <si>
    <t>35:50</t>
  </si>
  <si>
    <t>จาก The Great Resignation สู่ Quiet Quitting, Bailan และ Frugality
กระแสการลาออกระลอกใหญ่ของมนุษย์เงินเดือนในช่วงการระบาดของโควิด เป็นจุดพลิกผันที่ทำให้เกิดพฤติกรรมการทำงานที่เปลี่ยนแปลงไป และทำให้เกิดเทรนด์การทำงานใหม่ๆ เพิ่มขึ้นมากมาย รวมถึงเทรนด์ในอนาคตที่กำลังจะมา คำถามคือ พนักงานและองค์กรจะต้องปรับตัวอย่างไร?
เคน นครินทร์ พาสำรวจเทรนด์การทำงานในปัจจุบัน รวมถึงคาดการณ์เทรนด์การทำงานในปี 2023 ทั้งในระดับบุคคลและองค์กร รวมถึงเผยมุมมองของผู้นำระดับโลกเกี่ยวกับเทรนด์การทำงานในอนาคตว่าจะเป็นไปในทิศทางไหน ติดตามได้ใน The Secret Sauce เอพิโสดนี้</t>
  </si>
  <si>
    <t>https://www.youtube.com/watch?v=sc9a6ZwXqP0&amp;list=PL7vAomcmTSEpmM1ypem8XITGb2RVo1Ea4&amp;index=28</t>
  </si>
  <si>
    <t>sc9a6ZwXqP0</t>
  </si>
  <si>
    <t>การเมืองไทย 2023 นายกฯ ใหม่ รัฐบาลใหม่? | Executive Espresso EP.391</t>
  </si>
  <si>
    <t>Nov 9, 2022</t>
  </si>
  <si>
    <t>11/9/2022</t>
  </si>
  <si>
    <t>63,596 views</t>
  </si>
  <si>
    <t>like this video along with 1,063 other people</t>
  </si>
  <si>
    <t>1:06:23</t>
  </si>
  <si>
    <t>เป็นเวลากว่า 8 ปีที่ พล.อ. ประยุทธ์ จันทร์โอชา ได้เข้ามาเป็นหัวหอกของการขับเคลื่อนประเทศไทย วันนี้ถึงช่วงเวลาสำคัญที่ต้องกลับมาทบทวนอีกครั้งเพราะในปี 2566 อาจเป็นปฐมบทใหม่ที่ไทยจะเข้าสู่ฤดูของ ‘การเลือกตั้ง’
Executive Espresso เอพิโสดนี้ ชวนมาคาดการณ์ถึงการเมืองไทยในปีหน้า จากการพูดคุยระหว่าง เคน นครินทร์ กับ ธนกร วงษ์ปัญญา บรรณาธิการข่าวไทย สำนักข่าว THE STANDARD และ พลวุฒิ สงสกุล Feature Editor สำนักข่าว THE STANDARD สรุปทุกประเด็นที่คุณต้องจับตาในแวดวงการเมืองปีหน้า เผยแคนดิเดตคนสำคัญว่าที่นายกรัฐมนตรีคนใหม่ รวมถึงกระแสพรรคการเมืองไทยที่คุณต้องไม่พลาดในห้วงเวลาที่สำคัญเช่นนี้</t>
  </si>
  <si>
    <t>https://www.youtube.com/watch?v=FW0ZzwfHmws&amp;list=PL7vAomcmTSEpmM1ypem8XITGb2RVo1Ea4&amp;index=27</t>
  </si>
  <si>
    <t>FW0ZzwfHmws</t>
  </si>
  <si>
    <t>หมดยุค VUCA เข้าสู่ยุค BANI เมื่อโลกโกลาหลเกินคาด | Executive Espresso EP.392</t>
  </si>
  <si>
    <t>Nov 11, 2022</t>
  </si>
  <si>
    <t>11/11/2022</t>
  </si>
  <si>
    <t>77,851 views</t>
  </si>
  <si>
    <t>like this video along with 1,850 other people</t>
  </si>
  <si>
    <t>29:52</t>
  </si>
  <si>
    <t>ในโลกที่เต็มไปด้วยความผันผวนไม่แน่นอน แนวคิด VUCA เปรียบได้กับเข็มทิศที่ช่วยชี้นำผู้คน แต่โลกปัจจุบันโกลาหลเกินคำว่า VUCA ไปเสียแล้ว จนกลายเป็นนิยามใหม่อย่าง BANI ที่สื่อถึงโลกที่แสนเปราะบาง และยากต่อการทำความเข้าใจ
เคน นครินทร์ จะมาอธิบายถึงแนวคิดโลกในยุค BANI พร้อมกรอบความคิดที่เปรียบได้กับ ‘วัคซีน’ ที่จะช่วยให้ผู้นำและนักธุรกิจสามารถเดินหน้าต่อไปได้ ในโลกที่ตรรกะทางความคิดเลือนรางหายไป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t>
  </si>
  <si>
    <t>https://www.youtube.com/watch?v=HokFSIVcrSk&amp;list=PL7vAomcmTSEpmM1ypem8XITGb2RVo1Ea4&amp;index=26</t>
  </si>
  <si>
    <t>HokFSIVcrSk</t>
  </si>
  <si>
    <t>AWS ทุ่ม Data Center 1.9 แสนล้าน ไทยได้อะไร | Executive Espresso EP.393</t>
  </si>
  <si>
    <t>Nov 14, 2022</t>
  </si>
  <si>
    <t>11/14/2022</t>
  </si>
  <si>
    <t>36,326 views</t>
  </si>
  <si>
    <t>35:36</t>
  </si>
  <si>
    <t>เดือนตุลาคมที่ผ่านมา Amazon Web Services หรือ AWS ผู้ให้การ Cloud Computing ที่ครองสัดส่วนการตลาดมากที่สุดของโลก ประกาศลงทุนสร้าง Data Center ที่ประเทศไทย โดยตั้งชื่อว่า AWS Asia-Pacific (Bangkok) Region คิดเป็นมูลค่ากว่า 1.9 แสนล้านบาท ทำให้หลายคนหันมาจับตามองว่า เหตุการณ์ครั้งนี้จะเป็นจุดเปลี่ยนที่ยกระดับให้ไทยกลายเป็น Data Center Hub แห่งเอเชียได้หรือไม่ 
เคน นครินทร์ ชวนร่วมวิเคราะห์ถึงสาเหตุเบื้องหลังการตัดสินใจของ AWS พร้อมฉายภาพให้เห็นถึงผลประโยชน์ที่เกิดขึ้นจากการลงทุนของบริษัทระดับโลก และฟังคำตอบจากปากผู้บริหารตัวจริง แม็กซ์ ปีเตอร์สัน Vice President of Worldwide Public Sector at AWS ถึงความมุ่งมั่นที่จะถ่ายทอดองค์ความรู้ระดับโลกมาสู่คนไทย</t>
  </si>
  <si>
    <t>https://www.youtube.com/watch?v=jwB0meyYev8&amp;list=PL7vAomcmTSEpmM1ypem8XITGb2RVo1Ea4&amp;index=25</t>
  </si>
  <si>
    <t>jwB0meyYev8</t>
  </si>
  <si>
    <t>ข่าวร้ายจากผู้ว่าแบงก์ชาติ ตลาดจะลงโทษนโยบายที่โง่เขลา | Executive Espresso EP.395</t>
  </si>
  <si>
    <t>Nov 18, 2022</t>
  </si>
  <si>
    <t>11/18/2022</t>
  </si>
  <si>
    <t>272,136 views</t>
  </si>
  <si>
    <t>25:57</t>
  </si>
  <si>
    <t>เกิดอะไรขึ้นเมื่อผู้ว่าแบงก์ชาติ เศรษฐพุฒิ สุทธิวาทนฤพุฒิ ส่งสัญญาณเตือนที่น่ากังวลถึงวิกฤตเศรษฐกิจที่กำลังจะเกิดขึ้นทั่วโลก โดยมี 3 ประเด็นหลักที่น่าเป็นห่วงคือ การออกนโยบายที่ไม่คำนึงถึงระยะยาว, ระเบิดทางเศรษฐกิจอาจเกิดขึ้นได้ทุกที่ แม้จะเป็นที่ที่ปลอดภัยที่สุด และสถานการณ์ของประเทศไทยต่อวิกฤตดังกล่าว
เคน นครินทร์ ชวนวิเคราะห์คำเตือนจากผู้ว่าแบงก์ชาติถึงความเสี่ยงและวิกฤตการเงินครั้งใหญ่กับชะตากรรมที่ไทยจะต้องเผชิญ ติดตามได้ใน Executive Espresso เอพิโสดนี้
00:00 เริ่มรายการ
00:31 เกริ่นนำ
02:09 สถานการณ์เศรษฐกิจไทยจากผู้ว่าแบงก์ชาติ
12:09 ประเทศไทยจะได้รับผลกระทบอย่างไร
15:06 ประเทศไทยจะรับมืออย่างไร
23:13 คําแนะนําต่อผู้ประกอบการ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 @thesecretsauceth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    
Facebook Group https://www.facebook.com/groups/64305...
#TheSecretSauce #ExecutiveEspresso #MarketDysfunction</t>
  </si>
  <si>
    <t>https://www.youtube.com/watch?v=AvQCrctddew&amp;list=PL7vAomcmTSEpmM1ypem8XITGb2RVo1Ea4&amp;index=24</t>
  </si>
  <si>
    <t>AvQCrctddew</t>
  </si>
  <si>
    <t>ดร.สุรเกียรติ์ เสถียรไทย ตอน 1 โลกาภิวัตน์แตกเป็นเสี่ยงเสี้ยว | Executive Espresso EP.396</t>
  </si>
  <si>
    <t>92,586 views</t>
  </si>
  <si>
    <t>like this video along with 1,647 other people</t>
  </si>
  <si>
    <t>55:00</t>
  </si>
  <si>
    <t>สงครามยูเครน-รัสเซีย ความขัดแย้งช่องแคบไต้หวัน และการขับเคี่ยวของสองมหาอำนาจที่เข้มข้นดุเดือดมากขึ้น ทำให้หลายคนคาดการณ์ว่า โลกอาจเดินมาถึงจุดจบของโลกาภิวัตน์ 
เคน นครินทร์ พูดคุยกับ ศาสตราจารย์พิเศษ ดร.สุรเกียรติ์ เสถียรไทย ถึงฉากทัศน์โลกในปี 2023 ที่ท่านได้ให้นิยามไว้ว่า ‘Fragmented Globalization’ หรือ ‘โลกาภิวัตน์ที่แตกเป็นเสี่ยงเสี้ยว’ ความหมายแท้จริงของมันคืออะไร เหตุใดจึงเป็นเช่นนั้น พบคำตอบได้ใน Executive Espresso เอพิโสดนี้</t>
  </si>
  <si>
    <t>https://www.youtube.com/watch?v=HZQDGgaJcAo&amp;list=PL7vAomcmTSEpmM1ypem8XITGb2RVo1Ea4&amp;index=23</t>
  </si>
  <si>
    <t>HZQDGgaJcAo</t>
  </si>
  <si>
    <t>ดร.สุรเกียรติ์ เสถียรไทย ตอน 2 โลกแบ่งขั้ว ไทยควรเลือกข้างไหน? | Executive Espresso EP.397</t>
  </si>
  <si>
    <t>Nov 19, 2022</t>
  </si>
  <si>
    <t>11/19/2022</t>
  </si>
  <si>
    <t>70,765 views</t>
  </si>
  <si>
    <t>like this video along with 1,618 other people</t>
  </si>
  <si>
    <t>34:35</t>
  </si>
  <si>
    <t>ถึงแม้ประเทศไทยจะไม่ได้อยู่ในสมการของความขัดแย้งในสงครามยูเครน-รัสเซีย หรือสงครามการค้าจีน-สหรัฐฯ แต่สถานการณ์เหล่านี้ก็ส่งผลกระทบต่อเรามิใช่น้อย 
เมื่อโลกแบ่งขั้วอย่างชัดเจน การผนวกดินแดนนำมาซึ่งการบาดเจ็บและสูญเสียอย่างมากมาย คำถามคือ ความเป็นกลาง ไม่เลือกข้าง ที่ประเทศไทยใช้มาอย่างยาวนานยังเป็นสิ่งที่ถูกที่ควรจริงหรือ?
เคน นครินทร์ พูดคุยกับ ศาสตราจารย์พิเศษ ดร.สุรเกียรติ์ เสถียรไทย ถึงจุดยืนอันเหมาะสมของไทย และความพร้อมของเราต่อโลกในอนาคต ติดตามได้ใน Executive Espresso เอพิโสดนี้</t>
  </si>
  <si>
    <t>https://www.youtube.com/watch?v=PZ7YZNDcL-4&amp;list=PL7vAomcmTSEpmM1ypem8XITGb2RVo1Ea4&amp;index=22</t>
  </si>
  <si>
    <t>PZ7YZNDcL-4</t>
  </si>
  <si>
    <t>รวม Soft Skill 2023 อาชีพอะไรที่โลกต้องการ | Exclusive Espresso EP.398</t>
  </si>
  <si>
    <t>Nov 22, 2022</t>
  </si>
  <si>
    <t>11/22/2022</t>
  </si>
  <si>
    <t>218,223 views</t>
  </si>
  <si>
    <t>like this video along with 6,871 other people</t>
  </si>
  <si>
    <t>18:44</t>
  </si>
  <si>
    <t>Soft Skill หนึ่งในการพัฒนาตนเองที่สำคัญเพื่อเอาตัวรอดในโลกการทำงาน งานวิจัยล่าสุดบอกว่า ‘ความมานะอุตสาหะ’ คือ Soft Skill ที่สำคัญที่สุดที่ใช้ทำนายความสำเร็จในอนาคตหากปลูกฝังตั้งแต่เด็ก 
รวมถึงภาพรวมของ Soft Skill ในอนาคตแบบไหนที่ตลาดต้องการ ทักษะการทำงานอะไรที่องค์กรตามหากันมากที่สุด และอาชีพอะไรที่ทำรายได้สูงแต่มีความเครียดต่ำ ติดตามชมได้ใน The Secret Sauce เอพิโสดนี้</t>
  </si>
  <si>
    <t>https://www.youtube.com/watch?v=qvwtkWKO6-s&amp;list=PL7vAomcmTSEpmM1ypem8XITGb2RVo1Ea4&amp;index=21</t>
  </si>
  <si>
    <t>qvwtkWKO6-s</t>
  </si>
  <si>
    <t>แบงก์ชาติทั่วโลกแท็กทีม ฉีกตำราสู้เงินเฟ้อ โลกผันผวน | Executive Espresso EP.399</t>
  </si>
  <si>
    <t>Dec 9, 2022</t>
  </si>
  <si>
    <t>12/9/2022</t>
  </si>
  <si>
    <t>70,680 views</t>
  </si>
  <si>
    <t>like this video along with 1,474 other people</t>
  </si>
  <si>
    <t>37:54</t>
  </si>
  <si>
    <t>ในวาระครบรอบ 80 ปี ธนาคารแห่งประเทศไทย (แบงก์ชาติ) ได้จัดงานสัมมนาที่รวมตัวผู้ว่าแบงก์ชาติจากหลากหลายประเทศชั้นนำ และผู้เชี่ยวชาญทางด้านเศรษฐกิจ ภายใต้หัวข้อ Central Banking Amidst Shifting Ground หรือ บทบาทธนาคารกลางในบริบทโลกที่เปลี่ยนไป เพื่อหา ‘กระบวนทัศน์ใหม่’ ในการออกนโยบายทางการเงิน
เคน นครินทร์ สรุปทัศนะของบุคลากรทางด้านเศรษฐศาสตร์แถวหน้าของประเทศไทย พร้อมเผยให้เห็นถึง 3 ความท้าทาย และอนาคตที่คลุมเครือของโลกที่ไม่เหมือนเดิม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#เงินเฟ้อ</t>
  </si>
  <si>
    <t>https://www.youtube.com/watch?v=fMLa5MVodXI&amp;list=PL7vAomcmTSEpmM1ypem8XITGb2RVo1Ea4&amp;index=20</t>
  </si>
  <si>
    <t>fMLa5MVodXI</t>
  </si>
  <si>
    <t>จีนคลายล็อก Zero-COVID สีจิ้นผิง vs. ประชาชน? | Executive Espresso EP.400</t>
  </si>
  <si>
    <t>Dec 10, 2022</t>
  </si>
  <si>
    <t>12/10/2022</t>
  </si>
  <si>
    <t>41,514 views</t>
  </si>
  <si>
    <t>like this video along with 803 other people</t>
  </si>
  <si>
    <t>25:36</t>
  </si>
  <si>
    <t>“ไม่เอาการล็อกดาวน์ เราอยากได้เสรีภาพ”
“ไม่เอาผู้นำเผด็จการ เราอยากลงคะแนนเสียง”
“เราไม่ใช่ทาส แต่เราเป็นพลเมือง”
นี่คือข้อความบางส่วนของประชาชนจีนที่ออกมาประท้วง ณ กรุงปักกิ่ง เพื่อต่อต้านมาตรการ Zero-COVID ที่จีนใช้รับมือกับโรคระบาดมากว่า 3 ปี
อย่างไรก็ตาม การลุกฮือของประชาชนครั้งนี้ ถือเป็นเหตุการณ์ที่ไม่มีใครคาดคิด โดยเฉพาะภายใต้การปกครองของ สีจิ้นผิง บางคนบอกว่านี่อาจเป็นความท้าทายครั้งใหญ่ที่สุดครั้งหนึ่งของผู้นำจีนคนนี้ก็ว่าได้
Executive Espresso เอพิโสดนี้ สรุปสาระสำคัญของเหตุการณ์การประท้วง ฉายภาพเชื้อไฟที่ทำให้คนจีนเริ่มปฏิเสธระบบและผู้นำ พร้อมวิเคราะห์สาเหตุที่ทำให้สีจิ้นผิงตัดสินใจผ่อนคลายมาตรการ Zero-COVID ที่อาจทำให้ความสัมพันธ์ของสีจิ้นผิงกับประชาชนไม่เหมือนเดิมอีกต่อไป</t>
  </si>
  <si>
    <t>https://www.youtube.com/watch?v=oap8MzIGLKE&amp;list=PL7vAomcmTSEpmM1ypem8XITGb2RVo1Ea4&amp;index=19</t>
  </si>
  <si>
    <t>oap8MzIGLKE</t>
  </si>
  <si>
    <t>เทรนด์ท่องเที่ยวไทย 2023 3 จุดเปลี่ยน 5 เทคนิคจับนักท่องเที่ยวทะลัก | Executive Espresso EP.401</t>
  </si>
  <si>
    <t>Dec 14, 2022</t>
  </si>
  <si>
    <t>12/14/2022</t>
  </si>
  <si>
    <t>43,167 views</t>
  </si>
  <si>
    <t>44:08</t>
  </si>
  <si>
    <t>‘อุตสาหกรรมท่องเที่ยว’ เครื่องยนต์หลักของประเทศไทยที่หยุดชะงักมาตั้งแต่ปี 2019 เพราะวิกฤตโควิด วันนี้เราเริ่มเห็นสัญญาณการกลับมาอย่างเต็มรูปแบบ
ไม่ว่าจะเป็นคนจีนที่เริ่มเดินทางผ่านรถไฟความเร็วสูงเข้ามายังประเทศไทย 
ซาอุดีอาระเบียที่เริ่มเข้ามาทำธุรกิจและพักผ่อนแบบครอบครัวใหญ่
หรือรัสเซียที่หนีลมหนาวและพายุเศรษฐกิจมาพิชิตแลนด์มาร์กแดนสยาม
คำถามคือพวกเขาต้องการไปเที่ยวที่ไหน พฤติกรรมอะไรที่เปลี่ยนแปลงไปบ้าง และนักธุรกิจ ผู้ประกอบการจะเตรียมพร้อมเพื่อคว้าโอกาสนี้ได้อย่างไร Executive Espresso เอพิโสดนี้ชวนคุณมาฟัง เคน นครินทร์ คุยกับ ภูมิกิตติ์ รักแต่งาม ประธานที่ปรึกษาสมาคมธุรกิจการท่องเที่ยวจังหวัดภูเก็ต ให้คุณไม่พลาดเทรนด์สำคัญของการท่องเที่ยวประจำปี 2023</t>
  </si>
  <si>
    <t>https://www.youtube.com/watch?v=ToGIcAbhR6k&amp;list=PL7vAomcmTSEpmM1ypem8XITGb2RVo1Ea4&amp;index=18</t>
  </si>
  <si>
    <t>ToGIcAbhR6k</t>
  </si>
  <si>
    <t>นิวเคลียร์ฟิวชัน การค้นพบครั้งประวัติศาสตร์! พลังงานไร้ขีดจำกัด | Executive Espresso EP.402</t>
  </si>
  <si>
    <t>Dec 20, 2022</t>
  </si>
  <si>
    <t>12/20/2022</t>
  </si>
  <si>
    <t>348,000 views</t>
  </si>
  <si>
    <t>like this video along with 6,980 other people</t>
  </si>
  <si>
    <t>37:44</t>
  </si>
  <si>
    <t>ข่าวใหญ่สั่นสะเทือนวงการวิทยาศาสตร์ เมื่อทีมนักวิจัยจาก Lawrence Livermore National Laboratory รัฐแคลิฟอร์เนีย สหรัฐอเมริกา ได้ทำการทดลองปฏิกิริยานิวเคลียร์ฟิวชันสำเร็จเป็นครั้งแรกของโลก
โดยยิงเลเซอร์ 192 ลำไปยังแคปซูลที่บรรจุเชื้อเพลิงไว้ เพื่อให้ความร้อนสูงจน 2 อะตอมหลอมรวมกัน และปล่อยพลังงานออกมามากกว่าที่จ่ายเข้าไป ซึ่งคาดว่าในอนาคตอาจกลายเป็นพลังงานสะอาดราคาถูก ตอบโจทย์การนำมาใช้ในชีวิตประจำวันได้มากขึ้น
เคน นครินทร์ พูดคุยกับ อาจวรงค์ จันทมาศ นักสื่อสารวิทยาศาสตร์ ถึงความสำเร็จของการทดลองครั้งนี้ อนาคตของเทคโนโลยีนิวเคลียร์ฟิวชันจะเป็นอย่างไร และจะกลายเป็นพลังงานทางเลือกหลักได้หรือไม่ ติดตามชมได้ใน Exclusive Espresso เอพิโสดนี้</t>
  </si>
  <si>
    <t>https://www.youtube.com/watch?v=ngMrJ_gJxB8&amp;list=PL7vAomcmTSEpmM1ypem8XITGb2RVo1Ea4&amp;index=17</t>
  </si>
  <si>
    <t>ngMrJ_gJxB8</t>
  </si>
  <si>
    <t>ใครอาจตกงานจาก ChatGPT | Executive Espresso EP.403</t>
  </si>
  <si>
    <t>26</t>
  </si>
  <si>
    <t>Dec 29, 2022</t>
  </si>
  <si>
    <t>12/29/2022</t>
  </si>
  <si>
    <t>169,125 views</t>
  </si>
  <si>
    <t>like this video along with 3,187 other people</t>
  </si>
  <si>
    <t>32:39</t>
  </si>
  <si>
    <t>หลังการเปิดตัวของ ‘ChatGPT’ หรือ Generative Pre-Training Transformer แชตบอตปัญญาประดิษฐ์ที่มี ‘ความเป็นมนุษย์’ มากกว่าแชตบอตทุกตัวที่เคยถูกสร้างขึ้นมา ทั้งยังสามารถสร้างสรรค์ภาษาได้อย่างสวยงาม จนทำให้เกิดการคาดการณ์ว่าอีกไม่นานงานบางประเภทอาจไม่จำเป็นต้องใช้มนุษย์อีกต่อไป 
The Secret Sauce เอพิโสดนี้ พาไปทำความรู้จัก ChatGPT นับตั้งแต่วิวัฒนาการแรกเริ่มของแชตบอต AI พร้อมวิเคราะห์ข้อดี ข้อเสีย และความเป็นไปได้ในการเข้ามาแทนที่การทำงานของมนุษย์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#ChatGPT</t>
  </si>
  <si>
    <t>https://www.youtube.com/watch?v=W-l9SwPmDJU&amp;list=PL7vAomcmTSEpmM1ypem8XITGb2RVo1Ea4&amp;index=16</t>
  </si>
  <si>
    <t>W-l9SwPmDJU</t>
  </si>
  <si>
    <t>การตลาด 2023 ตอน 1 ครีเอเตอร์ครองโลก แบรนด์ต้องสร้าง Community | Executive Espresso EP.404</t>
  </si>
  <si>
    <t>Jan 5, 2023</t>
  </si>
  <si>
    <t>1/5/2023</t>
  </si>
  <si>
    <t>2023-Q1</t>
  </si>
  <si>
    <t>73,023 views</t>
  </si>
  <si>
    <t>like this video along with 1,769 other people</t>
  </si>
  <si>
    <t>1:10:36</t>
  </si>
  <si>
    <t>ฝุ่นตลบเริ่มจาง หมอกหนาเริ่มเบาบาง คือนิยามของโลกการตลาดตอนนี้ ซึ่งถือเป็นจังหวะสำคัญที่นักการตลาดต้องคว้าโอกาสให้ทัน
ปี 2022 มีความเปลี่ยนแปลงที่กระทบต่อโลกการตลาดมากมาย ไม่ว่าจะเป็นความปกติใหม่ที่เราใช้ชีวิตอยู่ร่วมกับโควิด การเติบโตอย่างบ้าคลั่งของ TikTok รวมถึงพฤติกรรมการเสพสื่อของผู้คนที่ต้องสั้น กระชับ ฉับไวกว่าเดิม
ในช่วงเวลานี้ที่ฝุ่นเริ่มจาง คำถามคือเส้นทางใหม่ที่ว่ามีหน้าตาเป็นอย่างไร โจทย์ของนักการตลาดในปี 2023 มีหน้าตาเป็นแบบไหน และอะไรคือเคล็ดลับที่จะทำให้เราจับโอกาสได้ทัน หาคำตอบใน Executive Espresso</t>
  </si>
  <si>
    <t>https://www.youtube.com/watch?v=Hcdm-bYBvY8&amp;list=PL7vAomcmTSEpmM1ypem8XITGb2RVo1Ea4&amp;index=15</t>
  </si>
  <si>
    <t>Hcdm-bYBvY8</t>
  </si>
  <si>
    <t>การตลาด 2023 ตอน 2 สิ่งที่นักการตลาดต้องปรับ ก่อนตกงาน! | Executive Espresso EP.405</t>
  </si>
  <si>
    <t>Jan 6, 2023</t>
  </si>
  <si>
    <t>1/6/2023</t>
  </si>
  <si>
    <t>30,766 views</t>
  </si>
  <si>
    <t>like this video along with 662 other people</t>
  </si>
  <si>
    <t>54:57</t>
  </si>
  <si>
    <t>เมื่อผู้บริโภคเปลี่ยน บทบาทของนักการตลาดก็ต้องปรับเปลี่ยนตาม 
ปี 2023 โลกการตลาดกำลังเข้าสู่เฟสใหม่ การทำการตลาดแบบเดิมๆ อาจทำให้ธุรกิจของเราหลุดจากวงโคจรความสนใจของผู้บริโภค ภาคธุรกิจรวมถึงเอเจนซีจึงต้องฉีกตำราที่เคยร่ำเรียนมาตลอดสามทศวรรษ
เคน นครินทร์ พูดคุยกับ อรรถวุฒิ เวศรานุรักษ์ President &amp; CEO Adapter Digital Group เกี่ยวกับบทบาทและเฟรมเวิร์กที่จำเป็นสำหรับนักการตลาดในยุคถัดไป</t>
  </si>
  <si>
    <t>https://www.youtube.com/watch?v=so13VBZNYx4&amp;list=PL7vAomcmTSEpmM1ypem8XITGb2RVo1Ea4&amp;index=14</t>
  </si>
  <si>
    <t>so13VBZNYx4</t>
  </si>
  <si>
    <t>การตลาด 2023 ตอน 3 อวสานยอดวิว เอ็นเกจเมนต์? | Executive Espresso EP.406</t>
  </si>
  <si>
    <t>Jan 7, 2023</t>
  </si>
  <si>
    <t>1/7/2023</t>
  </si>
  <si>
    <t>37,747 views</t>
  </si>
  <si>
    <t>like this video along with 898 other people</t>
  </si>
  <si>
    <t>38:58</t>
  </si>
  <si>
    <t>บทสรุปของการตลาดปี 2023 ชวนมาค้นหากลยุทธ์ที่ใช่เพื่อสร้างยอดขายให้เติบโต
ทำไมแบรนด์ต้องใส่ใจกับ ‘Attention’ (ความสนใจ) ของผู้บริโภคมากกว่า ‘Impressions’ (จำนวนการแสดงผลของโฆษณา), Next Big Media Transformation คืออะไร, การวัดผลและ KPI ด้วย Mindset แบบนักลงทุนและบาร์เทนเดอร์ทำอย่างไร พร้อมตอบคำถามที่ว่า เพราะอะไรแบรนด์ควรคิดกลยุทธ์การขายให้ไกลมากกว่าแค่ไลฟ์สตรีม
เคน นครินทร์ พูดคุยกับ อรรถวุฒิ เวศรานุรักษ์ President &amp; CEO Adapter Digital Group ถึง 4 กลยุทธ์การตลาดยุคใหม่สร้างยอดขายโต ติดตามชมได้ใน The Secret Sauce เอพิโสดนี้</t>
  </si>
  <si>
    <t>https://www.youtube.com/watch?v=0t7jFyShJhI&amp;list=PL7vAomcmTSEpmM1ypem8XITGb2RVo1Ea4&amp;index=13</t>
  </si>
  <si>
    <t>0t7jFyShJhI</t>
  </si>
  <si>
    <t>ถอดบทเรียน โจโก วิโดโด ผู้ปลุกอินโดนีเซียสู่เวทีโลก | Executive Espresso EP.407</t>
  </si>
  <si>
    <t>Jan 11, 2023</t>
  </si>
  <si>
    <t>1/11/2023</t>
  </si>
  <si>
    <t>24,419 views</t>
  </si>
  <si>
    <t>like this video along with 607 other people</t>
  </si>
  <si>
    <t>29:12</t>
  </si>
  <si>
    <t>โจโก วิโดโด ประธานาธิบดีคนที่ 7 ผู้ที่เปิดประตูพาอินโดนีเซียเฉิดฉายบนเวทีระดับโลก ทั้งการได้พูดคุยกับอีลอน มัสก์, เจรจากับปูติน และเซเลนสกี, สื่อสารกับสีจิ้นผิง และยังได้จัดประชุมสุดยอดผู้นำ G20 ปี 2022 ที่ประเทศอินโดนีเซีย
Executive Espresso เอพิโสดนี้ เคน นครินทร์ จะมาถอด 4 บทเรียนที่ได้เรียนรู้จากผู้นำประเทศอินโดนีเซีย ‘โจโก วิโดโด’ ทั้งการใช้การทูต การต่อยอดจุดแข็ง ลงลึกในรายละเอียด และการตัดสินใจ</t>
  </si>
  <si>
    <t>https://www.youtube.com/watch?v=N4rubBt8_bI&amp;list=PL7vAomcmTSEpmM1ypem8XITGb2RVo1Ea4&amp;index=12</t>
  </si>
  <si>
    <t>N4rubBt8_bI</t>
  </si>
  <si>
    <t>นักท่องเที่ยวจีนทะลักไทย? เตรียมพร้อมอย่างไร | Executive Espresso EP.408</t>
  </si>
  <si>
    <t>Jan 18, 2023</t>
  </si>
  <si>
    <t>1/18/2023</t>
  </si>
  <si>
    <t>50,268 views</t>
  </si>
  <si>
    <t>like this video along with 958 other people</t>
  </si>
  <si>
    <t>30:02</t>
  </si>
  <si>
    <t>นักท่องเที่ยวจีนถือเป็นหนึ่งในกำลังหลักของภาคการท่องเที่ยวไทย แต่ละปีนักท่องเที่ยวจีนจะหลั่งไหลมาเที่ยวกันมากที่สุด จับจ่ายสูงที่สุด เมื่อเทียบกับนักท่องเที่ยวชาติอื่นๆ
วันนี้ถือเป็นโอกาสทองอีกครั้ง เมื่อจีนเริ่มผ่อนปรนนโยบาย Zero-COVID และตัดสินใจเปิดประเทศ เตรียมส่งกรุ๊ปทัวร์เดินทางสู่ประเทศไทย
Executive Espresso เอพิโสดนี้ สรุปข่าวความเคลื่อนไหวล่าสุดของนักท่องเที่ยวจีน พวกเขาเดินทางมา ‘หนีห่าว’ คนไทยแบบล้นทะลักจริงหรือไม่ พวกเขาเดินทางไปที่ไหน และผู้ประกอบการ โดยเฉพาะในอุตสาหกรรมท่องเที่ยว โรงแรม และพ่อค้า-แม่ค้า ต้องเตรียมพร้อมอย่างไร หาคำตอบได้ที่นี่</t>
  </si>
  <si>
    <t>https://www.youtube.com/watch?v=9yyjm0KOy0Q&amp;list=PL7vAomcmTSEpmM1ypem8XITGb2RVo1Ea4&amp;index=11</t>
  </si>
  <si>
    <t>9yyjm0KOy0Q</t>
  </si>
  <si>
    <t>ชำแหละแบตเตอรี่ EV ไทยสู้ได้ไหม | Executive Espresso EP.409</t>
  </si>
  <si>
    <t>Jan 19, 2023</t>
  </si>
  <si>
    <t>1/19/2023</t>
  </si>
  <si>
    <t>148,140 views</t>
  </si>
  <si>
    <t>like this video along with 2,811 other people</t>
  </si>
  <si>
    <t>53:27</t>
  </si>
  <si>
    <t>‘แบตเตอรี่’ กลายเป็นเทคโนโลยีเปลี่ยนโลก เพราะมีคุณสมบัติที่สำคัญคือสามารถกักเก็บพลังงานไฟฟ้า และนำออกมาใช้ตามช่วงเวลาต่างๆ ได้ จึงถูกประยุกต์ใช้ในหลากหลายอุปกรณ์ ไม่ว่าจะเป็นไฟฉาย โทรศัพท์มือถือ รวมถึงรถยนต์ไฟฟ้าในปัจจุบัน
วันนี้ เทคโนโลยีแบตเตอรี่พัฒนาขึ้นอย่างก้าวกระโดด ถูกวิจัยจนออกมาเป็นแบตเตอรี่หลายชนิดทั่วโลก เช่น Lithium Iron Phosphate (LFP) หรือ Lithium Nickel Manganese Cobalt (NMC) คำถามคือแต่ละชนิดนั้นแตกต่างกันอย่างไร โอกาสของธุรกิจเกี่ยวกับแบตเตอรี่อยู่ตรงไหน และประเทศไทยยังมีโอกาสในการเป็น EV Hub อยู่หรือไม่ ฟังคำตอบจากนักวิจัยตัวจริงใน Executive Espresso จากความร่วมมือของ The Secret Sauce และ Quantum Technology Foundation (Thailand) หรือ QTFT</t>
  </si>
  <si>
    <t>https://www.youtube.com/watch?v=MjABjfRJXpw&amp;list=PL7vAomcmTSEpmM1ypem8XITGb2RVo1Ea4&amp;index=10</t>
  </si>
  <si>
    <t>MjABjfRJXpw</t>
  </si>
  <si>
    <t>ญี่ปุ่นกำลังตกขบวน EV โดนจีนแซงจริงหรือ? | Executive Espresso EP.410</t>
  </si>
  <si>
    <t>Jan 24, 2023</t>
  </si>
  <si>
    <t>1/24/2023</t>
  </si>
  <si>
    <t>220,752 views</t>
  </si>
  <si>
    <t>like this video along with 3,516 other people</t>
  </si>
  <si>
    <t>นับเป็นเวลาหลายทศวรรษที่ญี่ปุ่นครองแชมป์ในอุตสาหกรรมยานยนต์ แต่หลังจากการมาถึงของ ‘รถยนต์ไฟฟ้า’ ทำให้สถานะดังกล่าวต้องสั่นคลอน เพราะค่ายรถยนต์จากฝั่งแดนปลาดิบเลือกที่จะ ‘นิ่งเฉย’ ต่อการพัฒนาและผลิตรถยนต์ไฟฟ้า จนทำให้เกิดการคาดเดากันไปว่า ‘หรือญี่ปุ่นจะตกขบวน EV’ 
Executive Espresso อีพีนี้ ดร.วิทย์ สิทธิเวคิน จะมาฉายภาพให้เห็นถึงภาพรวมของแพลตฟอร์มพลังงานยานยนต์ และเจาะลึกถึงสาเหตุที่ญี่ปุ่นยังไม่ขยับตัว พร้อมวิเคราะห์ว่า ‘ไทย’ ผู้ได้รับประโยชน์ในการเป็นฐานการผลิตรถยนต์ให้กับญี่ปุ่นมาอย่างยาวนานจะเป็นอย่างไรต่อไป</t>
  </si>
  <si>
    <t>https://www.youtube.com/watch?v=LjtPhyHjzLc&amp;list=PL7vAomcmTSEpmM1ypem8XITGb2RVo1Ea4&amp;index=9</t>
  </si>
  <si>
    <t>LjtPhyHjzLc</t>
  </si>
  <si>
    <t>แห่เปลี่ยนงาน อัปเงินเดือน เทรนด์การทำงาน 2023 | Executive Espresso EP.411</t>
  </si>
  <si>
    <t>Feb 3, 2023</t>
  </si>
  <si>
    <t>2/3/2023</t>
  </si>
  <si>
    <t>327,864 views</t>
  </si>
  <si>
    <t>like this video along with 4,109 other people</t>
  </si>
  <si>
    <t>20:53</t>
  </si>
  <si>
    <t>ท่ามกลางสภาพตลาดแรงงานที่กำลังชะลอตัวอย่างต่อเนื่อง กลับมีเทรนด์ของพนักงานที่ต้องการเปลี่ยนงานเพื่อเพิ่มเงินเดือน ทำให้การแข่งขันในตลาดแรงงานมีความท้าทายขึ้นอย่างมาก ทั้งนายจ้างและลูกจ้างจึงต้องมีการปรับตัวเพื่อให้สอดรับกับการเปลี่ยนแปลงในตลาดแรงงานโลก 
Exclusive Espresso เอพิโสดนี้ พูดคุยถึงเรื่องตลาดแรงงานในภาพรวมของปี 2023 ทั้งเทรนด์การจ้างงานในปัจจุบัน และฉายให้เห็นภาพของตลาดแรงงานในอนาคต รวมถึงชี้ให้เห็นถึงความท้าทายของตลาดแรงงานในประเทศไทย เพื่อทั้งนายจ้างและลูกจ้างจะสามารถเตรียมตัวรับมือกับการเปลี่ยนแปลงที่จะเกิดขึ้น</t>
  </si>
  <si>
    <t>https://www.youtube.com/watch?v=7fpDxFRZJJM&amp;list=PL7vAomcmTSEpmM1ypem8XITGb2RVo1Ea4&amp;index=8</t>
  </si>
  <si>
    <t>7fpDxFRZJJM</t>
  </si>
  <si>
    <t>ทำไม Apple ไม่ไล่คนออกเหมือนบริษัทเทคฯ ยักษ์อื่น | Executive Espresso EP.412</t>
  </si>
  <si>
    <t>Feb 8, 2023</t>
  </si>
  <si>
    <t>2/8/2023</t>
  </si>
  <si>
    <t>132,438 views</t>
  </si>
  <si>
    <t>like this video along with 2,444 other people</t>
  </si>
  <si>
    <t>27:08</t>
  </si>
  <si>
    <t>Microsoft, Meta, Amazon และ Alphabet นี่คือรายชื่อบริษัทเทคยักษ์ใหญ่ที่ตัดสินใจปลดพนักงานกว่า 10,000 คนในช่วงปีที่ผ่านมา ทว่าหนึ่งในบริษัทที่ยังไม่มีการประกาศปลดพนักงาน ทั้งยังมีการขยับตัวเพื่อหลบปัญหาภูมิรัฐศาสตร์ได้อย่างรวดเร็วก็คือ Apple บริษัทที่มีมูลค่าอันดับ 1 ของโลก 
Executive Espresso เอพิโสดนี้ สรุปความเคลื่อนของของ Apple บริษัทเจ้าของผลิตภัณฑ์อย่าง iPhone, AirPods, Macbook และอื่นๆ อีกมากมาย ที่โต้คลื่นอภิมหาการเลย์ออฟได้อย่างสวยงาม เผยกลยุทธ์การปรับซัพพลายเชน ตามการเปลี่ยนแปลงของภูมิรัฐศาสตร์โลก พร้อมคาดการณ์อนาคตของ Apple ว่าจะมีความเปลี่ยนแปลงใหม่ๆ อะไรให้เราได้เห็นในปีนี้</t>
  </si>
  <si>
    <t>https://www.youtube.com/watch?v=ezGEuBwn6lY&amp;list=PL7vAomcmTSEpmM1ypem8XITGb2RVo1Ea4&amp;index=7</t>
  </si>
  <si>
    <t>ezGEuBwn6lY</t>
  </si>
  <si>
    <t>ไขปริศนาเซมิคอนดักเตอร์ ทำไมจีน-อเมริกา ทะเลาะจนชิปหาย | Executive Espresso EP.413</t>
  </si>
  <si>
    <t>Feb 12, 2023</t>
  </si>
  <si>
    <t>2/12/2023</t>
  </si>
  <si>
    <t>160,483 views</t>
  </si>
  <si>
    <t>like this video along with 3,691 other people</t>
  </si>
  <si>
    <t>56:00</t>
  </si>
  <si>
    <t>ชิปหายคืออะไรหาย?
เซมิคอนดักเตอร์คืออะไรกันแน่? 
ทำไมจีน-สหรัฐฯ ถึงนิยมใช้มันเป็นเครื่องมือต่อรองระหว่างมหาอำนาจโลก?
Executive Espresso เอพิโสดนี้เกิดจากความร่วมมือของ The Secret Sauce กับ Quantum Technology Foundation (Thailand) หรือ QTFT พาคุณสำรวจจักรวาลเซมิคอนดักเตอร์ ชี้ให้เห็นว่าการขาดหายของชิปส่งผลสะเทือนโลกขนาดไหน พร้อมฉายภาพให้เห็นกระบวนการผลิตตั้งแต่ต้นน้ำจนถึงปลายน้ำ และโอกาสของประเทศไทยในเทรนด์อุตสาหกรรมนี้
** ภาพในคลิปวิดีโอที่เวลา 1:55 เป็นภาพของศูนย์เทคโนโลยีและวัสดุแห่งชาติ (MTEC) ซึ่งไม่ใช่ศูนย์เทคโนโลยีไมโครอิเล็กทรอนิกส์ (TMEC) ทางทีมงานขออภัยมา ณ ที่นี้ 
ศึกษาข้อมูลเพิ่มเติมของศูนย์เทคโนโลยีไมโครอิเล็กทรอนิกส์ (TMEC) ได้ที่ https://www.nectec.or.th/research/research-unit/tmec.html</t>
  </si>
  <si>
    <t>https://www.youtube.com/watch?v=XHRyAXHGDSg&amp;list=PL7vAomcmTSEpmM1ypem8XITGb2RVo1Ea4&amp;index=6</t>
  </si>
  <si>
    <t>XHRyAXHGDSg</t>
  </si>
  <si>
    <t>ปัญญาประดิษฐ์ 2023 ChatGPT เปลี่ยนโลก? | Executive Espresso EP.414</t>
  </si>
  <si>
    <t>Feb 15, 2023</t>
  </si>
  <si>
    <t>2/15/2023</t>
  </si>
  <si>
    <t>40,693 views</t>
  </si>
  <si>
    <t>like this video along with 1,013 other people</t>
  </si>
  <si>
    <t>27:56</t>
  </si>
  <si>
    <t>ในปี 2023 กระแส AI แชตบอตกำลังมาแรงอย่างต่อเนื่อง โดยมีจุดเริ่มต้นจาก ChatGPT ทำให้บริษัทยักษ์ใหญ่และสตาร์ทอัพต่างเปิดตัว AI เพื่อแข่งขันกันจำนวนมาก ศึก AI ครั้งนี้ทำให้อดตั้งคำถามไม่ได้ว่า อนาคตของปัญญาประดิษฐ์จะเป็นไปในทิศทางใด
Exclusive Espresso เอพิโสดนี้ จะมาสรุปบทความจาก MIT ในหัวข้อ ‘ก้าวถัดไปของปัญญาประดิษฐ์’ และชี้ให้เห็นถึงการแข่งขันของปัญญาประดิษฐ์ในตลาดโลกปี 2023 ที่กำลังเป็นไปอย่างดุเดือด ทั้งในด้านกฎหมาย การสูญเสียอำนาจของบริษัทเทค ไปจนถึงอุตสาหกรรมยาในอนาคต รวมถึงฉายภาพอนาคตของแชตบอตที่จะปฏิวัติวงการ Search Engine ไปตลอดกาล</t>
  </si>
  <si>
    <t>https://www.youtube.com/watch?v=cRsO2NEW36k&amp;list=PL7vAomcmTSEpmM1ypem8XITGb2RVo1Ea4&amp;index=5</t>
  </si>
  <si>
    <t>cRsO2NEW36k</t>
  </si>
  <si>
    <t>Google ปะทะ Microsoft สงครามแชตบอต! ชิงเจ้าโลก Search | Executive Espresso EP.415</t>
  </si>
  <si>
    <t>Feb 18, 2023</t>
  </si>
  <si>
    <t>2/18/2023</t>
  </si>
  <si>
    <t>43,362 views</t>
  </si>
  <si>
    <t>like this video along with 965 other people</t>
  </si>
  <si>
    <t>จะเกิดอะไรขึ้นเมื่อสองช้างสารในวงการเทค Google และ Microsoft ปะทะกันอย่างดุเดือด?
ไม่กี่เดือนที่ผ่านมา ChatGPT เอไอแชตบอตที่มี Microsoft เป็นผู้สนับสนุนหลักได้สร้างแรงสั่นสะเทือนไปทั่วโลก นั่นเป็นเพราะศักยภาพของมันที่สามารถโต้ตอบ ค้นหาข้อมูล พร้อมสรุปความได้ราวกับพวกเรากำลังสื่อสารกับมนุษย์ ถึงขนาดที่ ซันดาร์ พิชัย CEO ของ Google บอกว่านี่คือภัยคุกคามของบริษัท และถึงเวลาที่ Google จะต้องหาทางต่อกรกับ Microsoft 
การปะทะกันระหว่างสองบริษัทเทคยักษ์ใหญ่จะสร้างความเปลี่ยนแปลงอะไร ตำแหน่ง Search Engine อันดับหนึ่งจะถูกสั่นคลอนหรือไม่ และเราจะได้อะไรจากเหตุการณ์นี้ หาคำตอบใน Executive Espresso</t>
  </si>
  <si>
    <t>https://www.youtube.com/watch?v=LZZm4_Tf7VM&amp;list=PL7vAomcmTSEpmM1ypem8XITGb2RVo1Ea4&amp;index=4</t>
  </si>
  <si>
    <t>LZZm4_Tf7VM</t>
  </si>
  <si>
    <t>ทำไมซีอีโอ Louis Vuitton รวยที่สุดในโลก | Executive Espresso EP.416</t>
  </si>
  <si>
    <t>Feb 25, 2023</t>
  </si>
  <si>
    <t>2/25/2023</t>
  </si>
  <si>
    <t>116,146 views</t>
  </si>
  <si>
    <t>like this video along with 2,588 other people</t>
  </si>
  <si>
    <t>22:08</t>
  </si>
  <si>
    <t>‘ไม่ใช่ Elon ไม่ใช่ Warren ตอนนี้คนที่รวยที่สุดในโลกคือใคร?’
หลังจากที่เศรษฐกิจเข้าสู่ภาวะดอกเบี้ยขาขึ้น กลับเป็นขาลงของเหล่าเจ้าของบริษัทเทคโนโลยีที่สูญเสียความมั่งคั่งไปเป็นเงินจำนวนมหาศาล แต่ท่ามกลางเศรษฐกิจที่หนาวเหน็บ ‘Bernard Arnault’ CEO ของ LVMH กลับผงาดขึ้นมาเป็นบุคคลที่รวยที่สุดในโลก 
Executive Espresso อีพีล่าสุดจะมาเจาะลึกถึงตัวตน ธุรกิจ และกลยุทธ์ ว่าเขาทำอย่างไรให้อาณาจักรแฟชั่นแบรนด์หรูของเขายิ่งใหญ่แซงบริษัทผู้สร้างนวัตกรรมทั้งหลาย</t>
  </si>
  <si>
    <t>https://www.youtube.com/watch?v=An-VP7wE0yw&amp;list=PL7vAomcmTSEpmM1ypem8XITGb2RVo1Ea4&amp;index=3</t>
  </si>
  <si>
    <t>An-VP7wE0yw</t>
  </si>
  <si>
    <t>Adani โกง 7 ล้านล้าน ใหญ่สุดในประวัติศาสตร์? | Executive Espresso EP.417</t>
  </si>
  <si>
    <t>Mar 7, 2023</t>
  </si>
  <si>
    <t>3/7/2023</t>
  </si>
  <si>
    <t>122,259 views</t>
  </si>
  <si>
    <t>20:51</t>
  </si>
  <si>
    <t>Gautam Adani อดีตมหาเศรษฐีอันดับ 3 ของโลก อาจเป็นผู้ทำลายความฝันในการเป็นมหาอำนาจทางเศรษฐกิจเบอร์ 3 ของอินเดีย เมื่อบริษัทในกลุ่ม Adani Group ถูกตั้งข้อสังเกตว่าฉ้อโกง ปั่นหุ้น และปลอมแปลงบัญชีมานานกว่า 10 ปี นับว่าเป็นจำนวนที่สูงสุดเป็นประวัติการณ์ในบรรดาองค์กรขนาดใหญ่ 
เคน นครินทร์ จะมาเจาะลึกถึงสถานการณ์ปัจจุบันของอินเดีย พร้อมการแก้เกมของ Adani Group ว่าเขาจะเรียกความเชื่อมั่นกลับมาได้อย่างไร?</t>
  </si>
  <si>
    <t>https://www.youtube.com/watch?v=S51ds3TT6qg&amp;list=PL7vAomcmTSEpmM1ypem8XITGb2RVo1Ea4&amp;index=2</t>
  </si>
  <si>
    <t>S51ds3TT6qg</t>
  </si>
  <si>
    <t>ใครทำแบงก์ SVB ล้ม? ลามวิกฤตเศรษฐกิจไหม | Executive Espresso EP.418</t>
  </si>
  <si>
    <t>Mar 15, 2023</t>
  </si>
  <si>
    <t>3/15/2023</t>
  </si>
  <si>
    <t>240,444 views</t>
  </si>
  <si>
    <t>like this video along with 3,814 other people</t>
  </si>
  <si>
    <t>27:47</t>
  </si>
  <si>
    <t>นับตั้งแต่ปี 2008 ครั้งนี้ถือเป็นเหตุการณ์ที่ใหญ่ที่สุดในประวัติศาสตร์ เมื่อธนาคารผู้ปล่อยกู้รายใหญ่อันดับที่ 16 ของสหรัฐฯ ต้องประสบเหตุ ‘Bank Run’ หรือปรากฏการณ์คนแห่ถอนเงินออกจากธนาคารมากกว่า 4 หมื่นล้านดอลลาร์ ซึ่งกำลังเกิดขึ้นกับ Silicon Valley Bank หรือ SVB ธนาคารผู้ปล่อยกู้รายใหญ่ของภาคธุรกิจ และ Venture Capital ที่มีความเกี่ยวข้องกับบริษัทสตาร์ทอัพกว่า 50%
อะไรคือต้นตอของปรากฏการณ์แห่ถอนเงินครั้งนี้ เพราะ Fed ขึ้นอัตราดอกเบี้ยรุนแรงเกินไปจริงหรือ และผลกระทบจะตกมาถึงหุ้นของบริษัทที่คุณถืออยู่หรือไม่ หาคำตอบได้ที่ Executive Espresso</t>
  </si>
  <si>
    <t>https://www.youtube.com/watch?v=iHnFny_T8Cw&amp;list=PL7vAomcmTSEpmM1ypem8XITGb2RVo1Ea4&amp;index=1</t>
  </si>
  <si>
    <t>iHnFny_T8Cw</t>
  </si>
  <si>
    <t>แบล็กลิสต์เครดิตบูโรไม่มีจริง? | Executive Espresso EP.419</t>
  </si>
  <si>
    <t>Mar 22, 2023</t>
  </si>
  <si>
    <t>3/22/2023</t>
  </si>
  <si>
    <t>50,962 views</t>
  </si>
  <si>
    <t>like this video along with 1,026 other people</t>
  </si>
  <si>
    <t>39:29</t>
  </si>
  <si>
    <t>‘หนี้ครัวเรือนไทย ไม่แพ้ชาติใดในโลก อันดับ 2 ของเอเชีย’
14.9 ล้านล้านบาท คือตัวเลขอย่างเป็นทางการของหนี้ครัวเรือนในประเทศไทย โดย 20% คือสัดส่วนของหนี้เสีย (Non-Performing Loan) ปัญหาหนี้ครัวเรือนไทยจึงไม่ต่างจากระเบิดเวลาที่รอการปะทุ อีกทั้งยังถูกซ้ำเติมด้วยความเชื่อที่ผิดๆ เกี่ยวกับ ‘แบล็กลิสต์เครดิตบูโร’ ที่กำลังส่งเสริมให้ผู้คนหันไปใช้บริการหนี้นอกระบบ
The Secret Sauce อีพีนี้ เคน นครินทร์ จะมาชำแหละปัญหาหนี้ครัวเรือนไทยแบบหมดเปลือก พร้อมชี้ให้เห็นปัญหาของคำว่า ‘แบล็กลิสต์เครดิตบูโร’</t>
  </si>
  <si>
    <t>https://www.youtube.com/watch?v=fladWERrGhI&amp;list=PLZ0vRaBzdrQ12KViTY71wi4bzrgsCA_TI&amp;index=166&amp;t=2s</t>
  </si>
  <si>
    <t>fladWERrGhI</t>
  </si>
  <si>
    <t>5D เทรนด์โลกการเงิน หนี้ท่วม-เหลื่อมล้ำ-เอเชีย-ดิจิทัล-สิ่งแวดล้อม | Executive Espresso EP.165</t>
  </si>
  <si>
    <t>THE STANDARD</t>
  </si>
  <si>
    <t>Dec 24, 2020</t>
  </si>
  <si>
    <t>12/24/2020</t>
  </si>
  <si>
    <t>2020-Q4</t>
  </si>
  <si>
    <t>24,358 views</t>
  </si>
  <si>
    <t>like this video along with 545 other people</t>
  </si>
  <si>
    <t>29:02</t>
  </si>
  <si>
    <t>ติดตามช่องยูทูบ The Secret Sauce http://bit.ly/SUBthesecretsauce
โลกการเงินหลังจากนี้ในมุมมองของ ดร.สันติธาร เสถียรไทย เทรนด์ระยะยาว 5D: Debt, Divided, Divergence, Digitalization และ Degradation of Environment ที่ถูกเร่งให้เกิดเร็วขึ้นประมาณ 5 ปีมีนัยสำคัญอย่างไร ทีมเศรษฐกิจประเทศไทยควรคำนึงถึงปัจจัยใดมากที่สุดในช่วงปีหน้า</t>
  </si>
  <si>
    <t>https://www.youtube.com/watch?v=6bq1QnPkTWc&amp;list=PLZ0vRaBzdrQ12KViTY71wi4bzrgsCA_TI&amp;index=165&amp;t=3s</t>
  </si>
  <si>
    <t>6bq1QnPkTWc</t>
  </si>
  <si>
    <t>โควิด-19 ระบาดใหม่ ฉุดเศรษฐกิจไทยแค่ไหน นักธุรกิจควรรับมืออย่างไร | Executive Espresso EP.164</t>
  </si>
  <si>
    <t>Premiered Dec 21, 2020</t>
  </si>
  <si>
    <t>Dec 21, 2020</t>
  </si>
  <si>
    <t>12/21/2020</t>
  </si>
  <si>
    <t>18,338 views</t>
  </si>
  <si>
    <t>27:14</t>
  </si>
  <si>
    <t>ติดตามช่องยูทูบ The Secret Sauce http://bit.ly/SUBthesecretsauce
การระบาดใหม่ของโควิด-19 ส่งผลให้เศรษฐกิจที่ใกล้จะฟื้นตัวต้องกลับมาหยุดชะงักอีกครั้ง เพราะความเชื่อมั่นที่เริ่มสั่นคลอน เราสามารถเรียนรู้อะไรได้บ้างจากประเทศสิงคโปร์ ซึ่งเคยเผชิญกับสถานการณ์ที่คล้ายคลึงกัน
เคน นครินทร์ คุยกับ ดร.สันติธาร เสถียรไทย นักเศรษฐศาสตร์ภาคเทคโนโลยีแห่งเอเชีย และ Group Chief Economist ของ Sea Group</t>
  </si>
  <si>
    <t>https://www.youtube.com/watch?v=jbh8it3STzc&amp;list=PLZ0vRaBzdrQ12KViTY71wi4bzrgsCA_TI&amp;index=164&amp;t=3s</t>
  </si>
  <si>
    <t>jbh8it3STzc</t>
  </si>
  <si>
    <t>ดิจิทัลเทรนด์ 2021 เทรนด์การตลาดโลกใหม่ที่ยังไม่มีใครเขียน! ตอนที่ 2 | Executive Espresso EP.163</t>
  </si>
  <si>
    <t>Dec 19, 2020</t>
  </si>
  <si>
    <t>12/19/2020</t>
  </si>
  <si>
    <t>52,087 views</t>
  </si>
  <si>
    <t>like this video along with 1,216 other people</t>
  </si>
  <si>
    <t>ติดตามช่องยูทูบ The Secret Sauce http://bit.ly/SUBthesecretsauce
อะไรคือสิ่งสำคัญที่ทุกบริษัทควรมีเพื่อเดินต่อไปในยุคดิจิทัล และวิธีทำการตลาดแบบใหม่ในปี 2021 ควรเป็นแบบไหน ในวันที่การสร้างประสบการณ์ที่ดีให้กับลูกค้า ไม่ใช่แค่การให้ส่วนลดอีกต่อไป 
เคน นครินทร์ คุยกับ อรรถวุฒิ เวศรานุรักษ์ ประธานกรรมการบริหาร Adapter Digital Group</t>
  </si>
  <si>
    <t>https://www.youtube.com/watch?v=Fbcvmv0VJQM&amp;list=PLZ0vRaBzdrQ12KViTY71wi4bzrgsCA_TI&amp;index=163</t>
  </si>
  <si>
    <t>Fbcvmv0VJQM</t>
  </si>
  <si>
    <t>ดิจิทัลเทรนด์ 2021 เทรนด์การตลาดโลกใหม่ที่ยังไม่มีใครเขียน! ตอนที่ 1| Executive Espresso EP.162</t>
  </si>
  <si>
    <t>Dec 18, 2020</t>
  </si>
  <si>
    <t>12/18/2020</t>
  </si>
  <si>
    <t>218,290 views</t>
  </si>
  <si>
    <t>like this video along with 5,156 other people</t>
  </si>
  <si>
    <t>53:45</t>
  </si>
  <si>
    <t>ติดตามช่องยูทูบ The Secret Sauce http://bit.ly/SUBthesecretsauce
โลกที่ไม่มีวันเหมือนเดิมอีกต่อไป เมื่อพฤติกรรมของผู้บริโภคเปลี่ยนไปตลอดกาล ผู้ประกอบการควรปรับตัวและรับมืออย่างไร อัปเดตเทรนด์การตลาดปี 2021 กับอรรถวุฒิ เวศรานุรักษ์ ประธานกรรมการบริหาร Adapter Digital Group ในรายการ The Secret Sauce:  Executive Espresso</t>
  </si>
  <si>
    <t>https://www.youtube.com/watch?v=7mLT6J9uCwc&amp;list=PLZ0vRaBzdrQ12KViTY71wi4bzrgsCA_TI&amp;index=162</t>
  </si>
  <si>
    <t>7mLT6J9uCwc</t>
  </si>
  <si>
    <t>แนวโน้มเศรษฐกิจหลังวัคซีนเข็มแรกมาแล้ว ลงทุนอย่างไรต่อดี | Executive Espresso EP.161</t>
  </si>
  <si>
    <t>Dec 17, 2020</t>
  </si>
  <si>
    <t>12/17/2020</t>
  </si>
  <si>
    <t>like this video along with 232 other people</t>
  </si>
  <si>
    <t>51:33</t>
  </si>
  <si>
    <t>ติดตามช่องยูทูบ The Secret Sauce http://bit.ly/SUBthesecretsauce
อัปเดตข่าวเรื่องวัคซีนเข็มแรก แนวโน้มเศรษฐกิจไทยจะเป็นอย่างไร ปีหน้าจะไปในทิศทางไหน สถานการณ์ประเทศจะกลับเป็นเหมือนเดิมหรือไม่ และนักลงทุนควรมีแผนการรับมืออย่างไรต่อจากนี้
เคน นครินทร์ คุยกับ ศรชัย สุเนต์ตา กรรมการผู้จัดการ SCBS และสุกิจ อุดมศิริกุล กรรมการผู้จัดการ สายงานวิจัย บริษัทหลักทรัพย์ ไทยพาณิชย์ จำกัด ใน The Secret Sauce: Executive Espresso</t>
  </si>
  <si>
    <t>https://www.youtube.com/watch?v=gVH5fluFjQM&amp;list=PLZ0vRaBzdrQ12KViTY71wi4bzrgsCA_TI&amp;index=161</t>
  </si>
  <si>
    <t>gVH5fluFjQM</t>
  </si>
  <si>
    <t>ดร.เศรษฐพุฒิ ผู้ว่าแบงก์ชาติ แก้บาทแข็ง หนี้เสีย ความเหลื่อมล้ำ ดิสรัปชัน Executive Espresso EP.160</t>
  </si>
  <si>
    <t>Premiered Dec 15, 2020</t>
  </si>
  <si>
    <t>Dec 15, 2020</t>
  </si>
  <si>
    <t>12/15/2020</t>
  </si>
  <si>
    <t>61,058 views</t>
  </si>
  <si>
    <t>like this video along with 1,050 other people</t>
  </si>
  <si>
    <t>1:24:17</t>
  </si>
  <si>
    <t>ค่าเงินบาทที่แข็งตัว หนี้ครัวเรือนที่สูงสุดเป็นประวัติการณ์ Soft Loan ที่หลายฝ่ายมองว่ายังปล่อยได้ไม่ตรงจุดนัก และปัญหาช่องว่างความเหลื่อมล้ำที่จะมีแต่กว้างขึ้นเรื่อยๆ
ธนาคารแห่งประเทศไทยมีแนวทางการแก้ปัญหาอย่างไร คำกล่าวที่ว่าแบงก์ชาติจะเป็น ‘กองหลัง’ ซึ่ง ดร.เศรษฐพุฒิ สุทธิวาทนฤพุฒิ ผู้ว่าการธนาคารแห่งประเทศไทย (ธปท.) คนที่ 21 ได้เคยแถลงการณ์ไว้จริงๆ แล้วมีความหมายว่าอย่างไร</t>
  </si>
  <si>
    <t>https://www.youtube.com/watch?v=II1BussN4xc&amp;list=PLZ0vRaBzdrQ12KViTY71wi4bzrgsCA_TI&amp;index=160&amp;t=4s</t>
  </si>
  <si>
    <t>II1BussN4xc</t>
  </si>
  <si>
    <t>จุรินทร์ รมว.พาณิชย์ แผนรับมือวิกฤตส่งออก กลยุทธ์ FTA ยุทธศาสตร์ข้าว 5 ปี Executive Espresso EP.159</t>
  </si>
  <si>
    <t>Premiered Dec 14, 2020</t>
  </si>
  <si>
    <t>Dec 14, 2020</t>
  </si>
  <si>
    <t>12/14/2020</t>
  </si>
  <si>
    <t>2,273 views</t>
  </si>
  <si>
    <t>like this video along with 50 other people</t>
  </si>
  <si>
    <t>1:14:15</t>
  </si>
  <si>
    <t>สัมภาษณ์ ‘จุรินทร์’ รมว.พาณิชย์ แผนรับมือวิกฤตส่งออก กลยุทธ์ FTA และยุทธศาสตร์ข้าว 5 ปี
เมื่อเครื่องจักรเศรษฐกิจไทยที่ใหญ่ที่สุดตัวหนึ่งอย่างการส่งออกถูกคาดการณ์ว่าจะติดลบประมาณ 7% จุรินทร์ ลักษณวิศิษฏ์ รองนายกรัฐมนตรี และรัฐมนตรีว่าการกระทรวงพาณิชย์มีคำตอบต่อเรื่องนี้อย่างไร
รวมถึงดีลการค้า หรือ FTA ที่จะเกิดขึ้นอย่าง RCEP และ CPTPP ปัจจุบันอยู่ในขั้นตอนใด ยุทธศาสตร์ข้าว สินค้าเกษตรที่สำคัญที่สุดของไทย หลังจากนี้จะเป็นอย่างไร นโยบายการค้าของไทยจะมุ่งไปในทิศทางใด</t>
  </si>
  <si>
    <t>https://www.youtube.com/watch?v=YBmcC1rpjCI&amp;list=PLZ0vRaBzdrQ12KViTY71wi4bzrgsCA_TI&amp;index=159</t>
  </si>
  <si>
    <t>YBmcC1rpjCI</t>
  </si>
  <si>
    <t>เศรษฐกิจไทยสิ้นสุดทางเลื่อน? มองอนาคต 2021 | Executive Espresso EP.158</t>
  </si>
  <si>
    <t>Dec 4, 2020</t>
  </si>
  <si>
    <t>12/4/2020</t>
  </si>
  <si>
    <t>33,272 views</t>
  </si>
  <si>
    <t>like this video along with 561 other people</t>
  </si>
  <si>
    <t>30:29</t>
  </si>
  <si>
    <t>ภาพรวมเศรษฐกิจปี 2021 เป็นอย่างไร วัคซีนโควิด-19 จะสามารถทำให้ประเทศไทยฟื้นกลับมาเป็นเหมือนเดิมหรือไม่ เศรษฐกิจไทยสิ้นสุดทางเลื่อนแล้วจริงหรือ
เคน นครินทร์ สรุปประเด็นสำคัญจากงาน ‘เดินหน้าฝ่าวิกฤต พลิกเศรษฐกิจไทย’ โดย สารัชถ์ รัตนาวะดี (GULF), อรรถพล ฤกษ์พิบูลย์ (PTT), รุ่งโรจน์ รังสิโยภาส (SCG), ดร.ปิติ ตัณฑเกษม (TMB) และ ดนุชา พิชยนันท์ (สภาพัฒน์)</t>
  </si>
  <si>
    <t>https://www.youtube.com/watch?v=ySc6serDPz8&amp;list=PLZ0vRaBzdrQ12KViTY71wi4bzrgsCA_TI&amp;index=158&amp;t=4s</t>
  </si>
  <si>
    <t>ySc6serDPz8</t>
  </si>
  <si>
    <t>ไทยกับเวียดนาม กระต่ายกับเต่า ใครกำลังโดนแซง? | Executive Espresso EP.157</t>
  </si>
  <si>
    <t>Dec 1, 2020</t>
  </si>
  <si>
    <t>12/1/2020</t>
  </si>
  <si>
    <t>52,140 views</t>
  </si>
  <si>
    <t>like this video along with 1,096 other people</t>
  </si>
  <si>
    <t>29:31</t>
  </si>
  <si>
    <t>เศรษฐกิจเวียดนามกำลังจะแซงหน้าไทยจริงหรือไม่ เคน นครินทร์ สรุปปัจจัยสำคัญที่ทำให้เวียดนามเร่งเครื่องพัฒนาอย่างรวดเร็ว ใน The Secret Sauce: Executive Espresso</t>
  </si>
  <si>
    <t>https://www.youtube.com/watch?v=kW04cBDnsPE&amp;list=PLZ0vRaBzdrQ12KViTY71wi4bzrgsCA_TI&amp;index=157&amp;t=4s</t>
  </si>
  <si>
    <t>kW04cBDnsPE</t>
  </si>
  <si>
    <t>ประเทศที่ดีที่สุด และแย่ที่สุดในยุคโควิด-19 จาก Bloomberg | Executive Espresso EP.156</t>
  </si>
  <si>
    <t>Nov 30, 2020</t>
  </si>
  <si>
    <t>11/30/2020</t>
  </si>
  <si>
    <t>10,995 views</t>
  </si>
  <si>
    <t>like this video along with 154 other people</t>
  </si>
  <si>
    <t>22:30</t>
  </si>
  <si>
    <t>ประเทศใดจัดการปัญหาโควิด-19 ได้ดีที่สุด และแย่ที่สุดในโลก Bloomberg ได้ทำการจัดอันดับผลงานของประเทศต่างๆ โดยการใช้มาตรวัดดังต่อไปนี้ จำนวนผู้ติดเชื้อ อัตราการเสียชีวิต การตรวจหาเชื้อไวรัส ข้อตกลงวัคซีน ระบบสาธารณสุขท้องถิ่น ผลกระทบเชิงเศรษฐกิจ เสรีภาพในการเคลื่อนไหวของประชาชน
เคน นครินทร์ สรุปบทความ The Covid Resilience Ranking: The Best and Worst Places to Be in the Coronavirus Era โดย Bloomberg</t>
  </si>
  <si>
    <t>https://www.youtube.com/watch?v=C-FHciWlavY&amp;list=PLZ0vRaBzdrQ12KViTY71wi4bzrgsCA_TI&amp;index=156&amp;t=4s</t>
  </si>
  <si>
    <t>C-FHciWlavY</t>
  </si>
  <si>
    <t>ไทยได้อะไรจาก RCEP กรอบการค้าเสรีที่ใหญ่และใหม่ที่สุดในโลก | Executive Espresso EP.155</t>
  </si>
  <si>
    <t>Nov 18, 2020</t>
  </si>
  <si>
    <t>11/18/2020</t>
  </si>
  <si>
    <t>16,252 views</t>
  </si>
  <si>
    <t>like this video along with 396 other people</t>
  </si>
  <si>
    <t>24:16</t>
  </si>
  <si>
    <t>ชวนคุยเรื่องความตกลง RCEP หรือความตกลงเขตการค้าเสรี ระหว่าง 10 ชาติสมาชิกอาเซียน ประเทศไทยได้รับประโยชน์อะไรบ้างจาก RCEP ในแง่ของตลาดหุ้นฝั่งเอเชียตอบสนองกับ RCEP แบบไหน ถือว่าเป็นข่าวดีแล้วหรือยัง และผู้ประกอบการควรรับมืออย่างไร ทุกคนควรติดตามอย่างใกล้ชิด
เคน นครินทร์ สรุปข้อมูลสำคัญที่นักการตลาดและนักธุรกิจไม่ควรพลาดใน The Secret Sauce: Executive Espresso</t>
  </si>
  <si>
    <t>https://www.youtube.com/watch?v=JpYjpCheIeY&amp;list=PLZ0vRaBzdrQ12KViTY71wi4bzrgsCA_TI&amp;index=155&amp;t=4s</t>
  </si>
  <si>
    <t>JpYjpCheIeY</t>
  </si>
  <si>
    <t>เศรษฐกิจไทย ไร้เทคโนโลยี ไร้อนาคต จริงหรือ | Executive Espresso EP.154</t>
  </si>
  <si>
    <t>Nov 15, 2020</t>
  </si>
  <si>
    <t>11/15/2020</t>
  </si>
  <si>
    <t>45,446 views</t>
  </si>
  <si>
    <t>like this video along with 1,069 other people</t>
  </si>
  <si>
    <t>37:37</t>
  </si>
  <si>
    <t>อัปเดตสถานการณ์เศรษฐกิจไทย ประเทศเรากำลังถูกเพื่อนบ้านแซงหน้าจริงหรือ ปัจจัยอะไรบ้างที่ทำให้ประเทศไทยรั้งท้ายในแถบอาเซียน และเทคโนโลยีจะเข้ามาช่วยกอบกู้เศรษฐกิจไทยอย่างไร 
เคน นครินทร์ สรุปข้อมูลสำคัญที่นักการตลาดและนักธุรกิจไม่ควรพลาดใน The Secret Sauce: Executive Espresso</t>
  </si>
  <si>
    <t>https://www.youtube.com/watch?v=pp6xhfqjpYc&amp;list=PLZ0vRaBzdrQ12KViTY71wi4bzrgsCA_TI&amp;index=154</t>
  </si>
  <si>
    <t>pp6xhfqjpYc</t>
  </si>
  <si>
    <t>เศรษฐกิจดิจิทัลไทยปี 2563 รุ่งจริงหรือ โอกาสอยู่ตรงไหน | Executive Espresso EP.153</t>
  </si>
  <si>
    <t>Nov 14, 2020</t>
  </si>
  <si>
    <t>11/14/2020</t>
  </si>
  <si>
    <t>9,455 views</t>
  </si>
  <si>
    <t>like this video along with 190 other people</t>
  </si>
  <si>
    <t>20:18</t>
  </si>
  <si>
    <t>ทิศทางมูลค่าเศรษฐกิจดิจิทัลของประเทศไทยเข้าช่วงขาขึ้นแล้วหรือไม่ อะไรทำให้ผู้ใช้งานเพิ่มขึ้นอย่างต่อเนื่อง และนักลงทุนควรทำอย่างไรต่อจากนี้ 
เคน นครินทร์ สรุปข้อมูลสำคัญที่นักการตลาดและนักธุรกิจไม่ควรพลาด ใน The Secret Sauce: Executive Espresso</t>
  </si>
  <si>
    <t>https://www.youtube.com/watch?v=uGGZ7Q1pWv4&amp;list=PLZ0vRaBzdrQ12KViTY71wi4bzrgsCA_TI&amp;index=153</t>
  </si>
  <si>
    <t>uGGZ7Q1pWv4</t>
  </si>
  <si>
    <t>เราเปิดประเทศแล้วหรือยัง สรุปสถานการณ์ท่องเที่ยวไทยและแนวโน้มอนาคต | Executive Espresso EP.152</t>
  </si>
  <si>
    <t>Nov 13, 2020</t>
  </si>
  <si>
    <t>11/13/2020</t>
  </si>
  <si>
    <t>9,297 views</t>
  </si>
  <si>
    <t>like this video along with 163 other people</t>
  </si>
  <si>
    <t>19:02</t>
  </si>
  <si>
    <t>อัปเดตสถานการณ์เปิดประเทศเพื่อรับนักท่องเที่ยว ผลกระทบที่ตามมาหลังจากนี้จะเป็นอย่างไร นักท่องเที่ยวคนไทยและต่างชาติมีจำนวนมากน้อยแค่ไหน และรองผู้ว่าการ ททท. มีมุมมองอย่างไรต่อแนวโน้มการท่องเที่ยวไทยในปี 2564 ใน The Secret Sauce: Executive Espresso</t>
  </si>
  <si>
    <t>https://www.youtube.com/watch?v=-A_eTdd9NCY&amp;list=PLZ0vRaBzdrQ12KViTY71wi4bzrgsCA_TI&amp;index=152&amp;t=3s</t>
  </si>
  <si>
    <t>-A_eTdd9NCY</t>
  </si>
  <si>
    <t>วัคซีนไฟเซอร์ได้ผล 90% กลยุทธ์การลงทุนควรเป็นอย่างไร | Executive Espresso EP.151</t>
  </si>
  <si>
    <t>Premiered Nov 10, 2020</t>
  </si>
  <si>
    <t>Nov 10, 2020</t>
  </si>
  <si>
    <t>11/10/2020</t>
  </si>
  <si>
    <t>15,434 views</t>
  </si>
  <si>
    <t>like this video along with 339 other people</t>
  </si>
  <si>
    <t>47:30</t>
  </si>
  <si>
    <t>การมาถึงของวัคซีนไฟเซอร์ที่เร็วกว่ากำหนดส่งผลต่อความตื่นตัวในตลาดหุ้นอย่างไร นักลงทุนควรรับมือแบบไหน และจากมุมมองของผู้เชี่ยวชาญ สถานการณ์ลงทุนหลังจากนี้มีอะไรน่าจับตามองอีกบ้าง
เคน นครินทร์ คุยกับ แบงค์-ชยนนท์ รักกาญจนันท์ Chief Advisory Officer, Co-Founder จาก FINNOMENA ใน The Secret Sauce: Execlutive Esspresso</t>
  </si>
  <si>
    <t>https://www.youtube.com/watch?v=vzaeuDFgX0A&amp;list=PLZ0vRaBzdrQ12KViTY71wi4bzrgsCA_TI&amp;index=151&amp;t=4s</t>
  </si>
  <si>
    <t>vzaeuDFgX0A</t>
  </si>
  <si>
    <t>นักธุรกิจ-นักลงทุนควรรับมือกับผลเลือกตั้งสหรัฐฯ อย่างไร | Executive Espresso EP.150</t>
  </si>
  <si>
    <t>Premiered Nov 6, 2020</t>
  </si>
  <si>
    <t>Nov 6, 2020</t>
  </si>
  <si>
    <t>11/6/2020</t>
  </si>
  <si>
    <t>8,267 views</t>
  </si>
  <si>
    <t>like this video along with 145 other people</t>
  </si>
  <si>
    <t>27:07</t>
  </si>
  <si>
    <t>The Secret Sauce: Executive Espresso ติดตามประเด็นร้อนจากผลการเลือกตั้งสหรัฐฯ นักลงทุนต้องเตรียมรับมืออย่างไรกับ Split Congress เมื่อสภาสูงและสภาล่างของรัฐสภาสหรัฐฯ ไม่ได้มีขั้วใดขั้วหนึ่งครองเสียงข้างมาก</t>
  </si>
  <si>
    <t>https://www.youtube.com/watch?v=-dFtFUzMhow&amp;list=PLZ0vRaBzdrQ12KViTY71wi4bzrgsCA_TI&amp;index=150&amp;t=4s</t>
  </si>
  <si>
    <t>-dFtFUzMhow</t>
  </si>
  <si>
    <t>ทำไมทรัมป์หักปากกาเซียน อาจพลิกแซงไบเดนเป็นประธานาธิบดี | Executive Espresso EP.149</t>
  </si>
  <si>
    <t>Premiered Nov 4, 2020</t>
  </si>
  <si>
    <t>Nov 4, 2020</t>
  </si>
  <si>
    <t>11/4/2020</t>
  </si>
  <si>
    <t>95,639 views</t>
  </si>
  <si>
    <t>like this video along with 957 other people</t>
  </si>
  <si>
    <t>สรุปประเด็นสำคัญจากข่าวการเลือกตั้งสหรัฐฯ เพราะอะไรผลคะแนนจึงออกมาสูสีกว่าที่คิด ทำไมทรัมป์มีโอกาสชนะ เศรษฐกิจหลังจากนี้จะเปลี่ยนแปลงไปอย่างไร นโยบายแต่ละฝ่ายจะกระทบโลกการเงินและลงทุนแค่ไหน ในรายการ The Secret Sauce: Executive Espresso</t>
  </si>
  <si>
    <t>https://www.youtube.com/watch?v=q2jXvkXi9Ok&amp;list=PLZ0vRaBzdrQ12KViTY71wi4bzrgsCA_TI&amp;index=149</t>
  </si>
  <si>
    <t>q2jXvkXi9Ok</t>
  </si>
  <si>
    <t>เจาะลึก Ant Group ของแจ็ค หม่า ฟินเทคไอพีโอมูลค่าสูงสุดในประวัติศาสตร์ | Executive Espresso EP.148</t>
  </si>
  <si>
    <t>Nov 2, 2020</t>
  </si>
  <si>
    <t>11/2/2020</t>
  </si>
  <si>
    <t>26,816 views</t>
  </si>
  <si>
    <t>like this video along with 529 other people</t>
  </si>
  <si>
    <t>19:26</t>
  </si>
  <si>
    <t>เจาะลึกข่าวน่าจับตามอง เมื่อฟินเทคจากแดนมังกรกลับมาผงาดอีกครั้งกับ Ant Group แพลตฟอร์มเพย์เมนต์ของแจ็คหม่า ประกาศเข้าตลาดหลักทรัพย์ด้วยมูลค่าสูงที่สุดในประวัติศาสตร์ เหตุการณ์นี้จะส่งผลกระทบกับธุรกิจทั่วโลกอย่างไร 
เคน นครินทร์ คุยกับ ปณชัย อารีเพิ่มพร Content Creator เทคโนโลยีและธุรกิจประจำ THE STANDARD ใน The Secret Sauce: Executive Espresso</t>
  </si>
  <si>
    <t>https://www.youtube.com/watch?v=aT5sig2eiNQ&amp;list=PLZ0vRaBzdrQ12KViTY71wi4bzrgsCA_TI&amp;index=148</t>
  </si>
  <si>
    <t>aT5sig2eiNQ</t>
  </si>
  <si>
    <t>ลงทุนอย่างไรให้เกษียณได้ก่อนอายุ 40 ปี | Executive Espresso EP.147</t>
  </si>
  <si>
    <t>Oct 30, 2020</t>
  </si>
  <si>
    <t>10/30/2020</t>
  </si>
  <si>
    <t>344,258 views</t>
  </si>
  <si>
    <t>like this video along with 7,938 other people</t>
  </si>
  <si>
    <t>1:00:02</t>
  </si>
  <si>
    <t>ทุกคนอยากรวย แต่คำว่า ‘รวย’ ในความหมายของผู้เชี่ยวชาญด้านการลงทุนคืออะไร การเปลี่ยนวิธีคิดเพื่อความมั่งคั่งต้องเริ่มต้นที่ตรงไหน แล้วถ้าอยากเกษียณไม่เกินอายุ 40 ปีต้องทำอย่างไรบ้าง
เคน นครินทร์ คุยกับ เฟิร์น-ศิรัถยา อิศรภักดี โฮสต์ประจำ Morning Wealth รายการใหม่ล่าสุดของ THE STANDARD</t>
  </si>
  <si>
    <t>https://www.youtube.com/watch?v=q1nLRvm6mh4&amp;list=PLZ0vRaBzdrQ12KViTY71wi4bzrgsCA_TI&amp;index=147&amp;t=4s</t>
  </si>
  <si>
    <t>q1nLRvm6mh4</t>
  </si>
  <si>
    <t>สัมภาษณ์ที่ปรึกษาทีมเศรษฐกิจรัฐบาล กำลังคิดและวางแผนอะไร | Executive Espresso EP.146</t>
  </si>
  <si>
    <t>Oct 24, 2020</t>
  </si>
  <si>
    <t>10/24/2020</t>
  </si>
  <si>
    <t>19,655 views</t>
  </si>
  <si>
    <t>like this video along with 354 other people</t>
  </si>
  <si>
    <t>1:07:17</t>
  </si>
  <si>
    <t>เศรษฐกิจไทยหลังจากนี้จะเป็นอย่างไร ปัจจัยคุกคามมีอะไรบ้าง ภาครัฐคิดและวางแผนรับมืออย่างไร จะมีมาตรการใดออกมาเป็นของขวัญปีใหม่สำหรับคนไทย
เคน นครินทร์ คุยกับ บุรินทร์ อดุลวัฒนะ ที่ปรึกษาด้านเศรษฐกิจรองนายกรัฐมนตรี และ Chief Economist ธนาคารกรุงเทพ</t>
  </si>
  <si>
    <t>https://www.youtube.com/watch?v=cptqgbtFSLc&amp;list=PLZ0vRaBzdrQ12KViTY71wi4bzrgsCA_TI&amp;index=146&amp;t=4s</t>
  </si>
  <si>
    <t>cptqgbtFSLc</t>
  </si>
  <si>
    <t>5 โจทย์ใหญ่ผู้ว่าฯ แบงก์ชาติคนใหม่ 'ไม่ใช่กองหน้า แต่เป็นกองหลัง | Executive Espresso EP.145</t>
  </si>
  <si>
    <t>Oct 22, 2020</t>
  </si>
  <si>
    <t>10/22/2020</t>
  </si>
  <si>
    <t>10,663 views</t>
  </si>
  <si>
    <t>21:38</t>
  </si>
  <si>
    <t>แนวทางการทำงานของผู้ว่าการ ธปท. คนล่าสุดเป็นอย่างไร อะไรคือ 5 โจทย์ใหญ่ที่แบงก์ชาติจะให้ความสำคัญหลังจากนี้ การทำงานเป็น ‘กองหลัง’ ไม่ใช่ ‘กองหน้า’ หมายความว่าอะไร
เคน นครินทร์ สรุปการพบสื่อมวลชนครั้งแรกหลังรับตำแหน่งของ ดร.เศรษฐพุฒิ สุทธิวาทนฤพุฒิ ผู้ว่าการธนาคารแห่งประเทศไทย</t>
  </si>
  <si>
    <t>https://www.youtube.com/watch?v=gcaYXXOEtHI&amp;list=PLZ0vRaBzdrQ12KViTY71wi4bzrgsCA_TI&amp;index=145&amp;t=2s</t>
  </si>
  <si>
    <t>gcaYXXOEtHI</t>
  </si>
  <si>
    <t>คุยเสรีภาพสื่อกับสุทธิชัย หยุ่น | Executive Espresso EP.144</t>
  </si>
  <si>
    <t>Premiered Oct 21, 2020</t>
  </si>
  <si>
    <t>Oct 21, 2020</t>
  </si>
  <si>
    <t>10/21/2020</t>
  </si>
  <si>
    <t>43,286 views</t>
  </si>
  <si>
    <t>like this video along with 674 other people</t>
  </si>
  <si>
    <t>54:21</t>
  </si>
  <si>
    <t>เสรีภาพสื่อในชั่วโมงที่การเมืองไทยร้อนแรงเพราะความขัดแย้งที่เกิดขึ้นในสังคม จากการที่ กอร.ฉ. ยื่นเรื่องระงับการเผยแพร่ของ Voice TV, The Reporters, ประชาไท, เยาวชนปลดแอก - Free Youth และ THE STANDARD จุดยืนของสื่อ ณ เวลานี้ควรเป็นอย่างไร
เคน นครินทร์ คุยกับ สุทธิชัย หยุ่น ในรายการ The Secret Sauce: Executive Espresso</t>
  </si>
  <si>
    <t>https://www.youtube.com/watch?v=5hklHotrj2k&amp;list=PLZ0vRaBzdrQ12KViTY71wi4bzrgsCA_TI&amp;index=144&amp;t=4s</t>
  </si>
  <si>
    <t>5hklHotrj2k</t>
  </si>
  <si>
    <t>เลือกตั้งสหรัฐฯ 101 ทำไมครั้งนี้จึงวุ่นวายที่สุดในประวัติศาสตร์ | Executive Espresso EP.143</t>
  </si>
  <si>
    <t>Oct 20, 2020</t>
  </si>
  <si>
    <t>10/20/2020</t>
  </si>
  <si>
    <t>66,689 views</t>
  </si>
  <si>
    <t>like this video along with 935 other people</t>
  </si>
  <si>
    <t>1:08:01</t>
  </si>
  <si>
    <t>ทำความเข้าใจกลไกการเลือกตั้งและการเมืองสหรัฐฯ ตั้งแต่อดีตจนถึงปัจจุบัน อุดมการณ์ของฝั่งซ้ายและขวาแตกต่างกันอย่างไร การเลือกตั้งประธานาธิบดีสหรัฐฯ ครั้งนี้พิเศษกว่าครั้งก่อนๆ อย่างไร
เคน นครินทร์ คุยกับ ผศ.ดร.วิบูลพงศ์ พูนประสิทธิ์ คณะรัฐศาสตร์ มหาวิทยาลัยธรรมศาสตร์ และที่ปรึกษาสมาคมอเมริกาศึกษาในประเทศไทย</t>
  </si>
  <si>
    <t>https://www.youtube.com/watch?v=6dscy6kGCKE&amp;list=PLZ0vRaBzdrQ12KViTY71wi4bzrgsCA_TI&amp;index=143</t>
  </si>
  <si>
    <t>6dscy6kGCKE</t>
  </si>
  <si>
    <t>รัฐกระตุ้นเศรษฐกิจตรงจุดหรือไม่ กู้เพิ่มได้ไหม การตกหน้าผาการคลังคืออะไร | Executive Espresso EP.142</t>
  </si>
  <si>
    <t>Oct 19, 2020</t>
  </si>
  <si>
    <t>10/19/2020</t>
  </si>
  <si>
    <t>11,947 views</t>
  </si>
  <si>
    <t>like this video along with 185 other people</t>
  </si>
  <si>
    <t>43:25</t>
  </si>
  <si>
    <t>หนี้เสียน่ากังวลแค่ไหน อะไรคือสาเหตุที่ธนาคารแห่งประเทศไทยไม่ต่อนโยบายพักชำระหนี้ เหตุใดธนาคารจึงไม่สามารถปล่อย Soft Loan ได้เต็มจำนวน เงินที่รัฐบาลมีอยู่ในปัจจุบันเพียงพอแล้วหรือควรกู้เพิ่ม
เคน นครินทร์ คุยกับ ดร.ยรรยง ไทยเจริญ รองผู้จัดการใหญ่ และผู้บริหารสูงสุด Economic Intelligence Center ธนาคารไทยพาณิชย์</t>
  </si>
  <si>
    <t>https://www.youtube.com/watch?v=YsTUJrVjSqM&amp;list=PLZ0vRaBzdrQ12KViTY71wi4bzrgsCA_TI&amp;index=142&amp;t=4s</t>
  </si>
  <si>
    <t>YsTUJrVjSqM</t>
  </si>
  <si>
    <t>ETF คืออะไร ทำไมบัฟเฟตต์ยังต้องลงทุน | Executive Espresso EP.141</t>
  </si>
  <si>
    <t>Oct 17, 2020</t>
  </si>
  <si>
    <t>10/17/2020</t>
  </si>
  <si>
    <t>174,584 views</t>
  </si>
  <si>
    <t>like this video along with 3,861 other people</t>
  </si>
  <si>
    <t>57:05</t>
  </si>
  <si>
    <t>เมื่อแนวโน้มการเติบโตของเศรษฐกิจไทยส่งผลให้นักลงทุนเริ่มขยับออกไปลงทุนในตลาดต่างประเทศเพิ่มมากขึ้น ทั้งในรูปแบบของกองทุนเปิดและ Wealth Management อีกหนึ่งทางเลือกอย่าง ETF คืออะไร ตอบโจทย์นักลงทุนขนาดเล็กถึงกลางอย่างไร
เคน นครินทร์ คุยกับ ตราวุทธิ์ เหลืองสมบูรณ์ CEO และผู้ก่อตั้ง Jitta ในรายการ The Secret Sauce: Executive Espresso</t>
  </si>
  <si>
    <t>https://www.youtube.com/watch?v=HSolgRlInXM&amp;list=PLZ0vRaBzdrQ12KViTY71wi4bzrgsCA_TI&amp;index=141&amp;t=4s</t>
  </si>
  <si>
    <t>HSolgRlInXM</t>
  </si>
  <si>
    <t>แนวโน้มเศรษฐกิจไทยปี 2021 ฟื้นตัวช้ากว่าโลก แผลเป็นลึกกว่าใคร | Executive Espresso EP.140</t>
  </si>
  <si>
    <t>Oct 16, 2020</t>
  </si>
  <si>
    <t>10/16/2020</t>
  </si>
  <si>
    <t>54,776 views</t>
  </si>
  <si>
    <t>like this video along with 756 other people</t>
  </si>
  <si>
    <t>53:13</t>
  </si>
  <si>
    <t>EIC คาดเศรษฐกิจไทยปี 2020 จะหดตัวที่ -7.8% โดยปี 2021 มีแนวโน้มการขยายตัวที่ 3.5% แต่จะเป็นการฟื้นตัวที่ไม่เท่าเทียม อะไรคือปัจจัยที่ขับเคลื่อนการฟื้นตัวดังกล่าว กลุ่มอุตสาหกรรมใดยังน่ากังวล ชำแหละ 3 แผลเป็นแห่งเศรษฐกิจไทย
เคน นครินทร์ คุยกับ ดร.ยรรยง ไทยเจริญ รองผู้จัดการใหญ่ และผู้บริหารสูงสุด Economic Intelligence Center ธนาคารไทยพาณิชย์</t>
  </si>
  <si>
    <t>https://www.youtube.com/watch?v=ELTQMvmlwX0&amp;list=PLZ0vRaBzdrQ12KViTY71wi4bzrgsCA_TI&amp;index=140&amp;t=4s</t>
  </si>
  <si>
    <t>ELTQMvmlwX0</t>
  </si>
  <si>
    <t>แนวโน้มเศรษฐกิจโลกปี 2021 ฟื้นตัวช้า ไม่เท่าเทียม และเสี่ยงหนักหลายปัจจัย Executive Espresso EP.139</t>
  </si>
  <si>
    <t>Oct 14, 2020</t>
  </si>
  <si>
    <t>10/14/2020</t>
  </si>
  <si>
    <t>39,118 views</t>
  </si>
  <si>
    <t>like this video along with 573 other people</t>
  </si>
  <si>
    <t>43:34</t>
  </si>
  <si>
    <t>มองแนวโน้มเศรษฐกิจโลกปี 2021 ในแง่ผลกระทบจากโควิด-19 และการเลือกตั้งสหรัฐฯ ที่กำลังจะมาถึง รวมถึงปัจจัยที่สำคัญแห่งการฟื้นตัว และมาตรการที่ใช้ในประเทศต่างๆ อะไรคือความเสี่ยงที่นักธุรกิจและนักลงทุนควรจับตา
เคน นครินทร์ คุยกับ ดร.ยรรยง ไทยเจริญ รองผู้จัดการใหญ่ และผู้บริหารสูงสุด Economic Intelligence Center ธนาคารไทยพาณิชย์</t>
  </si>
  <si>
    <t>https://www.youtube.com/watch?v=x9cJ9OrTW_4&amp;list=PLZ0vRaBzdrQ12KViTY71wi4bzrgsCA_TI&amp;index=139&amp;t=4s</t>
  </si>
  <si>
    <t>x9cJ9OrTW_4</t>
  </si>
  <si>
    <t>คนไทย 40% กำลังเข้าสู่วัยเกษียณ ความท้าทายใหญ่ที่ต้องรับมือ | Executive Espresso EP.138</t>
  </si>
  <si>
    <t>Oct 13, 2020</t>
  </si>
  <si>
    <t>10/13/2020</t>
  </si>
  <si>
    <t>52,986 views</t>
  </si>
  <si>
    <t>like this video along with 1,062 other people</t>
  </si>
  <si>
    <t>36:35</t>
  </si>
  <si>
    <t>เมื่อสังคมไทยกำลังจะเข้าสู่การเป็นสังคมสูงวัยโดยสมบูรณ์ โฉมหน้าของโครงสร้างเศรษฐกิจและธุรกิจไทยจะเปลี่ยนแปลงไปอย่างไร ส่งผลกระทบต่อแรงงาน ดอกเบี้ย ค่าเงิน และปัจจัยอื่นๆ อะไรบ้าง อย่างไร
เคน นครินทร์ สรุปผลวิจัย ‘ทศวรรษถัดไปของไทย ธุรกิจโตอย่างไร เมื่อคนไทยกว่า 40% เข้าสู่วัยเกษียณ’ โดย KKP Research ในรายการ The Secret Sauce: Executive Espresso</t>
  </si>
  <si>
    <t>https://www.youtube.com/watch?v=eV_wy081P7A&amp;list=PLZ0vRaBzdrQ12KViTY71wi4bzrgsCA_TI&amp;index=138&amp;t=4s</t>
  </si>
  <si>
    <t>eV_wy081P7A</t>
  </si>
  <si>
    <t>ภาคอุตสาหกรรมไทยเจ็บหนักแค่ไหน และยังแข่งขันกับโลกได้หรือไม่ | Executive Espresso EP.137</t>
  </si>
  <si>
    <t>Oct 12, 2020</t>
  </si>
  <si>
    <t>10/12/2020</t>
  </si>
  <si>
    <t>6,633 views</t>
  </si>
  <si>
    <t>like this video along with 112 other people</t>
  </si>
  <si>
    <t>1:05:20</t>
  </si>
  <si>
    <t>ภาพรวมธุรกิจภาคอุตสาหกรรมของประเทศไทย แผนรับมือภูมิทัศน์ที่เปลี่ยนไป ตัวแทนภาคเอกชนที่ใหญ่ที่สุดแห่งหนึ่งของประเทศมีมุมมองต่อเรื่องนี้อย่างไร และพวกเขามีข้อเสนออย่างไรต่อภาครัฐ
เคน นครินทร์ คุยกับ สุพันธุ์ มงคลสุธี ประธานสภาอุตสาหกรรมแห่งประเทศไทย และประธานกรรมการ บริษัท ซินเน็ค (ประเทศไทย) จำกัด (มหาชน)</t>
  </si>
  <si>
    <t>https://www.youtube.com/watch?v=pbbQgWzicrI&amp;list=PLZ0vRaBzdrQ12KViTY71wi4bzrgsCA_TI&amp;index=137&amp;t=4s</t>
  </si>
  <si>
    <t>pbbQgWzicrI</t>
  </si>
  <si>
    <t>จีนอยากได้ทรัมป์หรือไบเดน ถอดรหัสนโยบายจีนหลังโควิด-19 | Executive Espresso EP.136</t>
  </si>
  <si>
    <t>Oct 10, 2020</t>
  </si>
  <si>
    <t>10/10/2020</t>
  </si>
  <si>
    <t>28,249 views</t>
  </si>
  <si>
    <t>like this video along with 410 other people</t>
  </si>
  <si>
    <t>53:39</t>
  </si>
  <si>
    <t>ความขัดแย้งระหว่างสหรัฐฯ และจีนจะเปลี่ยนแปลงไปอย่างไรหลังเลือกตั้ง เกมแห่งอำนาจและเศรษฐกิจจะเป็นอย่างไรหากโจ ไบเดนได้เป็นประธานาธิบดีคนต่อไป นักธุรกิจไทยจะต้องปรับตัวอย่างไรในมุมมองของการค้าขายระหว่างประเทศบนสมรภูมิใหม่
เคน นครินทร์ คุยกับ ดร.อาร์ม ตั้งนิรันดร อาจารย์ประจำคณะนิติศาสตร์ จุฬาลงกรณ์มหาวิทยาลัย ในรายการ The Secret Sauce: Executive Espresso</t>
  </si>
  <si>
    <t>https://www.youtube.com/watch?v=8BpRcJJb648&amp;list=PLZ0vRaBzdrQ12KViTY71wi4bzrgsCA_TI&amp;index=136&amp;t=3s</t>
  </si>
  <si>
    <t>8BpRcJJb648</t>
  </si>
  <si>
    <t>เลือกตั้งสหรัฐฯ กระทบตลาดหุ้นอย่างไร กลุ่มไหนได้-เสียประโยชน์ | Executive Espresso EP.135</t>
  </si>
  <si>
    <t>Oct 9, 2020</t>
  </si>
  <si>
    <t>10/9/2020</t>
  </si>
  <si>
    <t>9,121 views</t>
  </si>
  <si>
    <t>like this video along with 200 other people</t>
  </si>
  <si>
    <t>40:26</t>
  </si>
  <si>
    <t>การเลือกตั้งสหรัฐฯ ที่กำลังจะมาถึงเปรียบเสมือนเหรียญสองด้านของผลลัพธ์ที่ตรงกันข้ามกัน ภูมิทัศน์ของการลงทุน ตลาดทุน และหุ้นแต่ละตัวจะเปลี่ยนไปอย่างไร นักธุรกิจและนักลงทุนจะสามารถป้องกันความเสี่ยงของสถานการณ์ทั้งสองฝั่งนี้ได้อย่างไร
เคน นครินทร์ คุยกับ สรพล วีระเมธีกุล ผู้อำนวยการอาวุโส KSecurities ในรายการ The Secret Sauce: Executive Espresso</t>
  </si>
  <si>
    <t>https://www.youtube.com/watch?v=tM-wDICqEOY&amp;list=PLZ0vRaBzdrQ12KViTY71wi4bzrgsCA_TI&amp;index=135&amp;t=4s</t>
  </si>
  <si>
    <t>tM-wDICqEOY</t>
  </si>
  <si>
    <t>หนี้ครัวเรือนไทย 83.8% สูงสุดในรอบ 18 ปี ระเบิดเวลาที่ต้องเร่งแก้ไข! | Executive Espresso EP.134</t>
  </si>
  <si>
    <t>Oct 5, 2020</t>
  </si>
  <si>
    <t>10/5/2020</t>
  </si>
  <si>
    <t>23,118 views</t>
  </si>
  <si>
    <t>like this video along with 473 other people</t>
  </si>
  <si>
    <t>26:28</t>
  </si>
  <si>
    <t>ธปท. ประกาศมูลค่าหนี้ครัวเรือนไตรมาส 2/63 อยู่ที่ 13.58 ล้านล้านบาท หรือคิดเป็น 83.8% ของ GDP สูงสุดในรอบ 18 ปี อะไรคือสาเหตุที่ทำให้คนไทยเป็นหนี้เร็ว เป็นหนี้นาน และเป็นหนี้จนแก่ โครงสร้างหนี้แบ่งเป็นประเภทต่างๆ อย่างไรบ้าง
เคน นครินทร์ สรุปบทวิเคราะห์ประเด็นหนี้ครัวเรือนจากข่าวและผลวิจัยหลากหลายสำนัก ในรายการ The Secret Sauce: Executive Espresso</t>
  </si>
  <si>
    <t>https://www.youtube.com/watch?v=IOi3n4T5TMA&amp;list=PLZ0vRaBzdrQ12KViTY71wi4bzrgsCA_TI&amp;index=134&amp;t=3s</t>
  </si>
  <si>
    <t>IOi3n4T5TMA</t>
  </si>
  <si>
    <t>3 แผลเป็นที่ทำให้เศรษฐกิจไทยปีหน้าไม่ฟื้นและซึมยาว 2 ปี | Executive Espresso EP.133</t>
  </si>
  <si>
    <t>Sep 29, 2020</t>
  </si>
  <si>
    <t>9/29/2020</t>
  </si>
  <si>
    <t>2020-Q3</t>
  </si>
  <si>
    <t>81,390 views</t>
  </si>
  <si>
    <t>like this video along with 1,316 other people</t>
  </si>
  <si>
    <t>36:04</t>
  </si>
  <si>
    <t>ภาพรวม GDP ปีหน้าเป็นอย่างไร อุตสาหกรรมใดบ้างจะเริ่มมองเห็นการฟื้นตัว อุตสาหกรรมใดยังน่ากังวล รายละเอียดการใช้จ่ายงบประมาณของภาครัฐในปัจจุบันเป็นอย่างไร หนี้เสีย (NPL) และอัตราการว่างงานมุ่งหน้าไปในทิศทางใด
เคน นครินทร์ สรุปบทวิเคราะห์การคาดการณ์แนวโน้มเศรษฐกิจปี 2564 และ 3 แผลเป็นของเศรษฐกิจไทย ในรายการ The Secret Sauce: Executive Espresso</t>
  </si>
  <si>
    <t>https://www.youtube.com/watch?v=qR9WAOJX9dM&amp;list=PLZ0vRaBzdrQ12KViTY71wi4bzrgsCA_TI&amp;index=133&amp;t=4s</t>
  </si>
  <si>
    <t>qR9WAOJX9dM</t>
  </si>
  <si>
    <t>แบรนด์ควรแสดงจุดยืนทางการเมืองหรือไม่ ต้องรับมืออย่างไร | Executive Espresso EP.132</t>
  </si>
  <si>
    <t>Sep 26, 2020</t>
  </si>
  <si>
    <t>9/26/2020</t>
  </si>
  <si>
    <t>5,745 views</t>
  </si>
  <si>
    <t>like this video along with 104 other people</t>
  </si>
  <si>
    <t>40:23</t>
  </si>
  <si>
    <t>ปรากฏการณ์การแบนสินค้าต่างๆ ในโซเชียลมีเดียจากสถานการณ์ความเคลื่อนไหวทางการเมืองที่มีความอ่อนไหวและเปราะบาง แบรนด์ควรตั้งรับอย่างไร นักการตลาดควรเริ่มพิจารณาการใส่ปัจจัยทางการเมืองเข้าไปในแผนกลยุทธ์หรือไม่
เคน นครินทร์ คุยกับ สโรจ เลาหศิริ พาร์ตเนอร์ Rabbit Digital Group ในรายการ The Secret Sauce: Executive Espresso</t>
  </si>
  <si>
    <t>https://www.youtube.com/watch?v=RErF34ag57M&amp;list=PLZ0vRaBzdrQ12KViTY71wi4bzrgsCA_TI&amp;index=132&amp;t=4s</t>
  </si>
  <si>
    <t>RErF34ag57M</t>
  </si>
  <si>
    <t>ทรัมป์ vs ไบเดน เลือกตั้งสหรัฐฯ จะเปลี่ยนเศรษฐกิจและการลงทุนอย่างไร | Executive Espresso EP.131</t>
  </si>
  <si>
    <t>Sep 21, 2020</t>
  </si>
  <si>
    <t>9/21/2020</t>
  </si>
  <si>
    <t>19,051 views</t>
  </si>
  <si>
    <t>like this video along with 351 other people</t>
  </si>
  <si>
    <t>45:22</t>
  </si>
  <si>
    <t>การเลือกตั้งประธานาธิบดีสหรัฐฯ ที่กำลังจะเกิดขึ้นในวันที่ 3 พฤศจิกายน 2563 จะมีนัยสำคัญต่อโลกอย่างยิ่ง เนื่องมาจากแนวนโยบายที่แตกต่างกันค่อนข้างมากทั้งในแง่ของภาษี พลังงาน สาธารณสุข และอื่นๆ ฉากทัศน์ของความเป็นไปได้ที่จะเกิดขึ้นมีแบบใดบ้าง กระทบนักธุรกิจและนักลงทุนอย่างไร
เคน นครินทร์ คุยกับ ศรชัย สุเนต์ตา Chief Investment Officer บริษัทหลักทรัพย์ ไทยพาณิชย์ จำกัด (SCBS) ในรายการ The Secret Sauce: Executive Espresso</t>
  </si>
  <si>
    <t>https://www.youtube.com/watch?v=nG76HeVgH5g&amp;list=PLZ0vRaBzdrQ12KViTY71wi4bzrgsCA_TI&amp;index=131</t>
  </si>
  <si>
    <t>nG76HeVgH5g</t>
  </si>
  <si>
    <t>Fed ปรับนโยบาย หมดยุคเป้าหมายเงินเฟ้อ กระทบเราอย่างไร | Executive Espresso EP.130</t>
  </si>
  <si>
    <t>Sep 18, 2020</t>
  </si>
  <si>
    <t>9/18/2020</t>
  </si>
  <si>
    <t>22,041 views</t>
  </si>
  <si>
    <t>like this video along with 468 other people</t>
  </si>
  <si>
    <t>การเปลี่ยนแปลงนโยบายการตั้งกรอบเป้าหมายเงินเฟ้อ (Inflation Targeting) ของธนาคารกลางสหรัฐฯ หมายความว่าอะไร มีผลกระทบต่อประเทศไทยอย่างไร ทิศทางของธนาคารแห่งชาติในประเทศต่างๆ ในยุคปัจจุบันเป็นอย่างไร
เคน นครินทร์ คุยกับ ดร.ปิยศักดิ์ มานะสันต์ ผู้อำนวยการอาวุโสฝ่ายวิจัยและการลงทุน บริษัทหลักทรัพย์ ไทยพาณิชย์ จำกัด (SCBS) ในรายการ The Secret Sauce: Executive Espresso</t>
  </si>
  <si>
    <t>https://www.youtube.com/watch?v=Cc56JxF1TSw&amp;list=PLZ0vRaBzdrQ12KViTY71wi4bzrgsCA_TI&amp;index=130&amp;t=3s</t>
  </si>
  <si>
    <t>Cc56JxF1TSw</t>
  </si>
  <si>
    <t>ไทยอยู่ตรงไหนในแผนที่การลงทุนของโลก | Executive Espresso EP.129</t>
  </si>
  <si>
    <t>Sep 17, 2020</t>
  </si>
  <si>
    <t>9/17/2020</t>
  </si>
  <si>
    <t>15,605 views</t>
  </si>
  <si>
    <t>like this video along with 272 other people</t>
  </si>
  <si>
    <t>44:50</t>
  </si>
  <si>
    <t>ประเทศไทยอยู่ตรงไหนในแผนที่การลงทุนใหม่ (New Global Investment Map) อนาคตซัพพลายเชนโลกจะเป็นอย่างไร สรุปภาพฐานการผลิตโลกแบบเข้าใจง่าย
เคน นครินทร์ คุยกับ ศิวัสน์ เหลืองสมบูรณ์ รองกรรมการผู้จัดการ ศูนย์วิจัยกสิกรไทย ในรายการ The Secret Sauce: Executive Espresso</t>
  </si>
  <si>
    <t>https://www.youtube.com/watch?v=K-qd_EPGgi8&amp;list=PLZ0vRaBzdrQ12KViTY71wi4bzrgsCA_TI&amp;index=129</t>
  </si>
  <si>
    <t>K-qd_EPGgi8</t>
  </si>
  <si>
    <t>หุ้นเทคฯ สหรัฐฯ ร่วงหนัก ฟองสบู่แตกหรือไม่ | Executive Espresso EP.128</t>
  </si>
  <si>
    <t>Sep 14, 2020</t>
  </si>
  <si>
    <t>9/14/2020</t>
  </si>
  <si>
    <t>18,013 views</t>
  </si>
  <si>
    <t>like this video along with 297 other people</t>
  </si>
  <si>
    <t>19:50</t>
  </si>
  <si>
    <t>ปรากฏการณ์การปรับตัวลดลงอย่างต่อเนื่องของหุ้นกลุ่มเทคโนโลยียักษ์ใหญ่สะท้อนอะไร เป็นกลิ่นอายของวิกฤตฟองสบู่ Dot-Com หรือไม่ นักวิเคราะห์มองว่ามูลค่าบริษัทเทคฯ เหล่านี้ลดลงเพียงชั่วคราวหรือถาวรเพราะอะไร
เคน นครินทร์ วิเคราะห์กรณีมูลค่าหุ้นเทคฯ สหรัฐฯ หดตัว อ้างอิงจากบทวิจัยจากหลากหลายสำนัก ในรายการ The Secret Sauce: Executive Espresso</t>
  </si>
  <si>
    <t>https://www.youtube.com/watch?v=3i2rTe30YPw&amp;list=PLZ0vRaBzdrQ12KViTY71wi4bzrgsCA_TI&amp;index=128&amp;t=4s</t>
  </si>
  <si>
    <t>3i2rTe30YPw</t>
  </si>
  <si>
    <t>วิกฤตว่างงาน ทำไมแรงงานไทยน่ากังวลกว่าที่คิด | Executive Espresso EP.127</t>
  </si>
  <si>
    <t>Sep 6, 2020</t>
  </si>
  <si>
    <t>9/6/2020</t>
  </si>
  <si>
    <t>62,764 views</t>
  </si>
  <si>
    <t>52:04</t>
  </si>
  <si>
    <t>การจ้างงานถือเป็นหัวใจและดัชนีชี้วัดที่สำคัญของเศรษฐกิจในยุคปัจจุบัน ผลกระทบของวิกฤตโควิด-19 และวิกฤตเศรษฐกิจของภาคแรงงานจะยืดเยื้อไปอีกนานแค่ไหน ภาครัฐควรมีมาตรการอย่างไร เราเรียนรู้อะไรได้จากกรณีศึกษาในต่างประเทศ
เคน นครินทร์ คุยกับ ดร.ณชา อนันต์โชติกุล ผู้อำนวยการอาวุโส ฝ่ายวิจัยเศรษฐกิจและกลยุทธ์ กลุ่มธุรกิจการเงินเกียรตินาคินภัทร​ (KKP)</t>
  </si>
  <si>
    <t>https://www.youtube.com/watch?v=nkSE2LEFFSo&amp;list=PLZ0vRaBzdrQ12KViTY71wi4bzrgsCA_TI&amp;index=127&amp;t=4s</t>
  </si>
  <si>
    <t>nkSE2LEFFSo</t>
  </si>
  <si>
    <t>เศรษฐกิจฟื้นตัวแบบ K-Shaped คืออะไร ทำไมต้องเฝ้าระวัง | Executive Espresso EP.126</t>
  </si>
  <si>
    <t>Sep 4, 2020</t>
  </si>
  <si>
    <t>9/4/2020</t>
  </si>
  <si>
    <t>24,134 views</t>
  </si>
  <si>
    <t>like this video along with 471 other people</t>
  </si>
  <si>
    <t>16:36</t>
  </si>
  <si>
    <t>การฟื้นตัวของเศรษฐกิจแบบ K-Shaped คืออะไร น่ากังวลอย่างไร ปัจจัยที่เป็นช่องว่างระหว่างขา 2 ข้างของตัว K มีอะไรบ้าง Bloomberg ประเมินความเหลื่อมล้ำที่เกิดขึ้นในมิติใด
เคน นครินทร์วิเคราะบทความจากสื่อหลากสำนักในประเด็นเศรษฐกิจฟื้นตัวแบบรูปตัว K ในรายการ The Secret Sauce: Executive Espresso</t>
  </si>
  <si>
    <t>https://www.youtube.com/watch?v=KsrJj5HhsAs&amp;list=PLZ0vRaBzdrQ12KViTY71wi4bzrgsCA_TI&amp;index=126&amp;t=4s</t>
  </si>
  <si>
    <t>KsrJj5HhsAs</t>
  </si>
  <si>
    <t>เบื้องหลัง ‘เปลี่ยนม้ากลางศึก’ ปรีดี ดาวฉาย ลาออกฟ้าผ่า รมว.คลัง | Executive Espresso EP.125</t>
  </si>
  <si>
    <t>Sep 2, 2020</t>
  </si>
  <si>
    <t>9/2/2020</t>
  </si>
  <si>
    <t>81,512 views</t>
  </si>
  <si>
    <t>like this video along with 794 other people</t>
  </si>
  <si>
    <t>19:09</t>
  </si>
  <si>
    <t>ปรีดี ดาวฉาย ลาออกฟ้าผ่า รมว.คลัง โดยให้เหตุผลว่ามีปัญหาทางด้านสุขภาพ ทำให้เป็น รมว.คลัง ในตำแหน่งเพียง 26 วัน นับจากได้รับโปรดเกล้าฯ และเพียง 20 วัน นับจากเข้าถวายสัตย์ปฏิญาณ
ตอบ 3 คำถามสำคัญที่สังคมสงสัย เบื้องหลังการลาออกคืออะไร กระทบต่อเศรษฐกิจและนักลงทุนมากน้อยเพียงใด โจทย์ใหญ่และทางออกของเศรษฐกิจไทยและ รมว.คลัง หลังจากนี้คืออะไร</t>
  </si>
  <si>
    <t>https://www.youtube.com/watch?v=USANqcZu3NQ&amp;list=PLZ0vRaBzdrQ12KViTY71wi4bzrgsCA_TI&amp;index=125&amp;t=4s</t>
  </si>
  <si>
    <t>USANqcZu3NQ</t>
  </si>
  <si>
    <t>ทำไมเวียดนามจึงเป็นประเทศเดียวในอาเซียนที่เศรษฐกิจยังโตในไตรมาส 2 | Executive Espresso EP.124</t>
  </si>
  <si>
    <t>Sep 1, 2020</t>
  </si>
  <si>
    <t>9/1/2020</t>
  </si>
  <si>
    <t>77,003 views</t>
  </si>
  <si>
    <t>like this video along with 1,304 other people</t>
  </si>
  <si>
    <t>59:50</t>
  </si>
  <si>
    <t>เวียดนามเติบโตสวนทางกับประเทศอื่นๆ ในช่วงไตรมาสที่ 2 นี้ได้อย่างไร แซงประเทศไทยแล้วหรือไม่ เราสามารถถอดบทเรียนอะไรได้จากยุทธศาสตร์ของประเทศเวียดนาม
เคน นครินทร์ คุยกับ อิก-บรรพต ธนาเพิ่มสุข เจ้าของเพจ ‘ถามอีก กับอิก Tam-Eig’ ในรายการ The Secret Sauce: Executive Espresso</t>
  </si>
  <si>
    <t>https://www.youtube.com/watch?v=w-UsJ2YPW7c&amp;list=PLZ0vRaBzdrQ12KViTY71wi4bzrgsCA_TI&amp;index=124</t>
  </si>
  <si>
    <t>w-UsJ2YPW7c</t>
  </si>
  <si>
    <t>เจาะลึกกำลังซื้อ ‘วัยแซ่บสูงวัย’ รู้ก่อน เห็นก่อน ชนะก่อน | Executive Espresso EP.123</t>
  </si>
  <si>
    <t>Aug 30, 2020</t>
  </si>
  <si>
    <t>8/30/2020</t>
  </si>
  <si>
    <t>30,281 views</t>
  </si>
  <si>
    <t>like this video along with 735 other people</t>
  </si>
  <si>
    <t>35:48</t>
  </si>
  <si>
    <t>ทำความเข้าใจ ‘รุ่นใหญ่วัยแซ่บ’ โอกาสทางการตลาดครั้งใหญ่ของนักธุรกิจ เจาะลึกพฤติกรรมที่หลายคนอาจไม่เคยรู้ อะไรคือสิ่งที่จะตอบโจทย์คนกลุ่มนี้
เคน นครินทร์ คุยกับ สมวลี ลิมป์รัชตามร กรรมการผู้จัดการบริษัท นีลเส็น (ประเทศไทย) ในรายการ The Secret Sauce: Executive Espresso</t>
  </si>
  <si>
    <t>https://www.youtube.com/watch?v=4Q3LX4SXDV0&amp;list=PLZ0vRaBzdrQ12KViTY71wi4bzrgsCA_TI&amp;index=123&amp;t=4s</t>
  </si>
  <si>
    <t>4Q3LX4SXDV0</t>
  </si>
  <si>
    <t>Xinomics โมเดลใหม่นำจีนสู่มหาอำนาจเศรษฐกิจโลกท้าทายสหรัฐฯ | Executive Espresso EP.122</t>
  </si>
  <si>
    <t>Aug 23, 2020</t>
  </si>
  <si>
    <t>8/23/2020</t>
  </si>
  <si>
    <t>58,921 views</t>
  </si>
  <si>
    <t>like this video along with 931 other people</t>
  </si>
  <si>
    <t>31:04</t>
  </si>
  <si>
    <t>GDP ประเทศจีนขยายตัว 3.2% ในไตรมาสที่ 2 ปี 2563 ขณะที่ IMF คาดการณ์ว่า GDP ทั้งปีจะเติบโตประมาณ 1% สวนทางกับประเทศอื่นๆ ทั่วโลก Xinomics จะนำพาจีนเป็นมหาอำนาจทางเศรษฐกิจด้วยโมเดลใหม่ได้หรือไม่และอย่างไร 
เคน นครินทร์ คุยกับ ดร.ปิยศักดิ์ มานะสันต์ ผู้อำนวยการอาวุโสฝ่ายวิจัยและการลงทุน บริษัทหลักทรัพย์ ไทยพาณิชย์ จำกัด (SCBS) ในรายการ The Secret Sauce: Executive Espresso</t>
  </si>
  <si>
    <t>https://www.youtube.com/watch?v=JiJLXNf47zc&amp;list=PLZ0vRaBzdrQ12KViTY71wi4bzrgsCA_TI&amp;index=121&amp;t=4s</t>
  </si>
  <si>
    <t>JiJLXNf47zc</t>
  </si>
  <si>
    <t>Apple บริษัทสหรัฐฯ แห่งแรกที่มีมูลค่าทะลุ 2 ล้านล้าน โตเท่าตัวใน 2 ปี | Executive Espresso EP.121</t>
  </si>
  <si>
    <t>Aug 21, 2020</t>
  </si>
  <si>
    <t>8/21/2020</t>
  </si>
  <si>
    <t>4,614 views</t>
  </si>
  <si>
    <t>like this video along with 101 other people</t>
  </si>
  <si>
    <t>19:58</t>
  </si>
  <si>
    <t>Apple เติบโตกว่า 100% จากการมีมูลค่า 1 ล้านล้านดอลลาร์สหรัฐ เป็นกว่า 2 ล้านล้านดอลลาร์สหรัฐ ในระยะเวลาเพียง 2 ปีได้อย่างไร 
เคน นครินทร์ ชวน นัท-ปณชัย อารีเพิ่มพร Content Creator เทคโนโลยีและธุรกิจประจำ THE STANDARD มาสรุปความน่าสนใจจากประเด็นดังกล่าวใน The Secret Sauce: Executive Espresso</t>
  </si>
  <si>
    <t>https://www.youtube.com/watch?v=VlN-W4aNRew&amp;list=PLZ0vRaBzdrQ12KViTY71wi4bzrgsCA_TI&amp;index=120&amp;t=4s</t>
  </si>
  <si>
    <t>VlN-W4aNRew</t>
  </si>
  <si>
    <t>ทำไมดอลลาร์อ่อนค่า และจะล่มสลายเป็นเศษกระดาษจริงหรือ | Executive Espresso EP.120</t>
  </si>
  <si>
    <t>Premiered Aug 19, 2020</t>
  </si>
  <si>
    <t>Aug 19, 2020</t>
  </si>
  <si>
    <t>8/19/2020</t>
  </si>
  <si>
    <t>50,930 views</t>
  </si>
  <si>
    <t>like this video along with 769 other people</t>
  </si>
  <si>
    <t>33:40</t>
  </si>
  <si>
    <t>จากการที่ดอลลาร์สหรัฐอ่อนค่าลงไปประมาณ 5% ในเดือนกรกฎาคมที่ผ่านมา การอัดฉีดเงินของแบงก์ชาติส่งผลต่อเรื่องนี้อย่างไร สกุลเงินหลักของโลกจะเปลี่ยนไปหรือไม่ แนวโน้มนักธุรกิจและนักลงทุนจะทำอย่างไร 
เคน นครินทร์ คุยกับ ดร.ปิยศักดิ์ มานะสันต์ ผู้อำนวยการอาวุโสฝ่ายวิจัยและการลงทุน บริษัทหลักทรัพย์ ไทยพาณิชย์ จำกัด (SCBS) ในรายการ The Secret Sauce: Executive Espresso</t>
  </si>
  <si>
    <t>https://www.youtube.com/watch?v=xdUcgg7XLOc&amp;list=PLZ0vRaBzdrQ12KViTY71wi4bzrgsCA_TI&amp;index=119&amp;t=3s</t>
  </si>
  <si>
    <t>xdUcgg7XLOc</t>
  </si>
  <si>
    <t>ชำแหละจีดีพีไทยไตรมาส 2 ติดลบ 12.2 % แนวทางนโยบายที่เหลือของปี 63 ไปทางไหน Executive Espresso EP.119</t>
  </si>
  <si>
    <t>Premiered Aug 18, 2020</t>
  </si>
  <si>
    <t>Aug 18, 2020</t>
  </si>
  <si>
    <t>8/18/2020</t>
  </si>
  <si>
    <t>9,025 views</t>
  </si>
  <si>
    <t>like this video along with 188 other people</t>
  </si>
  <si>
    <t>37:00</t>
  </si>
  <si>
    <t>ภาวะเศรษฐกิจไทยในไตรมาสที่ 2 ปี 2563 เป็นอย่างไร การคาดการณ์แนวโน้มตลอดทั้งปีหลังจากนี้เป็นอย่างไรต่อไป แนวทางบริหารจัดการเศรษฐกิจในช่วงที่เหลือของปี 2563 ของสภาพัฒน์มีรายละเอียดว่าอย่างไร
เคน นครินทร์ สรุปใจความสำคัญจากการแถลงข่าวรายงานผลิตภัณฑ์มวลรวมในประเทศรายไตรมาสที่ 2 ปี 2563 โดยสภาพัฒน์ ณ วันที่ 17 สิงหาคม 2563</t>
  </si>
  <si>
    <t>https://www.youtube.com/watch?v=9rA3TktvXwE&amp;list=PLZ0vRaBzdrQ12KViTY71wi4bzrgsCA_TI&amp;index=118&amp;t=4s</t>
  </si>
  <si>
    <t>9rA3TktvXwE</t>
  </si>
  <si>
    <t>วัคซีนรัสเซีย Sputnik V ความหวังมวลมนุษยชาติหรือแค่เกมการเมือง? | Executive Espresso EP.118</t>
  </si>
  <si>
    <t>Aug 14, 2020</t>
  </si>
  <si>
    <t>8/14/2020</t>
  </si>
  <si>
    <t>7,346 views</t>
  </si>
  <si>
    <t>like this video along with 129 other people</t>
  </si>
  <si>
    <t>15:27</t>
  </si>
  <si>
    <t>วัคซีน Sputnik V ความหวังใหม่ของมวลมนุษยชาติใช่หรือไม่ ประสิทธิภาพและความปลอดภัยเป็นอย่างไร สิ่งนี้เปรียบเสมือนการประกาศชัยชนะการเป็นมหาอำนาจของรัสเซียใช่หรือไม่
เคน นครินทร์ อัปเดตข่าวการค้นพบวัคซีน Sputnik V ในรายการ The Secret Sauce: Executive Espresso</t>
  </si>
  <si>
    <t>https://www.youtube.com/watch?v=BhRZkaEQnbc&amp;list=PLZ0vRaBzdrQ12KViTY71wi4bzrgsCA_TI&amp;index=117&amp;t=4s</t>
  </si>
  <si>
    <t>BhRZkaEQnbc</t>
  </si>
  <si>
    <t>จับชีพจรคนรุ่นใหม่อาเซียน 70,000 คน ปรับตัวอย่างไรกับวิกฤตโควิด-19 | Executive Espresso EP.117</t>
  </si>
  <si>
    <t>Aug 13, 2020</t>
  </si>
  <si>
    <t>8/13/2020</t>
  </si>
  <si>
    <t>9,470 views</t>
  </si>
  <si>
    <t>like this video along with 174 other people</t>
  </si>
  <si>
    <t>40:14</t>
  </si>
  <si>
    <t>‘COVID-19 - The True Test of ASEAN Youth's Resilience and Adaptability’ ผลวิจัยกลุ่มเยาวชนอาเซียน 70,000 คนมีใจความสำคัญอย่างไร ทักษะแห่งอนาคต ความสามารถในการปรับตัว และความเปราะบางของคนรุ่นใหม่ ผู้มีอำนาจตัดสินใจควรวางนโยบายอย่างไรให้สอดคล้อง
เคน นครินทร์ คุยกับ ดร.สันติธาร เสถียรไทย นักเศรษฐศาสตร์ภาคเทคโนโลยีแห่งเอเชีย และ Group Chief Economist ของ Sea Group</t>
  </si>
  <si>
    <t>https://www.youtube.com/watch?v=nXBx2CAaS4Q&amp;list=PLZ0vRaBzdrQ12KViTY71wi4bzrgsCA_TI&amp;index=116</t>
  </si>
  <si>
    <t>nXBx2CAaS4Q</t>
  </si>
  <si>
    <t>ทรัมป์สั่งแบน TikTok และ WeChat สงครามเย็น 2.0 ใช่หรือไม่ | Executive Espresso EP.116</t>
  </si>
  <si>
    <t>Aug 12, 2020</t>
  </si>
  <si>
    <t>8/12/2020</t>
  </si>
  <si>
    <t>9,224 views</t>
  </si>
  <si>
    <t>like this video along with 138 other people</t>
  </si>
  <si>
    <t>23:03</t>
  </si>
  <si>
    <t>อัพเดตสถานการณ์มรสุม TikTok วิกฤตแอปพลิเคชันจากเมืองมังกรที่หลายคนจับตามองว่าจะนำไปสู่สงครามเย็น 2.0 ระหว่างสหรัฐฯ และจีนหรือไม่
เคน นครินทร์ ชวน นัท-ปณชัย อารีเพิ่มพร Content Creator เทคโนโลยีและธุรกิจประจำ THE STANDARD มาสรุปความน่าสนใจจากประเด็นดังกล่าวใน The Secret Sauce: Executive Espresso</t>
  </si>
  <si>
    <t>https://www.youtube.com/watch?v=zunko7Jmxyo&amp;list=PLZ0vRaBzdrQ12KViTY71wi4bzrgsCA_TI&amp;index=115&amp;t=1s</t>
  </si>
  <si>
    <t>zunko7Jmxyo</t>
  </si>
  <si>
    <t>4 ยักษ์ใหญ่เทคโนโลยีถูกซักฟอกเรื่องการผูกขาด กระทบเราอย่างไร | Executive Espresso EP.115</t>
  </si>
  <si>
    <t>Aug 4, 2020</t>
  </si>
  <si>
    <t>8/4/2020</t>
  </si>
  <si>
    <t>30,485 views</t>
  </si>
  <si>
    <t>like this video along with 530 other people</t>
  </si>
  <si>
    <t>29:37</t>
  </si>
  <si>
    <t>จากคำให้การของ Amazon, Apple, Facebook และ Google ต่อฝ่ายนิติบัญญัติของสหรัฐฯ ในกรณีเรื่องการผูกขาด หรือ Antitrust Law สะท้อนช่องโหว่ทางกฎหมายของบริษัทเทคโนโลยีอย่างไร เหตุการณ์นี้กระทบเราอย่างไร
เคน นครินทร์ ชวน นัท-ปณชัย อารีเพิ่มพร Content Creator เทคโนโลยีและธุรกิจประจำ THE STANDARD มาสรุปความน่าสนใจจากประเด็นดังกล่าวใน The Secret Sauce: Executive Espresso</t>
  </si>
  <si>
    <t>https://www.youtube.com/watch?v=RF1GCSyhg3M&amp;list=PLZ0vRaBzdrQ12KViTY71wi4bzrgsCA_TI&amp;index=114&amp;t=4s</t>
  </si>
  <si>
    <t>RF1GCSyhg3M</t>
  </si>
  <si>
    <t>เลือดข้นตระกูลอยู่วิทยา ผ่าอาณาจักรกระทิงแดงและ Red Bull | Executive Espresso EP.114</t>
  </si>
  <si>
    <t>Aug 3, 2020</t>
  </si>
  <si>
    <t>8/3/2020</t>
  </si>
  <si>
    <t>82,202 views</t>
  </si>
  <si>
    <t>25:30</t>
  </si>
  <si>
    <t>เหตุการณ์อื้อฉาวของ บอส-วรยุทธ อยู่วิทยา สะท้อนอะไรในสังคมไทย เราสามารถเรียนรู้อะไรบ้างจากมุมมองของแบรนด์กระทิงแดง กระบวนการยุติธรรมของประเทศไทยควรรับมือกับเหตุการณ์ดังกล่าวนี้อย่างไร
เคน นครินทร์ สรุปบทเรียนจากประเด็นที่น่าสนใจจากเคสนี้ ใน The Secret Sauce: Executive Espresso</t>
  </si>
  <si>
    <t>https://www.youtube.com/watch?v=0p14yH5_HF8&amp;list=PLZ0vRaBzdrQ12KViTY71wi4bzrgsCA_TI&amp;index=113</t>
  </si>
  <si>
    <t>0p14yH5_HF8</t>
  </si>
  <si>
    <t>ภูเก็ตยังไม่ฟื้น ท่องเที่ยวกระทบสาหัส | Executive Espresso EP.113</t>
  </si>
  <si>
    <t>41</t>
  </si>
  <si>
    <t>Jul 31, 2020</t>
  </si>
  <si>
    <t>7/31/2020</t>
  </si>
  <si>
    <t>24,315 views</t>
  </si>
  <si>
    <t>like this video along with 579 other people</t>
  </si>
  <si>
    <t>27:45</t>
  </si>
  <si>
    <t>มรสุมโควิด-19 ได้สร้างผลกระทบกับสถานที่ซึ่งพึ่งพานักท่องเที่ยวเป็นหลักแห่งนี้มากน้อยเพียงใด ภูเก็ตเปลี่ยนแปลงตัวเองไปอย่างไรบ้างเพื่อรับมือ
เคน นครินทร์ เล่าถึงภาพรวมสถานการณ์และเศรษฐกิจปัจจุบัน ณ จังหวัดภูเก็ต</t>
  </si>
  <si>
    <t>https://www.youtube.com/watch?v=VYNl9XJ-_mY&amp;list=PLZ0vRaBzdrQ12KViTY71wi4bzrgsCA_TI&amp;index=112&amp;t=4s</t>
  </si>
  <si>
    <t>VYNl9XJ-_mY</t>
  </si>
  <si>
    <t>ทำไมทองคำราคาพุ่ง จะขึ้นอีกไหม นักลงทุนทำอย่างไร | Executive Espresso EP.112</t>
  </si>
  <si>
    <t>Jul 30, 2020</t>
  </si>
  <si>
    <t>7/30/2020</t>
  </si>
  <si>
    <t>54,659 views</t>
  </si>
  <si>
    <t>like this video along with 892 other people</t>
  </si>
  <si>
    <t>12:20</t>
  </si>
  <si>
    <t>ราคาทองคำผันผวนที่สุดเป็นประวัติการณ์ ล่าสุดใกล้แตะบาทละ 30,000 สะท้อนอะไร นักลงทุนควรทำอย่างไร
เคน นครินทร์ สรุปข้อมูลและประเด็นสำคัญใน The Secret Sauce: Executive Espresso</t>
  </si>
  <si>
    <t>https://www.youtube.com/watch?v=EmI8hUh0mHs&amp;list=PLZ0vRaBzdrQ12KViTY71wi4bzrgsCA_TI&amp;index=111&amp;t=4s</t>
  </si>
  <si>
    <t>EmI8hUh0mHs</t>
  </si>
  <si>
    <t>ทรานส์ฟอร์มราชการให้ Agile ได้จริงหรือ กรณีศึกษาจากกรมสรรพากร | Executive Espresso EP.111</t>
  </si>
  <si>
    <t>Jul 29, 2020</t>
  </si>
  <si>
    <t>7/29/2020</t>
  </si>
  <si>
    <t>14,677 views</t>
  </si>
  <si>
    <t>like this video along with 295 other people</t>
  </si>
  <si>
    <t>36:40</t>
  </si>
  <si>
    <t>เมื่อ Design Thinking การทำงานแบบ Agile รวมถึงวิธีคิดแบบ Customer Centric ถูกปรับใช้กับหน่วยงานราชการอย่าง ‘กรมสรรพากร’ อะไรคือบทเรียน อุปสรรค และความท้าทายตลอด 2 ปี
เคน นครินทร์ คุยกับ ดร.เอกนิติ นิติทัณฑ์ประภาศ อธิบดีกรมสรรพากร</t>
  </si>
  <si>
    <t>https://www.youtube.com/watch?v=QMiks2ibEP0&amp;list=PLZ0vRaBzdrQ12KViTY71wi4bzrgsCA_TI&amp;index=110</t>
  </si>
  <si>
    <t>QMiks2ibEP0</t>
  </si>
  <si>
    <t>Security และ Privacy สิ่งที่องค์กรต้องรีบปรับตัวก่อนสายเกินไป | Executive Espresso EP.110</t>
  </si>
  <si>
    <t>Jul 25, 2020</t>
  </si>
  <si>
    <t>7/25/2020</t>
  </si>
  <si>
    <t>7,903 views</t>
  </si>
  <si>
    <t>like this video along with 155 other people</t>
  </si>
  <si>
    <t>50:48</t>
  </si>
  <si>
    <t>ข้อมูลคือทรัพย์สินที่มีค่าอย่างมาก แต่อาจเป็นดาบสองคมหากไปตกอยู่ในมือของผู้ไม่ประสงค์ดี ความปลอดภัยของข้อมูลจึงเป็นเรื่องใหญ่ ทำอย่างไรองค์กรถึงจะปรับตัวได้ทันกับเรื่อง Security และ Data Privacy
เคน นครินทร์ คุยกับ ตุลย์ โรจน์เสรี Acting Managing Director และชัชวัฒน์ อัศวรักวงศ์ Deputy Managing Director แห่ง KBTG ในรายการ The Secret Sauce: Executive Espresso
ติดตามซีรีส์ The Secret Sauce: Beyond the Future by KBTG ได้ตลอดปี 2020 ทุกช่องทางพอดแคสต์</t>
  </si>
  <si>
    <t>KBTG</t>
  </si>
  <si>
    <t>https://www.youtube.com/watch?v=6cTHpmMtrKQ&amp;list=PLZ0vRaBzdrQ12KViTY71wi4bzrgsCA_TI&amp;index=109</t>
  </si>
  <si>
    <t>6cTHpmMtrKQ</t>
  </si>
  <si>
    <t>งบแบงก์ไตรมาส 2 ทรุด หนี้เสียเพิ่ม น่ากังวลไหม วางแผนอย่างไร | Executive Espresso EP.109</t>
  </si>
  <si>
    <t>Jul 22, 2020</t>
  </si>
  <si>
    <t>7/22/2020</t>
  </si>
  <si>
    <t>22,716 views</t>
  </si>
  <si>
    <t>like this video along with 350 other people</t>
  </si>
  <si>
    <t>42:02</t>
  </si>
  <si>
    <t>งบการเงินของสถาบันการเงินที่ออกมาแล้วเกือบครบทุกแห่งสะท้อนอะไร อุตสาหกรรมธนาคารซึ่งเปรียบเสมือนพนักพิงให้กับธุรกิจต่างๆ มากมายส่งผลกระทบอย่างไรต่อเศรษฐกิจไทย แนวโน้มของหนี้เสียที่จะเกิดขึ้นเป็นอย่างไร
เคน นครินทร์ คุยกับ สรพล วีระเมธีกุล นักกลยุทธ์ KSecurities ใน The Secret Sauce: Executive Espresso</t>
  </si>
  <si>
    <t>https://www.youtube.com/watch?v=_9MMviRy564&amp;list=PLZ0vRaBzdrQ12KViTY71wi4bzrgsCA_TI&amp;index=108&amp;t=2s</t>
  </si>
  <si>
    <t>_9MMviRy564</t>
  </si>
  <si>
    <t>คืบหน้าวัคซีนโควิด-19 สิ่งที่นักธุรกิจควรรู้ | Executive Espresso EP.108</t>
  </si>
  <si>
    <t>Premiered Jul 21, 2020</t>
  </si>
  <si>
    <t>Jul 21, 2020</t>
  </si>
  <si>
    <t>7/21/2020</t>
  </si>
  <si>
    <t>12,819 views</t>
  </si>
  <si>
    <t>like this video along with 225 other people</t>
  </si>
  <si>
    <t>23:55</t>
  </si>
  <si>
    <t>Oxford ค้นพบวัคซีนสำหรับโควิด-19 แล้วหรือยัง ความคืบหน้าของวัคซีนในปัจจุบันเป็นอย่างไร มีประเภทใดบ้าง และแต่ละประเภทแตกต่างกันอย่างไร
เคน นครินทร์ สรุปประเด็นภาพรวมความเข้าใจพื้นฐานเกี่ยวกับวัคซีนที่นักธุรกิจและนักลงทุนควรรู้</t>
  </si>
  <si>
    <t>https://www.youtube.com/watch?v=Tf6GVFYKUK8&amp;list=PLZ0vRaBzdrQ12KViTY71wi4bzrgsCA_TI&amp;index=107&amp;t=4s</t>
  </si>
  <si>
    <t>Tf6GVFYKUK8</t>
  </si>
  <si>
    <t>ทำไมต่างชาติเทขายหุ้นไทยไม่หยุด 8 แสนล้านบาทใน 7 ปี | Executive Espresso EP.107</t>
  </si>
  <si>
    <t>Jul 20, 2020</t>
  </si>
  <si>
    <t>7/20/2020</t>
  </si>
  <si>
    <t>79,989 views</t>
  </si>
  <si>
    <t>like this video along with 1,577 other people</t>
  </si>
  <si>
    <t>39:37</t>
  </si>
  <si>
    <t>ทำไมนักลงทุนต่างชาติเทขายหุ้นไทยกว่า 8 แสนล้านในระยะเวลา 7 ปีที่ผ่านมา อะไรคือเหตุผลที่ตัวเลขการลงทุนโดยตรงจากต่างประเทศ หรือ FDI ลดจาก 44% เป็น 14% ปัจจัยเหล่านี้เกี่ยวข้องกับพวกเราทุกคนอย่างไร
เคน นครินทร์ สรุปบทวิจัย ‘KKP Research: ทำไมต่างชาติเทขายหุ้นไทยไม่หยุด’ ใน The Secret Sauce: Executive Espresso</t>
  </si>
  <si>
    <t>https://www.youtube.com/watch?v=xbK4GyFfyLQ&amp;list=PLZ0vRaBzdrQ12KViTY71wi4bzrgsCA_TI&amp;index=106&amp;t=4s</t>
  </si>
  <si>
    <t>xbK4GyFfyLQ</t>
  </si>
  <si>
    <t>หุ้นจีนพุ่งแรง มังกรสยายปีกหรือฟองสบู่ใกล้แตก? | Executive Espresso EP.106</t>
  </si>
  <si>
    <t>Jul 19, 2020</t>
  </si>
  <si>
    <t>7/19/2020</t>
  </si>
  <si>
    <t>48,321 views</t>
  </si>
  <si>
    <t>like this video along with 796 other people</t>
  </si>
  <si>
    <t>30:31</t>
  </si>
  <si>
    <t>สถานการณ์ปัจจุบันของตลาดหุ้นจีนเป็นอย่างไร เมื่อประเทศจีนประกาศ GDP ไตรมาสที่ 2 เป็นบวกเป็นประเทศแรกๆ ของโลก Star Market หรือที่หลายคนเปรียบว่าเป็น Nasdaq ของจีนคืออะไร ความน่าสนใจหรือโอกาสของนักลงทุนอยู่ตรงไหน
เคน นครินทร์ คุยกับ สรพล วีระเมธีกุล นักกลยุทธ์ KSecurities ใน The Secret Sauce: Executive Espresso</t>
  </si>
  <si>
    <t>https://www.youtube.com/watch?v=rcQOtgEsQZA&amp;list=PLZ0vRaBzdrQ12KViTY71wi4bzrgsCA_TI&amp;index=105</t>
  </si>
  <si>
    <t>rcQOtgEsQZA</t>
  </si>
  <si>
    <t>ทำไมหุ้นเทคฯ Nasdaq ขึ้นไม่หยุด ไปต่อหรือพอแค่นี้? | Executive Espresso EP.105</t>
  </si>
  <si>
    <t>Jul 18, 2020</t>
  </si>
  <si>
    <t>7/18/2020</t>
  </si>
  <si>
    <t>21,543 views</t>
  </si>
  <si>
    <t>สถานการณ์ตลาดหุ้นสหรัฐฯ ปัจจุบันเป็นอย่างไร อะไรคือสาเหตุที่ Nasdaq พุ่งขึ้นสูงจนเกิดเป็น All</t>
  </si>
  <si>
    <t>https://www.youtube.com/watch?v=Ht0koV1GkXE&amp;list=PLZ0vRaBzdrQ12KViTY71wi4bzrgsCA_TI&amp;index=104&amp;t=4s</t>
  </si>
  <si>
    <t>Ht0koV1GkXE</t>
  </si>
  <si>
    <t>ศบค. การ์ดตก กระทบท่องเที่ยวระยองเกือบ 100% ทางออกคืออะไร | Executive Espresso EP.104</t>
  </si>
  <si>
    <t>Premiered Jul 17, 2020</t>
  </si>
  <si>
    <t>Jul 17, 2020</t>
  </si>
  <si>
    <t>7/17/2020</t>
  </si>
  <si>
    <t>8,156 views</t>
  </si>
  <si>
    <t>32:16</t>
  </si>
  <si>
    <t>จากเหตุการณ์ที่ทหารอียิปต์ปฏิเสธการตรวจหาโควิด-19 และไปเดินเที่ยวชมศูนย์การค้า ณ จังหวัดระยอง ธุรกิจและชีวิตของผู้คนระยองโดนผลกระทบมากน้อยเพียงใด เศรษฐกิจที่ใกล้ฟื้นตัวจะสามารถพลิกกลับมาได้อย่างไร
เคน นครินทร์ คุยกับ พลวุฒิ สงสกุล Content Creator ของ THE STANDARD ใน The Secret Sauce: Executive Espresso</t>
  </si>
  <si>
    <t>https://www.youtube.com/watch?v=wrnSCaRriEk&amp;list=PLZ0vRaBzdrQ12KViTY71wi4bzrgsCA_TI&amp;index=103&amp;t=4s</t>
  </si>
  <si>
    <t>wrnSCaRriEk</t>
  </si>
  <si>
    <t>เศรษฐกิจไทยครึ่งปีหลัง จับตา 4 ปัจจัย R.E.S.T | Executive Espresso EP.103</t>
  </si>
  <si>
    <t>Premiered Jul 15, 2020</t>
  </si>
  <si>
    <t>Jul 15, 2020</t>
  </si>
  <si>
    <t>7/15/2020</t>
  </si>
  <si>
    <t>65,763 views</t>
  </si>
  <si>
    <t>like this video along with 1,064 other people</t>
  </si>
  <si>
    <t>52:13</t>
  </si>
  <si>
    <t>เศรษฐกิจครึ่งปีหลังจะกลับมาได้รวดเร็วเพียงใด เราผ่านจุดต่ำสุดไปแล้วหรือยัง กราฟเศรษฐกิจจะเป็นตัว U, V, J หรือ L ปัจจัยใดมีผลกระทบรุนแรงที่สุด และปัจจัยใดน่ากังวลมากที่สุดหลังจากนี้
เคน นครินทร์ คุยกับ ดร.อมรเทพ จาวะลา ผู้ช่วยกรรมการผู้จัดการใหญ่ สำนักวิจัย ธนาคาร ซีไอเอ็มบี ไทย</t>
  </si>
  <si>
    <t>https://www.youtube.com/watch?v=SpkR4rbO8ys&amp;list=PLZ0vRaBzdrQ12KViTY71wi4bzrgsCA_TI&amp;index=102</t>
  </si>
  <si>
    <t>SpkR4rbO8ys</t>
  </si>
  <si>
    <t>ตลาดหุ้นไทยไตรมาส 3 ยังเห็นแสงที่ปลายอุโมงค์? | Executive Espresso EP.102</t>
  </si>
  <si>
    <t>Premiered Jul 14, 2020</t>
  </si>
  <si>
    <t>Jul 14, 2020</t>
  </si>
  <si>
    <t>7/14/2020</t>
  </si>
  <si>
    <t>8,983 views</t>
  </si>
  <si>
    <t>like this video along with 148 other people</t>
  </si>
  <si>
    <t>38:33</t>
  </si>
  <si>
    <t>หลังจากตลาดหุ้นในไตรมาสที่ 2 เรียกได้ว่าผันผวนรุนแรงที่สุดครั้งหนึ่งในประวัติศาสตร์ ตลาดหุ้นในไตรมาสที่ 3 จะเป็นอย่างไรต่อไป ตลาดทุนและเศรษฐกิจจริงยังเดินไปในทิศทางเดียวกันอยู่หรือไม่
เคน นครินทร์ คุยกับ วิจิตร อารยะพิศิษฐ ผู้อำนวยการอาวุโส ฝ่ายวิเคราะห์หลักทรัพย์ บริษัทหลักทรัพย์ เมย์แบงก์ กิมเอ็ง (ประเทศไทย)</t>
  </si>
  <si>
    <t>https://www.youtube.com/watch?v=U9cgS4zMnaY&amp;list=PLZ0vRaBzdrQ12KViTY71wi4bzrgsCA_TI&amp;index=101&amp;t=4s</t>
  </si>
  <si>
    <t>U9cgS4zMnaY</t>
  </si>
  <si>
    <t>มรสุม TikTok ขวัญใจวัยรุ่น แต่ขัดใจรัฐบาล | Executive Espresso EP.101</t>
  </si>
  <si>
    <t>Jul 12, 2020</t>
  </si>
  <si>
    <t>7/12/2020</t>
  </si>
  <si>
    <t>30,310 views</t>
  </si>
  <si>
    <t>like this video along with 514 other people</t>
  </si>
  <si>
    <t>29:00</t>
  </si>
  <si>
    <t>TikTok แอปพลิเคชันที่เติบโตมาและมีประเด็นร้อนแรงระดับทัวร์ลงในเวลานี้ มีหลายคนมองว่าอาจจะฮิตจนมาแทนที่ Facebook แต่ในอีกฝั่งหนึ่ง แพลตฟอร์มสัญชาติจีนรายนี้กลับถูกจับตาจากรัฐบาลของหลายๆ ประเทศ เช่น สหรัฐฯ ฮ่องกง และเริ่มมีการแบนจากอินเดีย 
ภาพรวม ความน่าสนใจ และเหตุผลของการแบน TikTok จากประเทศต่างๆ คืออะไร
เคน นครินทร์ ชวน นัท-ปณชัย อารีเพิ่มพร Content Creator สายธุรกิจและเทคโนโลยีประจำ THE STANDARD มาพูดคุย ให้ข้อมูล และวิเคราะห์ใน The Secret Sauce: Executive Espresso</t>
  </si>
  <si>
    <t>https://www.youtube.com/watch?v=DaUGoiw1AWg&amp;list=PLZ0vRaBzdrQ12KViTY71wi4bzrgsCA_TI&amp;index=100</t>
  </si>
  <si>
    <t>DaUGoiw1AWg</t>
  </si>
  <si>
    <t>มอง CPTPP ให้ลึกกว่า ‘เข้า’ หรือ ‘ไม่เข้า’ กับอธิบดีกรมเจรจาการค้าฯ | Executive Espresso EP.100</t>
  </si>
  <si>
    <t>Jul 8, 2020</t>
  </si>
  <si>
    <t>7/8/2020</t>
  </si>
  <si>
    <t>6,203 views</t>
  </si>
  <si>
    <t>like this video along with 109 other people</t>
  </si>
  <si>
    <t>CPTPP มีข้อดี-ข้อเสียอย่างไร ประเทศไทยจะเข้าร่วมหรือไม่ จุดยืนของกรมเจรจาการค้าระหว่างประเทศคืออะไร มีอะไรที่ยังจำเป็นจะต้องพูดคุยเพิ่มเติม และนอกเหนือจาก CPTPP เราควรเตรียมพร้อมกับ FTA หรือเขตการค้าเสรีอื่นๆ อย่างไรบ้าง
เคน นครินทร์ คุยกับ อรมน ทรัพย์ทวีธรรม อธิบดีกรมเจรจาการค้าระหว่างประเทศ</t>
  </si>
  <si>
    <t>https://www.youtube.com/watch?v=n-uel6jxYeA&amp;list=PLZ0vRaBzdrQ12KViTY71wi4bzrgsCA_TI&amp;index=99&amp;t=4s</t>
  </si>
  <si>
    <t>n-uel6jxYeA</t>
  </si>
  <si>
    <t>แผลเป็นเศรษฐกิจไทย กับโจทย์นโยบายการเงินยุคโควิด-19 | Executive Espresso EP.99</t>
  </si>
  <si>
    <t>Jul 7, 2020</t>
  </si>
  <si>
    <t>7/7/2020</t>
  </si>
  <si>
    <t>44,372 views</t>
  </si>
  <si>
    <t>like this video along with 503 other people</t>
  </si>
  <si>
    <t>50:26</t>
  </si>
  <si>
    <t>เมื่อวิกฤตโควิด-19 ในประเทศไทยดูเหมือนจะสิ้นสุดลง เหลือไว้เพียงวิกฤตเศรษฐกิจที่หลายฝ่ายประเมินว่าจะใช้เวลาในการกลับมาฟื้นไม่ได้เร็วอย่างที่คิด นโยบายทางการเงินจะมีหน้าตาที่เปลี่ยนแปลงไปอย่างไร อะไรคือโจทย์ใหญ่ของประเทศต่างๆ และประเทศไทยหลังจากนี้
เคน นครินทร์ คุยกับ ต้นสน-ดร.สันติธาร เสถียรไทย นักเศรษฐศาสตร์ภาคเทคโนโลยีแห่งเอเชีย และ Group Chief Economist แห่ง Sea Group</t>
  </si>
  <si>
    <t>https://www.youtube.com/watch?v=kHNY-5Wo5N8&amp;list=PLZ0vRaBzdrQ12KViTY71wi4bzrgsCA_TI&amp;index=98&amp;t=4s</t>
  </si>
  <si>
    <t>kHNY-5Wo5N8</t>
  </si>
  <si>
    <t>เจาะลึก พ.ร.บ. e-Service เก็บภาษีแพลตฟอร์มต่างประเทศกับอธิบดีกรมสรรพากร | Executive Espresso EP.98</t>
  </si>
  <si>
    <t>Jul 6, 2020</t>
  </si>
  <si>
    <t>7/6/2020</t>
  </si>
  <si>
    <t>16,378 views</t>
  </si>
  <si>
    <t>like this video along with 325 other people</t>
  </si>
  <si>
    <t>39:41</t>
  </si>
  <si>
    <t>เราจะสามารถเก็บภาษีแพลตฟอร์มต่างประเทศที่เข้ามาทำธุรกิจในประเทศไทยอย่าง Facebook, Google, YouTube และอื่นๆ อีกมากมายได้อย่างไร พ.ร.บ. e-Service คืออะไร จะเข้ามามีส่วนช่วยอย่างไร และสิ่งนี้จะส่งผลกระทบต่อผู้บริโภคอย่างไรบ้าง
เคน นครินทร์ คุยกับ ดร.เอกนิติ นิติทัณฑ์ประภาศ อธิบดีกรมสรรพากร ใน The Secret Sauce: Executive Espresso</t>
  </si>
  <si>
    <t>https://www.youtube.com/watch?v=oGeWY10UGsQ&amp;list=PLZ0vRaBzdrQ12KViTY71wi4bzrgsCA_TI&amp;index=97&amp;t=4s</t>
  </si>
  <si>
    <t>oGeWY10UGsQ</t>
  </si>
  <si>
    <t>ดร.นิเวศน์ วิเคราะห์หุ้นอุตสาหกรรมตัวไหนร่วง-รุ่งครึ่งปีหลัง หลังเปิดประเทศ Executive Espresso EP.97</t>
  </si>
  <si>
    <t>77</t>
  </si>
  <si>
    <t>Premiered Jul 3, 2020</t>
  </si>
  <si>
    <t>Jul 3, 2020</t>
  </si>
  <si>
    <t>7/3/2020</t>
  </si>
  <si>
    <t>122,409 views</t>
  </si>
  <si>
    <t>like this video along with 2,078 other people</t>
  </si>
  <si>
    <t>32:53</t>
  </si>
  <si>
    <t>เมื่อเศรษฐกิจในประเทศไทยมีแนวโน้มที่ดีขึ้น หลังคลายล็อกดาวน์ครึ่งหลังของปี 2563 จะเป็นอย่างไรต่อไป อุตสาหกรรมใดจะสามารถฟื้นตัวได้เร็วกว่า และอุตสาหกรรมใดที่ยังน่าเป็นห่วง
เคน นครินทร์ คุยกับ ดร.นิเวศน์ เหมวชิรวรากร นักลงทุนแบบเน้นคุณค่า (Value Investor) ชั้นแนวหน้าของประเทศไทย</t>
  </si>
  <si>
    <t>https://www.youtube.com/watch?v=J4GRtVi1h6Q&amp;list=PLZ0vRaBzdrQ12KViTY71wi4bzrgsCA_TI&amp;index=96&amp;t=4s</t>
  </si>
  <si>
    <t>J4GRtVi1h6Q</t>
  </si>
  <si>
    <t>ดร.นิเวศน์ มองตลาดหุ้นไทยคือภาพลวงตา? วิธีดูหุ้นถูก-หุ้นแพง | Executive Espresso EP.96</t>
  </si>
  <si>
    <t>Premiered Jul 2, 2020</t>
  </si>
  <si>
    <t>Jul 2, 2020</t>
  </si>
  <si>
    <t>7/2/2020</t>
  </si>
  <si>
    <t>171,225 views</t>
  </si>
  <si>
    <t>like this video along with 2,702 other people</t>
  </si>
  <si>
    <t>34:17</t>
  </si>
  <si>
    <t>เมื่อความผันผวนของตลาดหุ้นทั่วโลกเพิ่มขึ้นอย่างมีนัยสำคัญในช่วงวิกฤตที่ผ่านมา จนกระทั่งเกิดคำพูดอย่าง Main Street (เศรษฐกิจที่แท้จริง) ไม่ใช่ Wall Street (ตลาดหุ้น) ตลาดหุ้นไทยในปัจจุบันเป็นเพียงภาพลวงตาจริงหรือไม่
เคน นครินทร์ คุยกับ ดร.นิเวศน์ เหมวชิรวรากร นักลงทุนแบบเน้นคุณค่า (Value Investor) ชั้นแนวหน้าของประเทศไทย</t>
  </si>
  <si>
    <t>https://www.youtube.com/watch?v=xAxyBC5-92c&amp;list=PLZ0vRaBzdrQ12KViTY71wi4bzrgsCA_TI&amp;index=95&amp;t=4s</t>
  </si>
  <si>
    <t>xAxyBC5-92c</t>
  </si>
  <si>
    <t>อยากทำธุรกิจบุกเมียนมา เริ่มอย่างไรดี โอกาสอยู่ตรงไหน | Executive Espresso EP.95</t>
  </si>
  <si>
    <t>Jun 30, 2020</t>
  </si>
  <si>
    <t>6/30/2020</t>
  </si>
  <si>
    <t>2020-Q2</t>
  </si>
  <si>
    <t>6,810 views</t>
  </si>
  <si>
    <t>39:59</t>
  </si>
  <si>
    <t>เมื่อ AEC และ CLMV ได้เติบโตมาเป็นเขตเศรษฐกิจที่น่าจับตามองที่สุดแห่งหนึ่งของโลก โอกาสของนักธุรกิจไทยในสาธารณรัฐแห่งสหภาพเมียนมาอยู่ตรงไหน
เคน นครินทร์ คุยกับ สุพัตรา ศรีไมตรีพิทักษ์ เอกอัครราชทูต ณ กรุงย่างกุ้ง สาธารณรัฐแห่งสหภาพเมียนมา</t>
  </si>
  <si>
    <t>https://www.youtube.com/watch?v=Ic7QTiwvgUQ&amp;list=PLZ0vRaBzdrQ12KViTY71wi4bzrgsCA_TI&amp;index=94&amp;t=4s</t>
  </si>
  <si>
    <t>Ic7QTiwvgUQ</t>
  </si>
  <si>
    <t>คว่ำบาตรเฟซบุ๊ก กรณีศึกษา Hate Speech ทำซักเคอร์เบิร์ก สูญ 2 แสนล้าน | Executive Espresso EP.94</t>
  </si>
  <si>
    <t>Jun 29, 2020</t>
  </si>
  <si>
    <t>6/29/2020</t>
  </si>
  <si>
    <t>86,050 views</t>
  </si>
  <si>
    <t>like this video along with 1,370 other people</t>
  </si>
  <si>
    <t>27:03</t>
  </si>
  <si>
    <t>เมื่อ Starbucks, Coca-Cola และแบรนด์ต่างๆ ลุกขึ้นมาต่อต้าน Facebook ผ่านแคมเปญ “Stop Hate For Profit” จุดยืนของแบรนด์ในโลกปัจจุบันต้องเปลี่ยนไปอย่างไร แพลตฟอร์มอย่าง Facebook และ Twitter ตอบรับกับวิกฤตในครั้งนี้อย่างไร
เคน นครินทร์ ถอดบทเรียนจากการจัดการ Hate Speech ของโซเชียลมีเดีย พร้อมทั้งข้อคิดสำหรับการสร้างตัวตนของแบรนด์ในปัจจุบัน</t>
  </si>
  <si>
    <t>https://www.youtube.com/watch?v=Bm5HjLonSi4&amp;list=PLZ0vRaBzdrQ12KViTY71wi4bzrgsCA_TI&amp;index=93&amp;t=4s</t>
  </si>
  <si>
    <t>Bm5HjLonSi4</t>
  </si>
  <si>
    <t>แบงก์ชาติสั่งงดจ่ายปันผลระหว่างกาลและงดซื้อหุ้นคืน ส่งสัญญาณอะไร กระทบใคร | Executive Espresso EP.93</t>
  </si>
  <si>
    <t>Jun 22, 2020</t>
  </si>
  <si>
    <t>6/22/2020</t>
  </si>
  <si>
    <t>22,385 views</t>
  </si>
  <si>
    <t>like this video along with 359 other people</t>
  </si>
  <si>
    <t>23:36</t>
  </si>
  <si>
    <t>เคน นครินทร์ สรุปความเคลื่อนไหว ประเด็นที่น่าจับตา รวมถึงมุมมองต่อมาตรการดังกล่าวใน The Secret Sauce: Executive Espresso</t>
  </si>
  <si>
    <t>https://www.youtube.com/watch?v=iCqlq7X7uIk&amp;list=PLZ0vRaBzdrQ12KViTY71wi4bzrgsCA_TI&amp;index=92&amp;t=4s</t>
  </si>
  <si>
    <t>iCqlq7X7uIk</t>
  </si>
  <si>
    <t>กับดักสภาพคล่องคืออะไร ทำไมหุ้นขึ้นไม่ได้แปลว่าเศรษฐกิจดี | Executive Espresso EP.92</t>
  </si>
  <si>
    <t>Jun 20, 2020</t>
  </si>
  <si>
    <t>6/20/2020</t>
  </si>
  <si>
    <t>30,166 views</t>
  </si>
  <si>
    <t>like this video along with 541 other people</t>
  </si>
  <si>
    <t>46:50</t>
  </si>
  <si>
    <t>กับดักสภาพคล่องคืออะไร ทำไมหุ้นขึ้นไม่ได้แปลว่าเศรษฐกิจดี
เราจะดำเนินธุรกิจต่อไปอย่างไร ต้องวางแผนแบบไหน เรื่องนี้สำคัญและควรรู้ โดยเฉพาะเมื่อล่าสุดแบงก์ชาติประกาศให้ธนาคารพาณิชย์งดจ่ายปันผลระหว่างกาลและซื้อหุ้นตัวเองคืน ยิ่งเป็นสัญญาณว่าความน่ากังวลของหนี้เสียอาจจะเลวร้ายมากว่าที่คิด
เคน นครินทร์ คุยกับ นริศ สถาผลเดชา เจ้าหน้าที่บริหาร ศูนย์วิเคราะห์เศรษฐกิจทีเอ็มบี ในรายการ The Secret Sauce: Executive Espresso</t>
  </si>
  <si>
    <t>https://www.youtube.com/watch?v=8-SfvVhwgwY&amp;list=PLZ0vRaBzdrQ12KViTY71wi4bzrgsCA_TI&amp;index=91&amp;t=4s</t>
  </si>
  <si>
    <t>8-SfvVhwgwY</t>
  </si>
  <si>
    <t>ทำไม Tesla จึงเป็นผู้ผลิตรถยนต์มูลค่าอันดับ 1 ของโลกแซง Toyota | Executive Espresso EP.91</t>
  </si>
  <si>
    <t>Jun 15, 2020</t>
  </si>
  <si>
    <t>6/15/2020</t>
  </si>
  <si>
    <t>248,756 views</t>
  </si>
  <si>
    <t>like this video along with 4,218 other people</t>
  </si>
  <si>
    <t>17:55</t>
  </si>
  <si>
    <t>อีลอน มัสก์ ทำอย่างไรให้ Tesla กลายเป็นบริษัทผู้ผลิตรถยนต์ที่มีมูลค่าอันดับหนึ่งของโลกแซงหน้า Toyota
เคน นครินทร์ ถอดบทเรียนจากการสร้าง Innovation Capital จากอีลอน มัสก์ ซีอีโอและผู้ร่วมก่อตั้ง Tesla, Inc. ใน The Secret Sauce: Executive Espresso</t>
  </si>
  <si>
    <t>https://www.youtube.com/watch?v=ihtYadN-AKw&amp;list=PLZ0vRaBzdrQ12KViTY71wi4bzrgsCA_TI&amp;index=90</t>
  </si>
  <si>
    <t>ihtYadN-AKw</t>
  </si>
  <si>
    <t>กสิกรไทยและไทยพาณิชย์ การเดินเกมเทคโนโลยีที่น่าจับตา | Executive Espresso EP.90</t>
  </si>
  <si>
    <t>Jun 10, 2020</t>
  </si>
  <si>
    <t>6/10/2020</t>
  </si>
  <si>
    <t>85,133 views</t>
  </si>
  <si>
    <t>like this video along with 1,500 other people</t>
  </si>
  <si>
    <t>25:35</t>
  </si>
  <si>
    <t>เคน นครินทร์ ชวนคุยเรื่อง The Future of Banking เมื่อธนาคารสองเจ้าใหญ่อย่าง กสิกรไทยและไทยพาณิชย์ จัดงานแถลงข่าวแบบ Online Conference ในเวลาไล่เลี่ยกัน 
ธนาคารทั้งสองเจ้ามีกลยุทธ์อะไร กำลังเคลื่อนตัวไปทางไหน และมีนวัตกรรมอะไรบ้างที่น่าจับตา ติดตามได้ใน The Secret Sauce: Executive Espresso เอพิโสดนี้</t>
  </si>
  <si>
    <t>https://www.youtube.com/watch?v=UQwXCI7h5NY&amp;list=PLZ0vRaBzdrQ12KViTY71wi4bzrgsCA_TI&amp;index=89&amp;t=4s</t>
  </si>
  <si>
    <t>UQwXCI7h5NY</t>
  </si>
  <si>
    <t>Travel Bubble ทางรอดของท่องเที่ยวไทยจริงหรือ | Executive Espresso EP.89</t>
  </si>
  <si>
    <t>Jun 7, 2020</t>
  </si>
  <si>
    <t>6/7/2020</t>
  </si>
  <si>
    <t>16,660 views</t>
  </si>
  <si>
    <t>like this video along with 294 other people</t>
  </si>
  <si>
    <t>16:52</t>
  </si>
  <si>
    <t>Travel Bubble คืออะไร จะเป็นทางออกสำหรับธุรกิจที่พึ่งพานักท่องเที่ยวต่างชาติในยุคโควิด-19 ได้หรือไม่ ประเทศต่างๆ รวมไปถึงประเทศไทยมีมุมมองต่อเรื่องนี้อย่างไร
เคน นครินทร์ ชวนคุยในประเด็นการทำ Travel Bubble ก้าวแรกสู่การเดินทางระหว่างประเทศของโลกหลังโควิด-19</t>
  </si>
  <si>
    <t>https://www.youtube.com/watch?v=B1-Mmk36Jyk&amp;list=PLZ0vRaBzdrQ12KViTY71wi4bzrgsCA_TI&amp;index=88&amp;t=4s</t>
  </si>
  <si>
    <t>B1-Mmk36Jyk</t>
  </si>
  <si>
    <t>หนี้สาธารณะของไทยน่ากังวลจริงไหม ชำแหละ พ.ร.ก. เงินกู้ 3 ฉบับแบบเข้าใจง่าย Executive Espresso EP.88</t>
  </si>
  <si>
    <t>Premiered Jun 4, 2020</t>
  </si>
  <si>
    <t>Jun 4, 2020</t>
  </si>
  <si>
    <t>6/4/2020</t>
  </si>
  <si>
    <t>13,494 views</t>
  </si>
  <si>
    <t>like this video along with 227 other people</t>
  </si>
  <si>
    <t>1:01:47</t>
  </si>
  <si>
    <t>พ.ร.ก. เงินกู้ 3 ฉบับ 1.9 ล้านล้านบาทผ่านสภาเป็นที่เรียบร้อย ชำแหละกลไกการกู้การใช้ และคำว่า ‘หนี้สาธารณะ’ จริงๆ แล้วคืออะไร ทำไมเราควรรู้และเข้าใจเรื่องนี้ 
เคน นครินทร์ คุยกับ แพตริเซีย มงคลวนิช ผู้อำนวยการสำนักงานบริหารหนี้สาธารณะ (สบน.)</t>
  </si>
  <si>
    <t>https://www.youtube.com/watch?v=2eGgj8rCEJY&amp;list=PLZ0vRaBzdrQ12KViTY71wi4bzrgsCA_TI&amp;index=87&amp;t=4s</t>
  </si>
  <si>
    <t>2eGgj8rCEJY</t>
  </si>
  <si>
    <t>เศรษฐกิจสามสี อนาคตทุนนิยมไทยควรเดินไปทางไหน | Executive Espresso EP.87</t>
  </si>
  <si>
    <t>Premiered Jun 3, 2020</t>
  </si>
  <si>
    <t>Jun 3, 2020</t>
  </si>
  <si>
    <t>6/3/2020</t>
  </si>
  <si>
    <t>40,537 views</t>
  </si>
  <si>
    <t>like this video along with 585 other people</t>
  </si>
  <si>
    <t>1:04:25</t>
  </si>
  <si>
    <t>ทุนนิยมที่หลายคนเชื่อว่าเป็นระบบขับเคลื่อนเศรษฐกิจที่ดีที่สุดควรถูกทบทวนหรือไม่ ประเทศไทยควรวางนโบายอุตสาหกรรมอย่างไรเพื่อตอบโจทย์เทรนด์ที่จะเกิดขึ้นในอนาคต และระบบราชการไทยควรเปลี่ยนแปลงไปในทิศทางใดเพื่อให้นโยบายต่างๆ นำไปปฏิบัติได้จริง
เคน นครินทร์ คุยกับ วีระยุทธ กาญจน์ชูฉัตร รองศาสตราจารย์ด้านเศรษฐศาสตร์การเมืองที่ GRIPS มหาวิทยาลัยเฉพาะทางด้านนโยบายสาธารณะ กรุงโตเกียว ประเทศญี่ปุ่น ผู้เขียนหนังสือ เศรษฐกิจสามสี - เศรษฐกิจแห่งอนาคต</t>
  </si>
  <si>
    <t>https://www.youtube.com/watch?v=dQm9wRQYaes&amp;list=PLZ0vRaBzdrQ12KViTY71wi4bzrgsCA_TI&amp;index=86&amp;t=3s</t>
  </si>
  <si>
    <t>dQm9wRQYaes</t>
  </si>
  <si>
    <t>ลิบรา 2.0 VS ดิจิทัลหยวน อนาคตการเงินและบิตคอยน์จาก ท็อป จิรายุส (ตอน 2) | Executive Espresso EP.86</t>
  </si>
  <si>
    <t>May 31, 2020</t>
  </si>
  <si>
    <t>5/31/2020</t>
  </si>
  <si>
    <t>12,459 views</t>
  </si>
  <si>
    <t>like this video along with 214 other people</t>
  </si>
  <si>
    <t>53:48</t>
  </si>
  <si>
    <t>ไขข้อข้องใจ ลิบรา 2.0, ดิจิทัลหยวน, บิตคอยน์ฮาล์ฟวิ่ง คืออะไร ความรู้สามารถนำไปปรับใช้ได้อย่างไร เพื่อให้รู้เท่าทันอนาคตการเงินที่จะเกิดขึ้น
เคน นครินทร์ คุยกับ จิรายุส ทรัพย์ศรีโสภา ผู้ก่อตั้งเว็บซื้อ-ขายเงินดิจิทัล Bitkub.com</t>
  </si>
  <si>
    <t>https://www.youtube.com/watch?v=Trd5F0429a4&amp;list=PLZ0vRaBzdrQ12KViTY71wi4bzrgsCA_TI&amp;index=85&amp;t=4s</t>
  </si>
  <si>
    <t>Trd5F0429a4</t>
  </si>
  <si>
    <t>ลิบรา 2.0 VS ดิจิทัลหยวน อนาคตการเงินและบิตคอยน์จาก ท๊อป จิรายุส (ตอน 1) | Executive Espresso EP.85</t>
  </si>
  <si>
    <t>May 30, 2020</t>
  </si>
  <si>
    <t>5/30/2020</t>
  </si>
  <si>
    <t>26,606 views</t>
  </si>
  <si>
    <t>like this video along with 558 other people</t>
  </si>
  <si>
    <t>52:55</t>
  </si>
  <si>
    <t>New Normal ของโลกการเงินในอนาคตจะเป็นอย่างไร เงินดิจิทัลมีข้อดีข้อเสียอย่างไร จะสามารถมาช่วยพัฒนาระบบการเงินดั้งเดิมในปัจจุบันได้อย่างไร
เคน นครินทร์ คุยกับ จิรายุส ทรัพย์ศรีโสภา ผู้ก่อตั้งเว็บซื้อ-ขายเงินดิจิทัล Bitkub.com</t>
  </si>
  <si>
    <t>https://www.youtube.com/watch?v=pX3bAJhdB1g&amp;list=PLZ0vRaBzdrQ12KViTY71wi4bzrgsCA_TI&amp;index=84&amp;t=4s</t>
  </si>
  <si>
    <t>pX3bAJhdB1g</t>
  </si>
  <si>
    <t>วิเคราะห์ พล.อ. ประยุทธ์ และการเมืองไทยหลังโควิด-19 กับ สรกล อดุลยานนท์ | Executive Espresso EP.84</t>
  </si>
  <si>
    <t>May 27, 2020</t>
  </si>
  <si>
    <t>5/27/2020</t>
  </si>
  <si>
    <t>98,316 views</t>
  </si>
  <si>
    <t>like this video along with 1,231 other people</t>
  </si>
  <si>
    <t>53:12</t>
  </si>
  <si>
    <t>วิกฤตโควิด-19 ทำให้ภาพนักการเมืองไทยแย่ลงกว่าเดิมจริงหรือ
มองภาพการเมืองไทย ผลกระทบทางเศรษฐกิจ รวมถึงประเด็นที่น่าจับตามองของรัฐบาลในการแก้ปัญหาวิกฤตครั้งนี้ 
เคน นครินทร์ คุยกับ สรกล อดุลยานนท์ นักเขียน เจ้าของนามปากกา ‘หนุ่มเมืองจันท์’ และโฮสต์พอดแคสต์รายการ THE POWER GAME</t>
  </si>
  <si>
    <t>https://www.youtube.com/watch?v=-d3zrOLgSBs&amp;list=PLZ0vRaBzdrQ12KViTY71wi4bzrgsCA_TI&amp;index=83&amp;t=4s</t>
  </si>
  <si>
    <t>-d3zrOLgSBs</t>
  </si>
  <si>
    <t>สงครามเย็นใหม่? สรุปประชุมสองสภาจีน ดันกฎหมายคุมฮ่องกง ชนวนสหรัฐ-จีนปะทุ | Executive Espresso EP.83</t>
  </si>
  <si>
    <t>Premiered May 26, 2020</t>
  </si>
  <si>
    <t>May 26, 2020</t>
  </si>
  <si>
    <t>5/26/2020</t>
  </si>
  <si>
    <t>228,815 views</t>
  </si>
  <si>
    <t>like this video along with 2,309 other people</t>
  </si>
  <si>
    <t>1:06:38</t>
  </si>
  <si>
    <t>ความขัดแย้งระหว่างจีนและสหรัฐฯ ยังคงปะทุต่อเนื่องท่ามกลางสภาวะวิกฤต ความสัมพันธ์ระหว่างสองมหาอำนาจจะสิ้นสุดลงอย่างไร อนาคตของฮ่องกงซึ่งเปรียบเสมือนฟางเส้นสุดท้ายจะเป็นอย่างไร สิ่งนี้จะก่อให้เกิดสงครามเย็นครั้งใหม่หรือไม่
เคน นครินทร์ คุยกับ อาจารย์ปิติ ศรีแสงนาม ศูนย์อาเซียนศึกษา ศูนย์เกาหลีศึกษา และศูนย์เศรษฐกิจระหว่างประเทศ คณะเศรษฐศาสตร์ จุฬาลงกรณ์มหาวิทยาลัย The Secret Sauce: Executive Espresso</t>
  </si>
  <si>
    <t>https://www.youtube.com/watch?v=_V404ibkmVI&amp;list=PLZ0vRaBzdrQ12KViTY71wi4bzrgsCA_TI&amp;index=82&amp;t=4s</t>
  </si>
  <si>
    <t>_V404ibkmVI</t>
  </si>
  <si>
    <t>บัฟเฟตต์ vs เรย์ ดาลิโอ vs ซอฟต์แบงก์ สามก๊กโลกการลงทุนที่น่าเรียนรู้ | Executive Espresso EP.82</t>
  </si>
  <si>
    <t>41,824 views</t>
  </si>
  <si>
    <t>like this video along with 894 other people</t>
  </si>
  <si>
    <t>37:08</t>
  </si>
  <si>
    <t>ถอดบทเรียน 3 สไตล์การลงทุนจาก วอร์เรน บัฟเฟตต์ แห่ง Berkshire Hathaway, มาซาโยชิ ซัน แห่ง Softbank และ เรย์ ดาลิโอ แห่ง Bridgewater Associates ที่นักลงทุนสามารถนำมาปรับใช้ได้
เคน นครินทร์ คุยกับ ชัชวนันท์ สันธิเดช นักลงทุนสาย VI และเจ้าของเพจ Club VI ในรายการ The Secret Sauce: Executive Espresso</t>
  </si>
  <si>
    <t>https://www.youtube.com/watch?v=G9-E-sms_PA&amp;list=PLZ0vRaBzdrQ12KViTY71wi4bzrgsCA_TI&amp;index=81&amp;t=4s</t>
  </si>
  <si>
    <t>G9-E-sms_PA</t>
  </si>
  <si>
    <t>บัฟเฟตต์สิ้นมนต์ขลังแล้วจริงหรือ นักลงทุนสาย VI ยังมีอนาคตไหม | Executive Espresso EP.81</t>
  </si>
  <si>
    <t>Premiered May 25, 2020</t>
  </si>
  <si>
    <t>May 25, 2020</t>
  </si>
  <si>
    <t>5/25/2020</t>
  </si>
  <si>
    <t>36,218 views</t>
  </si>
  <si>
    <t>like this video along with 722 other people</t>
  </si>
  <si>
    <t>33:53</t>
  </si>
  <si>
    <t>วิเคราะห์กลยุทธ์การเทขายหุ้นสายการบินและสถาบันการเงินของ วอร์เรน บัฟเฟตต์ นักลงทุนสาย VI หรือการลงทุนแบบเน้นคุณค่า ที่ประสบความสำเร็จที่สุดของโลก 
แต่เมื่อเจอกับวิกฤตโควิด-19 การลงทุนแบบบัฟเฟตต์ใช้ได้อยู่ไหมในอนาคต
เคน นครินทร์ คุยกับ ชัชวนันท์ สันธิเดช นักลุงทุนสาย VI และเจ้าของเพจ Club VI ในรายการ The Secret Sauce: Executive Espresso</t>
  </si>
  <si>
    <t>https://www.youtube.com/watch?v=PaVmrEfaVfA&amp;list=PLZ0vRaBzdrQ12KViTY71wi4bzrgsCA_TI&amp;index=80&amp;t=4s</t>
  </si>
  <si>
    <t>PaVmrEfaVfA</t>
  </si>
  <si>
    <t>สุทธิชัย หยุ่น มองระเบียบโลกและประเทศไทยหลังโควิด-19 | Executive Espresso EP.80</t>
  </si>
  <si>
    <t>May 24, 2020</t>
  </si>
  <si>
    <t>5/24/2020</t>
  </si>
  <si>
    <t>137,163 views</t>
  </si>
  <si>
    <t>like this video along with 1,800 other people</t>
  </si>
  <si>
    <t>55:24</t>
  </si>
  <si>
    <t>เคน นครินทร์ คุยอุ่นเครื่องกับ สุทธิชัย หยุ่น หนึ่งในผู้ดำเนินการเสวนางาน THE STANDARD ECONOMIC FORUM ถึงสปีกเกอร์และหัวข้อที่น่าสนใจ พร้อมทั้งมองระเบียบโลกและประเทศไทยที่จะเปลี่ยนไปหลังโควิด-19
THE STANDARD ECONOMIC FORUM 
29-31 พฤษภาคมนี้
ติดตามรายละเอียดเพิ่มเติมและซื้อบัตรได้แล้วที่ https://www.eventpop.me/e/8705-economic-forum 
*ใช้โค้ดส่วนลด THESECRETSAUCE ลดทันที 10%</t>
  </si>
  <si>
    <t>https://www.youtube.com/watch?v=pJkv4EnA5ZA&amp;list=PLZ0vRaBzdrQ12KViTY71wi4bzrgsCA_TI&amp;index=79&amp;t=5s</t>
  </si>
  <si>
    <t>pJkv4EnA5ZA</t>
  </si>
  <si>
    <t>สิ่งที่เจ้าสัวธนินท์อยากบอกนายกฯ “ประเทศไทยต้องเป็นศูนย์กลางเศรษฐกิจโลก” | Executive Espresso EP.79</t>
  </si>
  <si>
    <t>Premiered May 23, 2020</t>
  </si>
  <si>
    <t>May 23, 2020</t>
  </si>
  <si>
    <t>5/23/2020</t>
  </si>
  <si>
    <t>526,044 views</t>
  </si>
  <si>
    <t>like this video along with 8,152 other people</t>
  </si>
  <si>
    <t>1:00:26</t>
  </si>
  <si>
    <t>เคน นครินทร์ คุยกับ ธนินท์ เจียรวนนท์ ประธานอาวุโสเครือเจริญโภคภัณฑ์ ถึงประเด็นการพลิกโฉมประเทศไทยให้กลายเป็น ‘ศูนย์กลางเศรษฐกิจโลก’ เปิดรับมหาเศรษฐีต่างแดนเข้ามาใช้ชีวิตในประเทศ คำแนะนำต่อรัฐบาลในการให้ความช่วยเหลือผู้ประกอบการธุรกิจ ลงทุนพัฒนาและส่งเสริมโรงพยาบาลและบุคลากรทางการแพทย์ในประเทศให้ก้าวหน้า
ไปจนถึงประเด็นการเพิ่มราคาสินค้าทางเกษตรเพื่อลดช่องว่างความเหลื่อมล้ำระหว่าง ‘คนจน’ และ ‘คนรวย’ ส่งเสริมให้เกษตรกรมีรายได้เพิ่มมากขึ้น บทเรียนที่เขาได้รับจากโควิด-19 และการเรียนรู้จากคนที่เก่งกว่า</t>
  </si>
  <si>
    <t>https://www.youtube.com/watch?v=bVZEqxXCB10&amp;list=PLZ0vRaBzdrQ12KViTY71wi4bzrgsCA_TI&amp;index=78&amp;t=4s</t>
  </si>
  <si>
    <t>bVZEqxXCB10</t>
  </si>
  <si>
    <t>พานาโซนิคย้ายฐานการผลิตจากไทยไปเวียดนาม เราจะโดนแซงแล้วจริงหรือ | Executive Espresso EP.78</t>
  </si>
  <si>
    <t>Premiered May 22, 2020</t>
  </si>
  <si>
    <t>May 22, 2020</t>
  </si>
  <si>
    <t>5/22/2020</t>
  </si>
  <si>
    <t>63,738 views</t>
  </si>
  <si>
    <t>like this video along with 900 other people</t>
  </si>
  <si>
    <t>40:19</t>
  </si>
  <si>
    <t>เมื่ออุตสาหกรรมการผลิตโลกเดินทางมาถึงจุดเปลี่ยน บริษัทชั้นนำต่างเริ่มกระจายความเสี่ยงจากการมีแหล่งผลิตสินค้าเพียงในประเทศจีนไปสู่การมีโรงงานในประเทศอื่นๆ มากขึ้น 
เวียดนามใช้โอกาสตรงจุดนี้อย่างไรเพื่อพุ่งทะยานขึ้นมาเป็นฐานการผลิตแถวหน้าของโลก
เคน นครินทร์ เล่าถึงกรณีศึกษาบริษัทพานาโซนิค และงานวิจัยเรื่องผลกระทบโควิด-19 ต่อเศรษฐกิจของกลุ่มประเทศ CLMV ในรายการ The Secret Sauce: Executive Espresso</t>
  </si>
  <si>
    <t>https://www.youtube.com/watch?v=EhwZ4p8ZQO4&amp;list=PLZ0vRaBzdrQ12KViTY71wi4bzrgsCA_TI&amp;index=77&amp;t=4s</t>
  </si>
  <si>
    <t>EhwZ4p8ZQO4</t>
  </si>
  <si>
    <t>เช็กตัวเลขจริงเศรษฐกิจไทยไตรมาส 1 หดตัวมากสุดในรอบทศวรรษ | Executive Espresso EP.77</t>
  </si>
  <si>
    <t>May 21, 2020</t>
  </si>
  <si>
    <t>5/21/2020</t>
  </si>
  <si>
    <t>8,906 views</t>
  </si>
  <si>
    <t>like this video along with 150 other people</t>
  </si>
  <si>
    <t>21:44</t>
  </si>
  <si>
    <t>GDP ไตรมาสที่ 1 ปี 2563 ปรับตัวลดลง 1.8% เมื่อเทียบกับไตรมาสที่ 1 ปี 2562 และหดตัวลง 2.2% เมื่อเทียบกับไตรมาสสุดท้ายของปี 2562 
ตรวจสอบความเป็นจริงหลังประเทศไทยเข้าสู่ภาวะเศรษฐกิจถดถอยอย่างเป็นทางการ
เคน นครินทร์ เล่าถึงภาพรวมผลประกอบการอุตสาหกรรมต่างๆ โดยอ้างอิงตัวเลขจากสำนักงานสภาพัฒนาการเศรษฐกิจและสังคมแห่งชาติ ในรายการ The Secret Sauce: Executive Espresso</t>
  </si>
  <si>
    <t>https://www.youtube.com/watch?v=0l0J35fR-OA&amp;list=PLZ0vRaBzdrQ12KViTY71wi4bzrgsCA_TI&amp;index=76&amp;t=3s</t>
  </si>
  <si>
    <t>0l0J35fR-OA</t>
  </si>
  <si>
    <t>สงครามไวรัส สหรัฐ-จีน เดือด! ทรัมป์จะสอบตกเลือกตั้งไหม ถอดบทเรียนวิกฤตผู้นำ Executive Espresso EP.76</t>
  </si>
  <si>
    <t>May 20, 2020</t>
  </si>
  <si>
    <t>5/20/2020</t>
  </si>
  <si>
    <t>148,017 views</t>
  </si>
  <si>
    <t>like this video along with 1,412 other people</t>
  </si>
  <si>
    <t>1:07:28</t>
  </si>
  <si>
    <t>อนาคตของโดนัลด์ ทรัมป์จะเป็นอย่างไร เมื่อจำนวนผู้ติดเชื้อและผู้เสียชีวิตของสหรัฐฯ ขึ้นเป็นอันดับหนึ่งดั่งสโลแกน America First วิกฤตเศรษฐกิจส่งผลให้จำนวนคนตกงานทะลุ 30 ล้านคน และโจ ไบเดน แห่งพรรคเดโมแครตเริ่มเข้ามามีบทบาทมากขึ้นในการแย่งชิงเก้าอี้ประธานาธิบดี
เคน นครินทร์ คุยกับ ธเนศ อาภรณ์สุวรรณ ศาสตราจารย์แห่งภาควิชาประวัติศาสตร์ คณะศิลปศาสตร์ มหาวิทยาลัยธรรมศาสตร์ ในรายการ The Secret Sauce: Executive Espresso</t>
  </si>
  <si>
    <t>https://www.youtube.com/watch?v=YAGoQrDsC9k&amp;list=PLZ0vRaBzdrQ12KViTY71wi4bzrgsCA_TI&amp;index=75</t>
  </si>
  <si>
    <t>YAGoQrDsC9k</t>
  </si>
  <si>
    <t>หยวนดิจิทัลคืออะไร เปลี่ยนโลกจริงหรือ จะล้มแชมป์ดอลลาร์ได้ไหม | Executive Espresso EP.75</t>
  </si>
  <si>
    <t>May 19, 2020</t>
  </si>
  <si>
    <t>5/19/2020</t>
  </si>
  <si>
    <t>121,792 views</t>
  </si>
  <si>
    <t>like this video along with 1,773 other people</t>
  </si>
  <si>
    <t>58:24</t>
  </si>
  <si>
    <t>ในช่วง 1-2 ปีที่ผ่านมา หลายคนได้เห็นถึงอัตราการเติบโตที่รวดเร็วและความผันผวนของสกุลเงินดิจิทัลต่างๆ เช่น Bitcoin แต่ไม่กี่วันที่ผ่านมานี้ ธนาคารกลางจีนได้ออกมาประกาศทดลองใช้งาน ‘หยวนดิจิทัล’ อย่างเป็นทางการแล้ว 
โลกการเงินแห่งอนาคตจะไปในทิศทางใด หยวนจะขึ้นมาเทียบเคียงดอลลาร์ได้จริงหรือไม่
เคน นครินทร์ คุยกับ รศ.ดร.อักษรศรี พานิชสาส์น อาจารย์ประจำคณะเศรษฐศาสตร์ มหาวิทยาลัยธรรมศาสตร์ ในรายการ The Secret Sauce: Executive Espresso</t>
  </si>
  <si>
    <t>https://www.youtube.com/watch?v=NNBR84195uA&amp;list=PLZ0vRaBzdrQ12KViTY71wi4bzrgsCA_TI&amp;index=74&amp;t=4s</t>
  </si>
  <si>
    <t>NNBR84195uA</t>
  </si>
  <si>
    <t>สุดยอดคู่มือทำธุรกิจท่องเที่ยวรับมือ New Era of Tourism จากผู้ว่าฯ ททท. | Executive Espresso EP.74</t>
  </si>
  <si>
    <t>May 18, 2020</t>
  </si>
  <si>
    <t>5/18/2020</t>
  </si>
  <si>
    <t>9,819 views</t>
  </si>
  <si>
    <t>58:09</t>
  </si>
  <si>
    <t>อุตสาหกรรมท่องเที่ยวเป็นหนึ่งในเครื่องยนต์หลักที่ช่วยขับเคลื่อนเศรษฐกิจไทยมาโดยตลอด ผู้ประกอบการควรมีแนวทางอย่างไร สิ่งไหนควรเก็บไว้ สิ่งไหนที่ถึงเวลาเปลี่ยนเพื่อให้การฟื้นฟูไปในทิศทางเดียวกันกับที่ประเทศไทยคิดจะมุ่งไป
เคน นครินทร์ คุยกับ ยุทธศักดิ์ สุภสร ผู้ว่าการการท่องเที่ยวแห่งประเทศไทย ในรายการ The Secret Sauce: Executive Espresso</t>
  </si>
  <si>
    <t>https://www.youtube.com/watch?v=N3ijQ07g4XM&amp;list=PLZ0vRaBzdrQ12KViTY71wi4bzrgsCA_TI&amp;index=73&amp;t=4s</t>
  </si>
  <si>
    <t>N3ijQ07g4XM</t>
  </si>
  <si>
    <t>ออฟฟิศแห่งอนาคตหลังโควิด-19 จุดจบ Co-working Space จริงหรือไม่ | Executive Espresso EP.73</t>
  </si>
  <si>
    <t>May 15, 2020</t>
  </si>
  <si>
    <t>5/15/2020</t>
  </si>
  <si>
    <t>27,284 views</t>
  </si>
  <si>
    <t>like this video along with 340 other people</t>
  </si>
  <si>
    <t>40:39</t>
  </si>
  <si>
    <t>4-5 ปีที่ผ่านมา Co-working Space เกิดขึ้นและเติบโตอย่างรวดเร็วจนหลายคนเชื่อว่าสิ่งนี้อาจมาทดแทนการนั่งทำงานในออฟฟิศ แต่เมื่อโควิด-19 เข้ามา หน้าตาของ Workspace แห่งอนาคตจะเปลี่ยนแปลงไปในทิศทางใด
เคน นครินทร์ คุยกับ สมบัติ งามเฉลิมศักดิ์ ผู้ก่อตั้ง Paperspace ในรายการ The Secret Sauce: Executive Espresso</t>
  </si>
  <si>
    <t>https://www.youtube.com/watch?v=fVAPUJwfBIo&amp;list=PLZ0vRaBzdrQ12KViTY71wi4bzrgsCA_TI&amp;index=72&amp;t=2s</t>
  </si>
  <si>
    <t>fVAPUJwfBIo</t>
  </si>
  <si>
    <t>อุ้มการบินไทย คนไทยได้อะไร หรือควรปล่อยให้ล้มละลาย? Feat. บรรยง พงษ์พานิช | Executive Espresso EP.72</t>
  </si>
  <si>
    <t>May 13, 2020</t>
  </si>
  <si>
    <t>5/13/2020</t>
  </si>
  <si>
    <t>187,138 views</t>
  </si>
  <si>
    <t>like this video along with 2,821 other people</t>
  </si>
  <si>
    <t>1:15:52</t>
  </si>
  <si>
    <t>เหตุใดการบินไทยอาจต้องยื่นล้มละลาย ล้วงลึกปัญหาเชิงโครงสร้างที่หลายคนสงสัยมาอย่างยาวนาน และการอนุมัติแผนฟื้นฟูมูลค่า 50,000 ล้านบาทเป็นเรื่องที่ควรทำหรือไม่
เคน นครินทร์ คุยกับ บรรยง พงษ์พานิช ประธานกรรมการบริหาร กลุ่มธุรกิจการเงินเกียรตินาคินภัทร (KKP) และอดีตกรรมการบริษัท การบินไทย จำกัด (มหาชน) ในรายการ The Secret Sauce: Executive Espresso</t>
  </si>
  <si>
    <t>https://www.youtube.com/watch?v=pL5tC6FJ52Q&amp;list=PLZ0vRaBzdrQ12KViTY71wi4bzrgsCA_TI&amp;index=71&amp;t=4s</t>
  </si>
  <si>
    <t>pL5tC6FJ52Q</t>
  </si>
  <si>
    <t>หมอเลี้ยบ เบื้องหลังยุทธศาสตร์สู้โควิด เมื่อผีเศรษฐกิจน่ากลัวกว่าผีโรคระบาด Executive Espresso EP.71</t>
  </si>
  <si>
    <t>May 12, 2020</t>
  </si>
  <si>
    <t>5/12/2020</t>
  </si>
  <si>
    <t>5,310 views</t>
  </si>
  <si>
    <t>like this video along with 75 other people</t>
  </si>
  <si>
    <t>59:03</t>
  </si>
  <si>
    <t>ด้านสาธารณสุขของประเทศไทยได้รับการยกย่องว่ารับมือจัดการกับโควิด-19 ได้ดี แต่โจทย์ใหญ่ก็คือ เรื่องเศรษฐกิจต่อจากนี้ ต้องเปิดเมือง ต้องเว้นระยะห่างทางสังคมอีกนานแค่ไหน เศรษฐกิจถึงจะฟื้นตัวกลับมาได้
เคน นครินทร์ คุยกับ หมอเลี้ยบ-สุรพงษ์ สืบวงศ์ลี อดีตรองนายกรัฐมนตรี ผู้อยู่เบื้องหลังยุทธศาสตร์ด้านสาธารณสุขในช่วงโควิด-19</t>
  </si>
  <si>
    <t>https://www.youtube.com/watch?v=F1aRxC2ebS8&amp;list=PLZ0vRaBzdrQ12KViTY71wi4bzrgsCA_TI&amp;index=70&amp;t=3s</t>
  </si>
  <si>
    <t>F1aRxC2ebS8</t>
  </si>
  <si>
    <t>Tik-Tok มาแรงแค่ไหน เจาะลึกพฤติกรรมการเสพสื่อที่แตกเป็นเสี้ยวหลังโควิด-19 | Executive Espresso EP.70</t>
  </si>
  <si>
    <t>May 11, 2020</t>
  </si>
  <si>
    <t>5/11/2020</t>
  </si>
  <si>
    <t>21,201 views</t>
  </si>
  <si>
    <t>55:48</t>
  </si>
  <si>
    <t>เมื่อแอปพลิเคชันมาแรงอย่าง Tik-Tok เข้ามาแย่งส่วนแบ่งจากเจ้าตลาดอย่าง Facebook และ YouTube พฤติกรรมการเสพสื่อหลังจากนี้จะเปลี่ยนแปลงไปมากน้อยเพียงใด
เคน นครินทร์ คุยกับ ภวัต เรืองเดชวรชัย ผู้อำนวยการธุรกิจ-สายงานการวางแผน และกลยุทธ์สื่อโฆษณา บริษัท Media Intelligence (MI) ในรายการ The Secret Sauce: Executive Espresso</t>
  </si>
  <si>
    <t>https://www.youtube.com/watch?v=bYmFNDihD68&amp;list=PLZ0vRaBzdrQ12KViTY71wi4bzrgsCA_TI&amp;index=69</t>
  </si>
  <si>
    <t>bYmFNDihD68</t>
  </si>
  <si>
    <t>เลย์ออฟแต่ยังได้ใจ เปิดจดหมายปลดพนักงาน 1,900 คนจากซีอีโอ Airbnb | Executive Espresso EP.69</t>
  </si>
  <si>
    <t>May 10, 2020</t>
  </si>
  <si>
    <t>5/10/2020</t>
  </si>
  <si>
    <t>20,772 views</t>
  </si>
  <si>
    <t>like this video along with 370 other people</t>
  </si>
  <si>
    <t>ทำไมจดหมายเปิดผนึกจากซีอีโอที่แจ้งข่าวร้ายและเลย์ออฟคนออกเป็นจำนวนมาก กลับได้รับกระแสในทางชื่นชมและถูกยกย่องนับถือ
เคน นครินทร์ ถอดบทเรียนจากจดหมายของซีอีโอ Airbnb ที่เห็นถึงความจริงใจ ความรับผิดชอบ ความเชื่อมั่น จนได้ใจใครหลายคน</t>
  </si>
  <si>
    <t>https://www.youtube.com/watch?v=HKerj4z-Al4&amp;list=PLZ0vRaBzdrQ12KViTY71wi4bzrgsCA_TI&amp;index=68&amp;t=4s</t>
  </si>
  <si>
    <t>HKerj4z-Al4</t>
  </si>
  <si>
    <t>J.Crew ยื่นล้มละลาย ภาพสะท้อนจุดเปลี่ยนค้าปลีกที่ต้องปรับตัว | Executive Espresso EP.68</t>
  </si>
  <si>
    <t>May 9, 2020</t>
  </si>
  <si>
    <t>5/9/2020</t>
  </si>
  <si>
    <t>27,876 views</t>
  </si>
  <si>
    <t>27:44</t>
  </si>
  <si>
    <t>จุดเปลี่ยนของธุรกิจค้าปลีกหลังจากนี้จะเป็นอย่างไร ควรปรับตัวสู่ยุค New Normal ด้วยวิธีการแบบไหน 
เคน นครินทร์ หยิบเคสแบรนด์ J.Crew ยื่นล้มละลาย พร้อมกับนำเสนอผลวิจัยจากตลาดหลักทรัพย์แห่งประเทศไทยว่าด้วยภาพรวมธุรกิจค้าปลีกและศูนย์การค้า เพื่อชี้ให้เห็นโอกาสและวิธีการปรับตัวสู่ยุค New Normal</t>
  </si>
  <si>
    <t>https://www.youtube.com/watch?v=dv752rTrZrM&amp;list=PLZ0vRaBzdrQ12KViTY71wi4bzrgsCA_TI&amp;index=67</t>
  </si>
  <si>
    <t>dv752rTrZrM</t>
  </si>
  <si>
    <t>จากโลกาภิวัตน์สู่ภูมิภาควิวัฒน์ ถึงเวลากระจายความเสี่ยงรับมือ New Normal | Executive Espresso EP.67</t>
  </si>
  <si>
    <t>May 7, 2020</t>
  </si>
  <si>
    <t>5/7/2020</t>
  </si>
  <si>
    <t>21,834 views</t>
  </si>
  <si>
    <t>like this video along with 296 other people</t>
  </si>
  <si>
    <t>1:07:08</t>
  </si>
  <si>
    <t>เมื่อประเทศจีนประกาศ GDP ไตรมาสแรกติดลบเป็นครั้งแรก เราควรวางยุทธศาสตร์อย่างไรหลังจากนี้ ระบบการค้าระหว่างประเทศจะเปลี่ยนแปลงไปอย่างไร อนาคตของโลกาภิวัตน์จะเป็นอย่างไร
เคน นครินทร์ คุยกับ รศ.ดร.สมภพ มานะรังสรรค์ อธิการบดี สถาบันการจัดการปัญญาภิวัฒน์ ในรายการ The Secret Sauce: Executive Espresso</t>
  </si>
  <si>
    <t>https://www.youtube.com/watch?v=HZeTEHoN7Es&amp;list=PLZ0vRaBzdrQ12KViTY71wi4bzrgsCA_TI&amp;index=66&amp;t=3s</t>
  </si>
  <si>
    <t>HZeTEHoN7Es</t>
  </si>
  <si>
    <t>ไทยอยู่ตรงไหนในซัพพลายเชนโลก EEC เนื้อหอมอยู่ไหม ปรับตัวกับโลกาภิวัตน์ใหม่ Executive Espresso EP.66</t>
  </si>
  <si>
    <t>May 6, 2020</t>
  </si>
  <si>
    <t>5/6/2020</t>
  </si>
  <si>
    <t>49,299 views</t>
  </si>
  <si>
    <t>like this video along with 818 other people</t>
  </si>
  <si>
    <t>39:21</t>
  </si>
  <si>
    <t>เมื่อโลกหลังโควิด-19 มาพร้อมกับความต้องการที่เปลี่ยนแปลงไปของนักลงทุน อีอีซีมีแนวทางในการรับมืออย่างไรกับเรื่องนี้ ประเทศไทยในฐานะฐานการผลิตที่สำคัญของโลกควรมุ่งไปในทิศทางไหน
เคน นครินทร์ คุยกับ ดร.ลัษมณ อรรถาพิช รองเลขาธิการคณะกรรมการนโยบายเขตพัฒนาพิเศษภาคตะวันออก ในรายการ The Secret Sauce: Executive Espresso</t>
  </si>
  <si>
    <t>https://www.youtube.com/watch?v=UtpU8VcLWyo&amp;list=PLZ0vRaBzdrQ12KViTY71wi4bzrgsCA_TI&amp;index=65&amp;t=4s</t>
  </si>
  <si>
    <t>UtpU8VcLWyo</t>
  </si>
  <si>
    <t>ปริญญ์ พานิชภักดิ์ New Normal การส่งออก การค้าระหว่างประเทศ เศรษฐกิจทันสมัย Executive Espresso EP.65</t>
  </si>
  <si>
    <t>May 5, 2020</t>
  </si>
  <si>
    <t>5/5/2020</t>
  </si>
  <si>
    <t>16,842 views</t>
  </si>
  <si>
    <t>like this video along with 239 other people</t>
  </si>
  <si>
    <t>1:08:22</t>
  </si>
  <si>
    <t>เมื่อโควิด-19 เข้ามาเป็นตัวเร่ง การเกษตรและการส่งออกที่เป็นเครื่องจักรสำคัญของเศรษฐกิจไทยจะเปลี่ยนไปอย่างไร อะไรคือยุทธศาสตร์ที่เราควรใช้รับมือในอนาคต รวมถึงดีลการค้าระหว่างประเทศที่น่าจับตา
เคน นครินทร์ คุยกับ ดร.ปริญญ์ พานิชภักดิ์ หัวหน้าทีมเศรษฐกิจทันสมัย (New Economy) และรองหัวหน้าพรรคประชาธิปัตย์ ในรายการ The Secret Sauce: Executive Espresso</t>
  </si>
  <si>
    <t>https://www.youtube.com/watch?v=-H5CK0JCKTE&amp;list=PLZ0vRaBzdrQ12KViTY71wi4bzrgsCA_TI&amp;index=64&amp;t=4s</t>
  </si>
  <si>
    <t>-H5CK0JCKTE</t>
  </si>
  <si>
    <t>เมื่อใบปริญญาไม่มีความหมาย โมเดลการเรียนรู้และ Mindset แห่งอนาคตคืออะไร | Executive Espresso EP.64</t>
  </si>
  <si>
    <t>May 4, 2020</t>
  </si>
  <si>
    <t>5/4/2020</t>
  </si>
  <si>
    <t>29,495 views</t>
  </si>
  <si>
    <t>like this video along with 630 other people</t>
  </si>
  <si>
    <t>48:39</t>
  </si>
  <si>
    <t>New Normal ของการศึกษาคืออะไร โมเดลการเรียนรู้แห่งอนาคตจะไปทางไหน
เคน นครินทร์ คุยกับ ดร.สุวิทย์ เมษินทรีย์ รัฐมนตรีว่าการกระทรวงการอุดมศึกษา วิทยาศาสตร์ วิจัยและนวัตกรรม ในรายการ The Secret Sauce: Executive Espresso</t>
  </si>
  <si>
    <t>https://www.youtube.com/watch?v=auWoVKIDjPQ&amp;list=PLZ0vRaBzdrQ12KViTY71wi4bzrgsCA_TI&amp;index=63&amp;t=4s</t>
  </si>
  <si>
    <t>auWoVKIDjPQ</t>
  </si>
  <si>
    <t>ศุภชัย เจียรวนนท์' ท้ารัฐ ตั้งเป้าเมืองไทยเป็นศูนย์กลางเทคโนโลยีของโลก | Executive Espresso EP.63</t>
  </si>
  <si>
    <t>May 3, 2020</t>
  </si>
  <si>
    <t>5/3/2020</t>
  </si>
  <si>
    <t>65,256 views</t>
  </si>
  <si>
    <t>like this video along with 1,020 other people</t>
  </si>
  <si>
    <t>49:20</t>
  </si>
  <si>
    <t>อะไรคือ New Normal ที่จะเกิดขึ้นกับประเทศไทยหลังผ่านโควิด-19? รัฐบาลต้องทำอย่างไรให้ประเทศมีศักยภาพด้านดิจิทัลมากพอจะต่อกรกับประเทศอื่นๆ จนก้าวขึ้นมาเป็น Hub ด้านนวัตกรรมและเทคโนโลยีในเวทีโลก?
เคน นครินทร์ คุยกับ ศุภชัย เจียรวนนท์ ประธานคณะผู้บริหาร บริษัท เครือเจริญโภคภัณฑ์ จำกัด, ประธานกรรมการ บริษัท ทรู คอร์ปอเรชั่น จำกัด (มหาชน) และประธานสภาดิจิทัลเพื่อเศรษฐกิจและสังคมแห่งประเทศไทย ในรายการ The Secret Sauce: Executive Espresso</t>
  </si>
  <si>
    <t>โทรคมนาคม</t>
  </si>
  <si>
    <t>https://www.youtube.com/watch?v=KY9soF_TPDs&amp;list=PLZ0vRaBzdrQ12KViTY71wi4bzrgsCA_TI&amp;index=62&amp;t=4s</t>
  </si>
  <si>
    <t>KY9soF_TPDs</t>
  </si>
  <si>
    <t>New Normal ของการท่องเที่ยว โอกาสอยู่ที่การท่องเที่ยวเชิงสุขภาพ-การแพทย์? | Executive Espresso EP.62</t>
  </si>
  <si>
    <t>May 1, 2020</t>
  </si>
  <si>
    <t>5/1/2020</t>
  </si>
  <si>
    <t>37,041 views</t>
  </si>
  <si>
    <t>52:03</t>
  </si>
  <si>
    <t>New Normal ของการท่องเที่ยวในประเทศไทยจะเป็นอย่างไร เมื่อ Social Distancing ได้สร้างกฎเกณฑ์ใหม่ๆ สำหรับผู้ให้บริการต่างๆ การท่องเที่ยวแบบกลุ่มใหญ่มาถึงจุดจบหรือยัง
เคน นครินทร์ คุยกับ ภูมิกิตติ์ รักแต่งาม นายกสมาคมธุรกิจการท่องเที่ยวจังหวัดภูเก็ต ในรายการ The Secret Sauce: Executive Espresso</t>
  </si>
  <si>
    <t>https://www.youtube.com/watch?v=GZ2G_uEQWG4&amp;list=PLZ0vRaBzdrQ12KViTY71wi4bzrgsCA_TI&amp;index=61&amp;t=4s</t>
  </si>
  <si>
    <t>GZ2G_uEQWG4</t>
  </si>
  <si>
    <t>เมื่อโควิด-19 ฉีกตำราเศรษฐศาสตร์ โลกหนี้ท่วม-ดอกเบี้ยต่ำส่งผลกับเราอย่างไร Executive Espresso EP.61</t>
  </si>
  <si>
    <t>Apr 30, 2020</t>
  </si>
  <si>
    <t>4/30/2020</t>
  </si>
  <si>
    <t>94,517 views</t>
  </si>
  <si>
    <t>like this video along with 1,219 other people</t>
  </si>
  <si>
    <t>47:42</t>
  </si>
  <si>
    <t>การอัดฉีดเม็ดเงินเข้าสู่ระบบเศรษฐกิจจำนวนมากเช่นนี้ ไม่อยู่ในตำราเศรษฐศาสตร์ที่เคยมี เมื่อรัฐบาลและธนาคารแห่งชาติของหลายประเทศต้องทำในสิ่งที่ไม่เคยทำ เราต้องปฏิบัติตัวอย่างไรในโลกที่หนี้สูงและอัตราดอกเบี้ยต่ำเป็นประวัติการณ์
เคน นครินทร์ คุยกับ ดร.พิพัฒน์ เหลืองนฤมิตชัย ผู้ช่วยกรรมการผู้จัดการ บริษัทหลักทรัพย์ ภัทร ในรายการ The Secret Sauce: Executive Espresso</t>
  </si>
  <si>
    <t>https://www.youtube.com/watch?v=HxbNHeNmb88&amp;list=PLZ0vRaBzdrQ12KViTY71wi4bzrgsCA_TI&amp;index=60&amp;t=3s</t>
  </si>
  <si>
    <t>HxbNHeNmb88</t>
  </si>
  <si>
    <t>กรณ์ จาติกวณิช เมื่อไวรัสเปิดแผลเศรษฐกิจไทย และอนาคตไล่ล่าตลาดการเงิน | Executive Espresso EP.60</t>
  </si>
  <si>
    <t>Apr 29, 2020</t>
  </si>
  <si>
    <t>4/29/2020</t>
  </si>
  <si>
    <t>54,782 views</t>
  </si>
  <si>
    <t>like this video along with 849 other people</t>
  </si>
  <si>
    <t>59:19</t>
  </si>
  <si>
    <t>เศรษฐกิจไทยจะเดินหน้าต่อไปทางไหน 
GDP จะติดลบหนักกว่านี้หรือไม่ 
โจทย์ใหญ่หลังจากนี้ของรัฐบาลคืออะไร 
ความเหลื่อมล้ำของ ‘คนรวย’ และ ‘คนจน’ จะเป็นอย่างไรต่อ
เคน นครินทร์ คุยกับ กรณ์ จาติกวณิช ถึงอนาคตตลาดการเงินประเทศไทย ในรายการ The Secret Sauce: Executive Espresso</t>
  </si>
  <si>
    <t>https://www.youtube.com/watch?v=po03-0iTKqY&amp;list=PLZ0vRaBzdrQ12KViTY71wi4bzrgsCA_TI&amp;index=59</t>
  </si>
  <si>
    <t>po03-0iTKqY</t>
  </si>
  <si>
    <t>เตรียมรับมือ The New Abnormal ทำธุรกิจอย่างไรในยุคเปิดๆ ปิดๆ เมือง | Executive Espresso EP.59</t>
  </si>
  <si>
    <t>Apr 28, 2020</t>
  </si>
  <si>
    <t>4/28/2020</t>
  </si>
  <si>
    <t>54,955 views</t>
  </si>
  <si>
    <t>53:55</t>
  </si>
  <si>
    <t>ทำความเข้าใจสถานการณ์ The New Abnormal ที่ไม่เหมือน New Normal 
เรื่องอินไซต์จากสิงคโปร์ที่น่าถอดบทเรียน วิธีทำธุรกิจต่อไปหลังจากนี้ โลกาภิวัตน์ที่จะเปลี่ยนไปแบบมหาศาล และร่วมหายุทธศาสตร์สำหรับประเทศไทย
เคน นครินทร์ คุยกับ ดร.สันติธาร เสถียรไทย นักเศรษฐศาสตร์ภาคเทคโนโลยีแห่งเอเชีย, Group Chief Economist ของ Sea Group</t>
  </si>
  <si>
    <t>https://www.youtube.com/watch?v=eGhYnJq3rQ4&amp;list=PLZ0vRaBzdrQ12KViTY71wi4bzrgsCA_TI&amp;index=58&amp;t=4s</t>
  </si>
  <si>
    <t>eGhYnJq3rQ4</t>
  </si>
  <si>
    <t>เปิดใจ ดร.วิรไท ผู้ว่าแบงก์ชาติ วิวาทะอุ้มหุ้นกู้เอกชน และอนาคตตลาดการเงิน Executive Espresso EP.58</t>
  </si>
  <si>
    <t>Apr 27, 2020</t>
  </si>
  <si>
    <t>4/27/2020</t>
  </si>
  <si>
    <t>43,614 views</t>
  </si>
  <si>
    <t>like this video along with 628 other people</t>
  </si>
  <si>
    <t>55:59</t>
  </si>
  <si>
    <t>ธนาคารแห่งประเทศไทยมีบทบาทอย่างยิ่งที่จะเยียวยาด้านการเงิน จากมาตรการที่ออกมาเพื่อคนช่วยธรรมดาทั่วไป SME ขนาดเล็กและขนาดกลาง รวมถึงมาตรการเพื่อรักษาเสถียรภาพของตลาดทุน 
จากมาตรการของฝั่งตลาดทุนนี้เอง นำมาซึ่งวิวาทะจากนักการเงินและอดีตรัฐมนตรีที่ออกมาบอกว่าเป็นการเอื้อผลประโยชน์ให้กับเอกชนบางเจ้า
แบงก์ชาติกำลังอุ้มคนจนหรือเอื้อคนรวย อะไรคือบทบาทที่กำลังดำเนินการในตอนนี้ ความปกติใหม่ในภาคการเงินการคลังจะเป็นอย่างไร
เคน นครินทร์ คุยกับ ดร.วิรไท สันติประภพ ผู้ว่าการธนาคารแห่งประเทศไทย</t>
  </si>
  <si>
    <t>https://www.youtube.com/watch?v=vGGieNU3ImE&amp;list=PLZ0vRaBzdrQ12KViTY71wi4bzrgsCA_TI&amp;index=57&amp;t=4s</t>
  </si>
  <si>
    <t>vGGieNU3ImE</t>
  </si>
  <si>
    <t>เทรนด์พฤติกรรมผู้บริโภคไทยในก้าวต่อไป หลังโควิด-19 กับ LINE for Business | Executive Espresso EP.57</t>
  </si>
  <si>
    <t>Apr 24, 2020</t>
  </si>
  <si>
    <t>4/24/2020</t>
  </si>
  <si>
    <t>82,065 views</t>
  </si>
  <si>
    <t>like this video along with 1,460 other people</t>
  </si>
  <si>
    <t>52:05</t>
  </si>
  <si>
    <t>ช่วงโควิด-19 ส่งผลให้พฤติกรรมผู้บริโภคเปลี่ยนไปหลายอย่าง จากคนที่ไม่เคยใช้แอปฯ สั่งอาหารมากินที่บ้านก็อาจใช้จนติดเป็นนิสัย ไปจนถึงการช้อปปิ้งออนไลน์ การสตรีมมิงซีรีส์กันแบบไม่หยุดไม่หย่อน พฤติกรรมเหล่านี้จะกลายเป็น New Normal หรือไม่ เราต้องจับตาอะไรบ้าง
และช่วงที่สอง กับการเจาะลึกข้อมูลอินไซต์จากแพลตฟอร์ม LINE ในมุมที่คุณไม่เคยรู้ ทั้งในเชิงฟีเจอร์และคอนเทนต์
เคน นครินทร์ คุยกับ สมวลี ลิมป์รัชตามร กรรมการผู้จัดการ บริษัท นีลเส็น (ประเทศไทย) จำกัด, พฤทธิสิทธิ์ ประทีปะวณิช หัวหน้าฝ่ายจัดการแพลตฟอร์มและบริการ LINE ประเทศไทย และ กณพ ศุภมานพ รองประธานเจ้าหน้าหน้าที่ ฝ่ายธุรกิจคอนเทนต์ LINE ประเทศไทย</t>
  </si>
  <si>
    <t>https://www.youtube.com/watch?v=rkc1E5Mk8uo&amp;list=PLZ0vRaBzdrQ12KViTY71wi4bzrgsCA_TI&amp;index=56&amp;t=3s</t>
  </si>
  <si>
    <t>rkc1E5Mk8uo</t>
  </si>
  <si>
    <t>เปิดเมืองแบบค้อนทุบแล้วเต้น สิ่งที่คุณต้องทำเมื่อเมืองไม่มีทางเปิด 100% | Executive Espresso EP.56</t>
  </si>
  <si>
    <t>Apr 23, 2020</t>
  </si>
  <si>
    <t>4/23/2020</t>
  </si>
  <si>
    <t>12,914 views</t>
  </si>
  <si>
    <t>46:11</t>
  </si>
  <si>
    <t>เปิดเมืองอย่างไรให้เศรษฐกิจขยับ โรคไม่ระบาด ทุกคนสบายใจ หลัง 30 เมษายนนี้ เราควรจะเปิดเมืองหรือยัง
เคน นครินทร์ คุยกับ ดร.สมชัย จิตสุชน ผู้อำนวยการวิจัย ด้านการพัฒนาอย่างทั่วถึง สถาบันวิจัยเพื่อการพัฒนาประเทศไทย (ทีดีอาร์ไอ)</t>
  </si>
  <si>
    <t>https://www.youtube.com/watch?v=BN2ZDpKTOa4&amp;list=PLZ0vRaBzdrQ12KViTY71wi4bzrgsCA_TI&amp;index=55&amp;t=4s</t>
  </si>
  <si>
    <t>BN2ZDpKTOa4</t>
  </si>
  <si>
    <t>Scenario ของเศรษฐกิจไทยในอนาคต บริษัทจะฟื้นช้าหรือเร็ว ขึ้นอยู่กับอะไร | Executive Espresso EP.55</t>
  </si>
  <si>
    <t>Apr 22, 2020</t>
  </si>
  <si>
    <t>4/22/2020</t>
  </si>
  <si>
    <t>41,408 views</t>
  </si>
  <si>
    <t>like this video along with 652 other people</t>
  </si>
  <si>
    <t>40:41</t>
  </si>
  <si>
    <t>จากผลสำรวจและการคาดการณ์ถึง 9 Scenarios เศรษฐกิจไทยหลังจากนี้เราต้องจับตาดูตัวเลขอะไรบ้างเพื่อที่จะได้ตัดสินใจอย่างถูกต้อง
เคน นครินทร์ คุยกับ นพมาศ ศิวะกฤษณ์กุล Managing Partner บริษัท McKinsey &amp; Company (ประเทศไทย) จำกัด
ดูข้อมูลเพิ่มเติมได้ที่สไลด์ในลิงก์นี้ https://www.mckinsey.com/~/media/McKinsey/Business%20Functions/Risk/Our%20Insights/COVID%2019%20Implications%20for%20business/COVID%2019%20April%2013/COVID-19-Facts-and-Insights-April-13-v2.ashx</t>
  </si>
  <si>
    <t>https://www.youtube.com/watch?v=4loitaItCdc&amp;list=PLZ0vRaBzdrQ12KViTY71wi4bzrgsCA_TI&amp;index=54&amp;t=4s</t>
  </si>
  <si>
    <t>4loitaItCdc</t>
  </si>
  <si>
    <t>น้ำมันดิบสหรัฐ ติดลบครั้งแรกในประวัติศาสตร์ ดิ่ง 300% เกิดอะไรขึ้นกันแน่ | Executive Espresso EP.54</t>
  </si>
  <si>
    <t>Apr 21, 2020</t>
  </si>
  <si>
    <t>4/21/2020</t>
  </si>
  <si>
    <t>44,287 views</t>
  </si>
  <si>
    <t>like this video along with 624 other people</t>
  </si>
  <si>
    <t>52:44</t>
  </si>
  <si>
    <t>สัญญาซื้อขายล่วงหน้าน้ำมันดิบ West Texas (WTI) มีราคาติดลบเป็นครั้งแรกในประวัติศาสตร์ ปรากฏการณ์นี้สะท้อนอะไร สงครามราคาน้ำมันมาถึงจุดจบแล้วหรือยัง
เคน นครินทร์ คุยกับ ดร.วิน อุดมรัชตวนิชย์ ประธานกรรมการ บริษัท หลักทรัพย์ เคทีบี ประเทศไทย จำกัด (มหาชน) หรือ KTBST ในรายการ The Secret Sauce: Executive Espresso</t>
  </si>
  <si>
    <t>https://www.youtube.com/watch?v=-Rf-HM2PDmg&amp;list=PLZ0vRaBzdrQ12KViTY71wi4bzrgsCA_TI&amp;index=53&amp;t=5s</t>
  </si>
  <si>
    <t>-Rf-HM2PDmg</t>
  </si>
  <si>
    <t>ชีวิตคนเมืองและการอยู่อาศัยหลังโควิด-19 ถึงเวลาออกแบบเมืองใหม่หรือยัง? | Executive Espresso EP.53</t>
  </si>
  <si>
    <t>Apr 20, 2020</t>
  </si>
  <si>
    <t>4/20/2020</t>
  </si>
  <si>
    <t>34,720 views</t>
  </si>
  <si>
    <t>like this video along with 531 other people</t>
  </si>
  <si>
    <t>51:17</t>
  </si>
  <si>
    <t>เมืองมีส่วนทำให้เราอ้วน เครียด บ้า จน และ ‘ติดโรค’ จริงหรือไม่
โดยเฉพาะในช่วงที่เรากำลังปิดเมือง พฤติกรรม การทำงาน การใช้ชีวิต การเดินทางของคนกำลังเปลี่ยนไปอย่างสิ้นเชิง 
ในมุมมองของนักออกแบบเมือง นักวางผังเมือง รูปร่างหน้าตาของเมืองไทยควรเปลี่ยนไปอย่างไรหลังจบโควิด-19 
เคน นครินทร์ คุยกับ ผศ.ดร.นิรมล กุลศรีสมบัติ ผู้อำนวยการศูนย์ออกแบบและพัฒนาเมือง (UddC)</t>
  </si>
  <si>
    <t>https://www.youtube.com/watch?v=SpWvEdUumXA&amp;list=PLZ0vRaBzdrQ12KViTY71wi4bzrgsCA_TI&amp;index=52&amp;t=2s</t>
  </si>
  <si>
    <t>SpWvEdUumXA</t>
  </si>
  <si>
    <t>5G และโลกหุ่นยนต์หลังโควิด-19 เมื่อทุกคนถูกบังคับให้ทรานส์ฟอร์ม | Executive Espresso EP.52</t>
  </si>
  <si>
    <t>Apr 19, 2020</t>
  </si>
  <si>
    <t>4/19/2020</t>
  </si>
  <si>
    <t>28,214 views</t>
  </si>
  <si>
    <t>like this video along with 482 other people</t>
  </si>
  <si>
    <t>52:51</t>
  </si>
  <si>
    <t>เมื่อโควิด-19 ทำให้ทุกอย่างมุ่งสู่ออนไลน์มากขึ้น โครงสร้างพื้นฐานที่สำคัญอย่างระบบอินเทอร์เน็ต สัญญาณโทรศัพท์มือถือ ส่งผลให้อุตสาหกรรมโทรคมนาคมได้รับผลกระทบเชิงบวกจากสถานการณ์นี้หรือไม่ โลกหลังจากนี้ในมุมมองของยักษ์ใหญ่ด้านโทรคมนาคมจะเป็นอย่างไร  
เคน นครินทร์ คุยกับ สมชัย เลิศสุทธิวงค์ ซีอีโอ บริษัท แอดวานซ์ อินโฟร์ เซอร์วิส จำกัด (AIS)</t>
  </si>
  <si>
    <t>https://www.youtube.com/watch?v=BDqG3pZnwps&amp;list=PLZ0vRaBzdrQ12KViTY71wi4bzrgsCA_TI&amp;index=51&amp;t=3s</t>
  </si>
  <si>
    <t>BDqG3pZnwps</t>
  </si>
  <si>
    <t>เกมชิงบัลลังก์โลกหลังโควิด-19 อำนาจใหม่จะอยู่ในมือใคร คุยกับ ศ.ดร.สุรชาติ | Executive Espresso EP.51</t>
  </si>
  <si>
    <t>Apr 16, 2020</t>
  </si>
  <si>
    <t>4/16/2020</t>
  </si>
  <si>
    <t>250,340 views</t>
  </si>
  <si>
    <t>like this video along with 2,842 other people</t>
  </si>
  <si>
    <t>1:23:07</t>
  </si>
  <si>
    <t>เขย่าภาพใหญ่ที่กำลังเปลี่ยนแปลงอย่างสิ้นเชิง ทั้งระเบียบโลก ระเบียบเศรษฐกิจ ระเบียบการเมือง ทั้งระดับภูมิภาคและประเทศ รวมถึงชวนสร้าง ‘วัคซีนสังคม’ ที่ต้องการการเยียวยาไม่แพ้โรคระบาด  
เคน นครินทร์ คุยกับ ศ.ดร.สุรชาติ บำรุงสุข อาจารย์ประจำคณะรัฐศาสตร์ จุฬาลงกรณ์มหาวิทยาลัย ในรายการ The Secret Sauce: Executive Espresso</t>
  </si>
  <si>
    <t>https://www.youtube.com/watch?v=MBDXb4BnDwY&amp;list=PLZ0vRaBzdrQ12KViTY71wi4bzrgsCA_TI&amp;index=50</t>
  </si>
  <si>
    <t>MBDXb4BnDwY</t>
  </si>
  <si>
    <t>เราผ่านจุดต่ำสุดไปแล้วหรือยัง ตรวจชีพจรเศรษฐกิจในอีก 18 เดือนข้างหน้า | Executive Espresso EP.50</t>
  </si>
  <si>
    <t>Apr 15, 2020</t>
  </si>
  <si>
    <t>4/15/2020</t>
  </si>
  <si>
    <t>32,189 views</t>
  </si>
  <si>
    <t>like this video along with 439 other people</t>
  </si>
  <si>
    <t>39:14</t>
  </si>
  <si>
    <t>เทียบวิกฤตโควิด-19 ในปีนี้ กับวิกฤตต้มยำกุ้งปี 2540 อะไรรุนแรงกว่ากัน หลังจากนี้เศรษฐกิจไทยจะไปในทิศทางไหน เราผ่านจุดที่เลวร้ายที่สุดไปแล้วหรือยัง
เคน นครินทร์ คุยกับ ณัฐพร ตรีรัตน์ศิริกุล ผู้ช่วยกรรมการผู้จัดการ บริษัท ศูนย์วิจัยกสิกรไทย ในรายการ The Secret Sauce: Executive Espresso</t>
  </si>
  <si>
    <t>https://www.youtube.com/watch?v=NzoGVe1ecDw&amp;list=PLZ0vRaBzdrQ12KViTY71wi4bzrgsCA_TI&amp;index=49&amp;t=5s</t>
  </si>
  <si>
    <t>NzoGVe1ecDw</t>
  </si>
  <si>
    <t>การกลายพันธุ์ของเศรษฐกิจโลก ซัพพลายเชน และโลกาภิวัตน์ที่ไม่หวนกลับอีกต่อไป Executive Espresso EP.49</t>
  </si>
  <si>
    <t>Apr 14, 2020</t>
  </si>
  <si>
    <t>4/14/2020</t>
  </si>
  <si>
    <t>79,669 views</t>
  </si>
  <si>
    <t>like this video along with 1,317 other people</t>
  </si>
  <si>
    <t>52:40</t>
  </si>
  <si>
    <t>ระเบียบโลก ระบบเศรษฐกิจ ห่วงโซ่อุปทาน รวมถึงโลกาภิวัตน์จะเปลี่ยนแปลงไปอย่างไรต่อจากนี้ และเราควรจะวางยุทธศาสตร์อย่างไร  
เคน นครินทร์ คุยกับ ดร.ปิติ ศรีแสงนาม ผู้อำนวยการศูนย์เศรษฐกิจระหว่างประเทศ คณะเศรษฐศาสตร์ จุฬาลงกรณ์มหาวิทยาลัย ในรายการ The Secret Sauce: Executive Espresso</t>
  </si>
  <si>
    <t>https://www.youtube.com/watch?v=rzzkcDkPFlg&amp;list=PLZ0vRaBzdrQ12KViTY71wi4bzrgsCA_TI&amp;index=48&amp;t=3s</t>
  </si>
  <si>
    <t>rzzkcDkPFlg</t>
  </si>
  <si>
    <t>เปิดเมืองอย่างไรให้เศรษฐกิจฟื้นโรคไม่ระบาด ถกข้อเสนอให้คน 20-30 ปีออกมาก่อน Executive Espresso EP.48</t>
  </si>
  <si>
    <t>Apr 12, 2020</t>
  </si>
  <si>
    <t>4/12/2020</t>
  </si>
  <si>
    <t>20,905 views</t>
  </si>
  <si>
    <t>45:17</t>
  </si>
  <si>
    <t>ในขณะที่หลายๆ ประเทศกำลังปิดเมืองเพื่อควบคุมการระบาดของโรคโควิด-19 ส่งผลให้เศรษฐกิจย่ำแย่อย่างต่อเนื่อง การปิดเมืองโดยไม่มีกำหนดจึงไม่ใช่ทางเลือกที่ดีนัก แล้วถ้าเราจะกลับมาเปิดเมืองอีกครั้งต้องคำนึงถึงอะไรบ้าง 
เคน นครินทร์ คุยกับ ดร.ณัฐวุฒิ เผ่าทวี อาจารย์และนักเศรษฐศาสตร์ด้านวิทยาศาสตร์พฤติกรรม ในกรณีศึกษาการให้คนวัย 20-30 ซึ่งมีอัตราการเสียชีวิตต่ำที่สุดออกมาเป็นผู้ขับเคลื่อนเศรษฐกิจก่อนเมื่อถึงคราวที่ต้องเปิดเมือง ในพอดแคสต์ The Secret Sauce: Executive Espresso</t>
  </si>
  <si>
    <t>https://www.youtube.com/watch?v=G0uUWm1VAKs&amp;list=PLZ0vRaBzdrQ12KViTY71wi4bzrgsCA_TI&amp;index=47&amp;t=4s</t>
  </si>
  <si>
    <t>G0uUWm1VAKs</t>
  </si>
  <si>
    <t>มาตรการเยียวยาชุด 3 มูลค่า 1.9 ล้านล้าน ช่วยเศรษฐกิจไทยจริงหรือไม่ | Executive Espresso EP.47</t>
  </si>
  <si>
    <t>Apr 10, 2020</t>
  </si>
  <si>
    <t>4/10/2020</t>
  </si>
  <si>
    <t>9,109 views</t>
  </si>
  <si>
    <t>like this video along with 124 other people</t>
  </si>
  <si>
    <t>56:07</t>
  </si>
  <si>
    <t>บาซูก้าการคลังชุดใหญ่ของไทยถูกยิงออกมาแล้วจากมาตรการชุดที่ 3 คำถามก็คือ เมื่อรวมกับชุดที่ 1 และ 2 ถือว่าเข้าเป้าแล้วหรือไม่ ทันท่วงทีหรือเปล่า จะช่วยให้เศรษฐกิจไทยไม่แย่ไปกว่านี้ได้จริงหรือไม่
เคน นครินทร์ คุยกับ สุกิจ อุดมศิริกุล กรรมการผู้จัดการสายงานวิจัย บริษัท หลักทรัพย์ ไทยพาณิชย์ จำกัด (SCBS) ในพอดแคสต์ The Secret Sauce: Executive Espresso</t>
  </si>
  <si>
    <t>https://www.youtube.com/watch?v=C-NJODg1jJM&amp;list=PLZ0vRaBzdrQ12KViTY71wi4bzrgsCA_TI&amp;index=46&amp;t=3s</t>
  </si>
  <si>
    <t>C-NJODg1jJM</t>
  </si>
  <si>
    <t>ขั้วอำนาจโลกหลังโควิด-19 สหรัฐฯ ติดเชื้อสูงสุด เศรษฐกิจแย่สุดในรอบ 100 ปี | Executive Espresso EP.46</t>
  </si>
  <si>
    <t>Apr 6, 2020</t>
  </si>
  <si>
    <t>4/6/2020</t>
  </si>
  <si>
    <t>151,941 views</t>
  </si>
  <si>
    <t>like this video along with 1,156 other people</t>
  </si>
  <si>
    <t>เมื่อสหรัฐฯ กลายเป็นประเทศที่มีผู้ติดเชื้อมากที่สุดในโลก มาตรการจาก โดนัลด์ ทรัมป์ มีประสิทธิภาพมากน้อยเพียงใด และอนาคตการเมืองของสหรัฐฯ จะเป็นอย่างไร
เคน นครินทร์ คุยกับ ปองขวัญ สวัสดิภักดิ์ อาจารย์ประจำคณะรัฐศาสตร์ มหาวิทยาลัยธรรมศาสตร์ ผู้เชี่ยวชาญความสัมพันธ์ระหว่างประเทศ ที่ขณะนี้กำลังศึกษาปริญญาเอกอยู่ที่ลอสแอนเจลิส สหรัฐอเมริกา ในรายการ The Secret Sauce: Executive Espresso</t>
  </si>
  <si>
    <t>https://www.youtube.com/watch?v=VGEqjcslcGo&amp;list=PLZ0vRaBzdrQ12KViTY71wi4bzrgsCA_TI&amp;index=45&amp;t=4s</t>
  </si>
  <si>
    <t>VGEqjcslcGo</t>
  </si>
  <si>
    <t>กองทุน SSF และ SSFX คิดก่อนซื้อ เลือกอย่างไรให้โดนใจ | Executive Espresso EP.45</t>
  </si>
  <si>
    <t>Apr 4, 2020</t>
  </si>
  <si>
    <t>4/4/2020</t>
  </si>
  <si>
    <t>26,517 views</t>
  </si>
  <si>
    <t>like this video along with 502 other people</t>
  </si>
  <si>
    <t>58:18</t>
  </si>
  <si>
    <t>เจาะรายละเอียด SSFX กองทุนตัวใหม่ที่รัฐบาลออกมาเพื่อพยุงตลาดหุ้นในช่วงนี้ ต่างกับ SSF อย่างไร รวมถึงวิธีคิด วิธีเลือกลงทุนในภาวะวิกฤต
เคน นครินทร์ คุยกับ หมอนัท-ธนัฐ ศิริวรางกูร เจ้าของเพจ คลินิกกองทุน ในรายการ The Secret Sauce: Executive Espresso</t>
  </si>
  <si>
    <t>https://www.youtube.com/watch?v=jqVJR9cmARc&amp;list=PLZ0vRaBzdrQ12KViTY71wi4bzrgsCA_TI&amp;index=44</t>
  </si>
  <si>
    <t>jqVJR9cmARc</t>
  </si>
  <si>
    <t>บาซูก้าการคลัง! สิงคโปร์ยิงชุดใหญ่แล้ว ไทยควรหรือยัง | Executive Espresso EP.44</t>
  </si>
  <si>
    <t>Apr 3, 2020</t>
  </si>
  <si>
    <t>4/3/2020</t>
  </si>
  <si>
    <t>28,007 views</t>
  </si>
  <si>
    <t>like this video along with 422 other people</t>
  </si>
  <si>
    <t>42:13</t>
  </si>
  <si>
    <t>ถอดบทเรียนสิงคโปร์อัดบาซูก้าการคลังเยียวยาผลกระทบจากโควิด-19 
ฝั่งของไทยแม้ออกมาตรการมาแล้ว 2 ชุด แต่ถึงเวลาหรือยังที่จะยิงกระสุนชุดใหญ่ทางการคลังเพื่อบรรเทาความเดือดร้อนของคนทุกหมู่เหล่าอย่างแท้จริง
เคน นครินทร์ คุยกับ ต้นสน-ดร.สันติธาร เสถียรไทย นักเศรษฐศาสตร์ภาคเทคโนโลยีแห่งเอเชีย, Group Chief Economist และหนึ่งในผู้บริหารของ Sea Group (Garena, Shopee และ AirPay) ที่ทำงานอยู่ ณ ประเทศสิงคโปร์ในขณะนี้</t>
  </si>
  <si>
    <t>https://www.youtube.com/watch?v=aiNpVjUPz5Q&amp;list=PLZ0vRaBzdrQ12KViTY71wi4bzrgsCA_TI&amp;index=43&amp;t=4s</t>
  </si>
  <si>
    <t>aiNpVjUPz5Q</t>
  </si>
  <si>
    <t>ระเบียบโลกหลังวิกฤตโควิด-19 สหรัฐฯ จะไม่ใช่มหาอำนาจเบอร์ 1 อีกต่อไป? Executive Espresso EP.43</t>
  </si>
  <si>
    <t>Mar 31, 2020</t>
  </si>
  <si>
    <t>3/31/2020</t>
  </si>
  <si>
    <t>2020-Q1</t>
  </si>
  <si>
    <t>193,565 views</t>
  </si>
  <si>
    <t>like this video along with 2,094 other people</t>
  </si>
  <si>
    <t>46:17</t>
  </si>
  <si>
    <t>สหรัฐฯ จะยังเป็นผู้คุมระเบียบโลกได้อยู่หรือไม่หลังวิกฤตการณ์โควิด-19 เราควรมองและรับมือกับเรื่องนี้อย่างไร 
เคน นครินทร์ คุยกับ ดร.อาร์ม ตั้งนิรันดร อาจารย์คณะนิติศาสตร์ จุฬาลงกรณ์มหาวิทยาลัย ผู้เขียนหนังสือ China 5.0 ในรายการ The Secret Sauce: Executive Espresso</t>
  </si>
  <si>
    <t>https://www.youtube.com/watch?v=F5OIQicD694&amp;list=PLZ0vRaBzdrQ12KViTY71wi4bzrgsCA_TI&amp;index=42</t>
  </si>
  <si>
    <t>F5OIQicD694</t>
  </si>
  <si>
    <t>โลกหลังโควิด-19 ในมุมมองของผู้เขียนหนังสือ Sapiens โลกาภิวัตน์มาถึงจุดจบ? | Executive Espresso EP.42</t>
  </si>
  <si>
    <t>Mar 30, 2020</t>
  </si>
  <si>
    <t>3/30/2020</t>
  </si>
  <si>
    <t>203,486 views</t>
  </si>
  <si>
    <t>like this video along with 3,753 other people</t>
  </si>
  <si>
    <t>31:13</t>
  </si>
  <si>
    <t>โลกจะเปลี่ยนไปอย่างไรหลังโควิด-19 สิ้นสุดลง เมื่อประเทศต่างๆ ต้องเลือกระหว่างเส้นทางของความแตกแยกและความสามัคคี 
เคน นครินทร์ สรุปมุมมองและแนวคิดอ้างอิงจากหลายๆ บทความของผู้เชี่ยวชาญและผู้บริหารระดับสูงในรายการ The Secret Sauce: Executive Espresso</t>
  </si>
  <si>
    <t>https://www.youtube.com/watch?v=jINNgagf3II&amp;list=PLZ0vRaBzdrQ12KViTY71wi4bzrgsCA_TI&amp;index=41</t>
  </si>
  <si>
    <t>jINNgagf3II</t>
  </si>
  <si>
    <t>วิธีใช้ BCP แผนสำรองเอาตัวรอดในสถานการณ์ฉุกเฉินและความปกติใหม่ | Executive Espresso EP.41</t>
  </si>
  <si>
    <t>Mar 29, 2020</t>
  </si>
  <si>
    <t>3/29/2020</t>
  </si>
  <si>
    <t>13,321 views</t>
  </si>
  <si>
    <t>like this video along with 277 other people</t>
  </si>
  <si>
    <t>ธุรกิจของคุณจะดำเนินการต่อไปได้อย่างไรเมื่อต้องเจอกับสถานการณ์ฉุกเฉิน รู้จัก Business Continuity Planning หรือ BCP พร้อมวิธีใช้งานและตัวอย่างจากเคสจริง  
เคน นครินทร์ คุยกับ พชร อารยะการกุล ประธานเจ้าหน้าที่บริหาร บริษัท บลูบิค กรุ๊ป จำกัด บริษัทที่ปรึกษาด้านกลยุทธ์และการจัดการด้วยนวัตกรรมและเทคโนโลยี</t>
  </si>
  <si>
    <t>https://www.youtube.com/watch?v=rarLwJ27hhs&amp;list=PLZ0vRaBzdrQ12KViTY71wi4bzrgsCA_TI&amp;index=40&amp;t=3s</t>
  </si>
  <si>
    <t>rarLwJ27hhs</t>
  </si>
  <si>
    <t>คู่มือขอความช่วยเหลือภาครัฐสู้โควิด-19 แบบเข้าใจง่ายที่สุด กับ TaxBugnoms | Executive Espresso EP.40</t>
  </si>
  <si>
    <t>Mar 28, 2020</t>
  </si>
  <si>
    <t>3/28/2020</t>
  </si>
  <si>
    <t>2,454 views</t>
  </si>
  <si>
    <t>like this video along with 45 other people</t>
  </si>
  <si>
    <t>47:01</t>
  </si>
  <si>
    <t>รัฐบาลออกมาตรการมามากมายเพื่อเยียวยาเศรษฐกิจในช่วงโควิด-19 มาตรการทั้งหมดมีอะไรบ้าง ช่วยเรื่องไหน เกี่ยวกับใคร
เคน นครินทร์ คุยกับ ถนอม เกตุเอม บล็อกเกอร์ด้านการเงินและภาษีแห่งเพจ TaxBugnoms แบบเข้าใจง่ายๆ ครบถ้วนสมบูรณ์และเอาไปใช้ได้จริง ในรายการ The Secret Sauce: Executive Espresso</t>
  </si>
  <si>
    <t>https://www.youtube.com/watch?v=ma1fkK_S44o&amp;list=PLZ0vRaBzdrQ12KViTY71wi4bzrgsCA_TI&amp;index=39&amp;t=4s</t>
  </si>
  <si>
    <t>ma1fkK_S44o</t>
  </si>
  <si>
    <t>อยากลดหนี้ คุยกับธนาคารอย่างไร คู่มือย่อยง่ายฉบับลูกจ้าง-นายจ้าง | Executive Espresso EP.39</t>
  </si>
  <si>
    <t>Mar 26, 2020</t>
  </si>
  <si>
    <t>3/26/2020</t>
  </si>
  <si>
    <t>4,990 views</t>
  </si>
  <si>
    <t>like this video along with 130 other people</t>
  </si>
  <si>
    <t>49:33</t>
  </si>
  <si>
    <t>จากข่าวล่าสุดที่ กนง. มีมติคงอัตราดอกเบี้ยนโยบายไว้ที่ 0.75% และแบงก์ชาติปรับประมาณการณ์เศรษฐกิจไทย (GDP) จากที่คาดว่าจะโต 2.8% เป็นติดลบ 5.3% ส่งผลให้ภาครัฐและหน่วยงานเอกชนออกมาตรการมากมายเพื่อมาเยียวยาและดูแลผู้ประกอบการที่ได้รับผลกระทบจากพิษโควิด-19 ในครั้งนี้ 
เคน นครินทร์ คุยกับ วีรวัฒน์ ปัณฑวังกูร รองกรรมการผู้จัดการอาวุโส ธนาคารกสิกรไทย ถึงวิธีแก้วิกฤตสำหรับผู้ประกอบการแบบเข้าใจง่ายๆ และนำไปใช้ต่อได้ทันที ในรายการ The Secret Sauce: Executive Espresso เอพิโสดนี้</t>
  </si>
  <si>
    <t>https://www.youtube.com/watch?v=syYO9Ukwj48&amp;list=PLZ0vRaBzdrQ12KViTY71wi4bzrgsCA_TI&amp;index=38&amp;t=3s</t>
  </si>
  <si>
    <t>syYO9Ukwj48</t>
  </si>
  <si>
    <t>พ.ร.ก. ฉุกเฉิน Lockdown กระทบเกือบ 3 แสนล้าน รัฐเยียวยาทันไหม | Executive Espresso EP.38</t>
  </si>
  <si>
    <t>Mar 24, 2020</t>
  </si>
  <si>
    <t>3/24/2020</t>
  </si>
  <si>
    <t>23,848 views</t>
  </si>
  <si>
    <t>like this video along with 333 other people</t>
  </si>
  <si>
    <t>26:21</t>
  </si>
  <si>
    <t>เศรษฐกิจไทยจะเดินหน้าต่อไปอย่างไร ในวันที่พ.ร.ก. ฉุกเฉิน Lockdown กระทบเกือบ 3 แสนล้าน นโยบายของรัฐบาลจะเยียวยาได้ครอบคลุมไหม และเฟดจะช่วยอั้นฉีดได้อย่างไรเพื่อ #ฝ่าวิกฤตโควิด19 ครั้งนี้ได้สำเร็จ
เคน นครินทร์ คุยกับ ดร.ศิวัสน์ เหลืองสมบูรณ์ รองกรรมการผู้จัดการ ศูนย์วิจัยกสิกรไทย (K-research) ในรายการ The Secret Sauce: Executive Espresso</t>
  </si>
  <si>
    <t>https://www.youtube.com/watch?v=T6pV0cpKGwA&amp;list=PLZ0vRaBzdrQ12KViTY71wi4bzrgsCA_TI&amp;index=37</t>
  </si>
  <si>
    <t>T6pV0cpKGwA</t>
  </si>
  <si>
    <t>Lockdown กระทบเศรษฐกิจ ตลาดหุ้น และพันธบัตรมากแค่ไหน เราต้องปรับตัวอย่างไร Executive Espresso EP.37</t>
  </si>
  <si>
    <t>Mar 23, 2020</t>
  </si>
  <si>
    <t>3/23/2020</t>
  </si>
  <si>
    <t>20,373 views</t>
  </si>
  <si>
    <t>like this video along with 224 other people</t>
  </si>
  <si>
    <t>42:33</t>
  </si>
  <si>
    <t>มาตรการ Lockdown ที่รัฐบาลได้ออกมาเพื่อยับยั้งการแพร่ระบาดของโควิด-19 ส่งผลกระทบต่ออุตสาหกรรมต่างๆ โดยมีกลุ่มใดได้รับผลดีหรือผลเสียอย่างไรบ้าง และธนาคารแห่งประเทศไทยมีมาตรการฉุกเฉินอย่างไรเพื่อรับมือ
เคน นครินทร์ คุยกับ เพชร-วิจิตร อารยะพิศิษฐ ผู้อำนวยการอาวุโส ฝ่ายวิเคราะห์หลักทรัพย์ บริษัทหลักทรัพย์ เมย์แบงก์ กิมเอ็ง (ประเทศไทย)</t>
  </si>
  <si>
    <t>https://www.youtube.com/watch?v=wb7xMHBGjks&amp;list=PLZ0vRaBzdrQ12KViTY71wi4bzrgsCA_TI&amp;index=36&amp;t=4s</t>
  </si>
  <si>
    <t>wb7xMHBGjks</t>
  </si>
  <si>
    <t>6 เช็กลิสต์ฉุกเฉินที่ซีอีโอต้องทำเดี๋ยวนี้ #ฝ่าวิกฤตโควิด19 | Executive Espresso EP.36</t>
  </si>
  <si>
    <t>23,885 views</t>
  </si>
  <si>
    <t>like this video along with 368 other people</t>
  </si>
  <si>
    <t>28:23</t>
  </si>
  <si>
    <t>ซีอีโอต้องรีบวางแผนอย่างไรเพื่อให้รอดพ้นจากภาวะฉุกเฉิน ช่วยบรรเทาผลกระทบที่เกิดขึ้น และอาจทำให้บริษัทกลับมาแข็งแรงได้อีกครั้ง
เคน นครินทร์ หยิบ 6 เช็กลิสต์เร่งด่วน รวมถึงแผนการทำวอร์รูมในแต่ละสัปดาห์ว่าควรทำอะไร อ้างอิงข้อมูลจากบริษัทที่ปรึกษาระดับโลก Bain &amp; Company</t>
  </si>
  <si>
    <t>https://www.youtube.com/watch?v=f6Fsx8WBf-8&amp;list=PLZ0vRaBzdrQ12KViTY71wi4bzrgsCA_TI&amp;index=35&amp;t=4s</t>
  </si>
  <si>
    <t>f6Fsx8WBf-8</t>
  </si>
  <si>
    <t>สื่อสารอย่างไรให้ Empathy ในสภาวะวิกฤต | Executive Espresso EP.35</t>
  </si>
  <si>
    <t>Mar 19, 2020</t>
  </si>
  <si>
    <t>3/19/2020</t>
  </si>
  <si>
    <t>6,297 views</t>
  </si>
  <si>
    <t>like this video along with 106 other people</t>
  </si>
  <si>
    <t>The Secret Sauce: Executive Espresso ซีรีส์พิเศษ #ฝ่าวิกฤตโควิด19  
ช่วงแรก สรุปข่าวสำคัญประจำวัน อัตราการเสียชีวิตในประเทศต่างๆ ภาพรวมของราคาน้ำมันที่ดิ่งลงอย่างต่อเนื่อง และการอนุมัติงบประมาณค่าใช้จ่ายตรวจโควิด-19 ของสหรัฐฯ
และช่วงที่สอง อ้างอิงจากบทวิจัยของ Bain &amp; Company ที่ชื่อว่า Tracking the Global Impact of the Coronavirus Outbreak และ Coronavirus: How to Be the Leader Your People Need Right Now ในประเด็นเกี่ยวกับสถานการณ์การแพร่ระบาดของโควิด-19 และมุมมองแห่งการเป็นผู้นำเพื่อสื่อสารอย่างเข้าอกเข้าใจในสภาวะวิกฤต</t>
  </si>
  <si>
    <t>https://www.youtube.com/watch?v=IyKCRZW9rQI&amp;list=PLZ0vRaBzdrQ12KViTY71wi4bzrgsCA_TI&amp;index=34</t>
  </si>
  <si>
    <t>IyKCRZW9rQI</t>
  </si>
  <si>
    <t>Work from Home เคล็ดลับทำงานที่บ้านให้สำเร็จจากผู้มีประสบการณ์มาแล้ว 15 ปี Executive Espresso EP.34</t>
  </si>
  <si>
    <t>Mar 18, 2020</t>
  </si>
  <si>
    <t>3/18/2020</t>
  </si>
  <si>
    <t>57,760 views</t>
  </si>
  <si>
    <t>like this video along with 825 other people</t>
  </si>
  <si>
    <t>56:48</t>
  </si>
  <si>
    <t>พนักงาน/บริษัทแบบไหนที่เหมาะกับการ Work from Home เราจะกำหนดแนวทางและวิธีการทำงานอย่างไร มีเครื่องมืออะไรให้ใช้บ้าง ทริกในการ Conference Call รวมถึงข้อควรระวัง
เคน นครินทร์ คุยกับ อ้อ-พรทิพย์ กองชุน จาก Jitta บริษัทที่ Work from Home กันจริงจัง รวมถึงประสบการณ์ตั้งแต่สมัยทำงานอยู่ที่ Google จนถึงตอนนี้รวมแล้วกว่า 15 ปี</t>
  </si>
  <si>
    <t>https://www.youtube.com/watch?v=T1OyP1gxEhI&amp;list=PLZ0vRaBzdrQ12KViTY71wi4bzrgsCA_TI&amp;index=33</t>
  </si>
  <si>
    <t>T1OyP1gxEhI</t>
  </si>
  <si>
    <t>ผู้นำประเทศอื่นฝ่าวิกฤตโควิด-19 กันอย่างไร | Executive Espresso EP.33</t>
  </si>
  <si>
    <t>Mar 17, 2020</t>
  </si>
  <si>
    <t>3/17/2020</t>
  </si>
  <si>
    <t>19,967 views</t>
  </si>
  <si>
    <t>like this video along with 293 other people</t>
  </si>
  <si>
    <t>21:30</t>
  </si>
  <si>
    <t>The Secret Sauce: Executive Espresso ซีรีส์พิเศษ #ฝ่าวิกฤตโควิด19 แบ่งเป็น ช่วงแรก สรุปข่าวสำคัญประจำวัน ทั้งเรื่องตัวเลขผู้ป่วยในไทยและต่างประเทศ มาตรการภาครัฐที่ออกมาเพื่อป้องกันและเยียวยา รวมถึงภาพรวมของตลาดหุ้นสหรัฐฯ ที่ดิ่งต่อเนื่องจนเกิดภาวะ Panic Sell จากนักลงทุน
และช่วงที่สองกับฟีเจอร์ที่อ้างอิงมาจากบทความของ time.com ที่ชื่อว่า What We Can Learn From Singapore, Taiwan and Hong Kong About Handling Coronavirus รวมถึงบทความจากแหล่งอื่นๆ ในกรณีของประเทศเกาหลีใต้และจีน เพื่อเรียนรู้วิธีที่ประสบความสำเร็จในการรับมือวิกฤตโควิด-19</t>
  </si>
  <si>
    <t>https://www.youtube.com/watch?v=_AKal0gwO08&amp;list=PLZ0vRaBzdrQ12KViTY71wi4bzrgsCA_TI&amp;index=32&amp;t=4s</t>
  </si>
  <si>
    <t>_AKal0gwO08</t>
  </si>
  <si>
    <t>เตรียมรับมือเฟส 3 วิกฤตโควิด-19 ทำจีดีพีไทยปี 63 ติดลบ คนตกงานหลายแสน | Executive Espresso EP.32</t>
  </si>
  <si>
    <t>Mar 16, 2020</t>
  </si>
  <si>
    <t>3/16/2020</t>
  </si>
  <si>
    <t>48,210 views</t>
  </si>
  <si>
    <t>like this video along with 534 other people</t>
  </si>
  <si>
    <t>42:47</t>
  </si>
  <si>
    <t>The Secret Sauce: Executive Espresso กับซีรีส์พิเศษ #ฝ่าวิกฤตโควิด19 สรุปประเด็นข่าวสำคัญประจำวันนี้ (16 มีนาคม 2563) 
รัฐบาลเสนอมาตรการให้งดวันหยุดสงกรานต์ 13-15 เมษายน และสั่งปิดสถานที่ต่างๆ ป้องกันการแพร่เชื้อโคโรนา 2019 
กระทรวงสาธารณสุขพบผู้ป่วยโควิด-19 ยืนยันเพิ่ม 33 ราย รวมสะสม 147 ราย
ธนาคารกลางสหรัฐฯ (Fed) ลดดอกเบี้ยฉุกเฉินแตะ 0% พร้อมมาตรการ QE 7 แสนล้านดอลลาร์ หวังกระตุ้นเศรษฐกิจ เสริมสภาพคล่อง รับมือโควิด-19
ตลาดหุ้นไทยปิดตลาด 1,046.08 จุด ลดลง 82.83 จุด
แม้รัฐบาลยังไม่ได้ประกาศเข้าสู่เฟสที่ 3 แต่จากการประเมินสถานการณ์ การประเมินตัวเลขทางเศษฐกิจ จีดีพีที่หลายสำนักปรับลดลงมาอยู่ในระดับติดลบ รวมถึงอัตราการว่างงาน และถ้าคาดการณ์การระบาดโควิด-19 อยู่ในระดับ Worst-Case Scenario เราต้องเตรียมพร้อมรับมืออย่างไร
เคน นครินทร์ คุยกับ ดร.ศิวัฒน์ เหลืองสมบูรณ์ รองกรรมการผู้จัดการ ศูนย์วิจัยกสิกรไทย (K-Research)</t>
  </si>
  <si>
    <t>https://www.youtube.com/watch?v=bdPyMSfbPGQ&amp;list=PLZ0vRaBzdrQ12KViTY71wi4bzrgsCA_TI&amp;index=31&amp;t=4s</t>
  </si>
  <si>
    <t>bdPyMSfbPGQ</t>
  </si>
  <si>
    <t>7 สิ่งช่วยธุรกิจในช่วงโควิด-19 จาก McKinsey &amp; Company | Executive Espresso EP.31</t>
  </si>
  <si>
    <t>Mar 15, 2020</t>
  </si>
  <si>
    <t>3/15/2020</t>
  </si>
  <si>
    <t>18,544 views</t>
  </si>
  <si>
    <t>26:01</t>
  </si>
  <si>
    <t>เคน นครินทร์ หยิบคำแนะนำจากบริษัทที่ปรึกษาระดับโลก McKinsey &amp; Company อ้างอิงจากบทความ COVID-19: Implications for business สกัดและย่อยเนื้อหาให้ใกล้ตัวคนไทยออกมาเป็น 7 สิ่งที่จะช่วยพยุงธุรกิจทุกชนิดได้ในช่วงโควิด-19</t>
  </si>
  <si>
    <t>https://www.youtube.com/watch?v=u1umHlGWRMA&amp;list=PLZ0vRaBzdrQ12KViTY71wi4bzrgsCA_TI&amp;index=30&amp;t=4s</t>
  </si>
  <si>
    <t>u1umHlGWRMA</t>
  </si>
  <si>
    <t>ปรับตัวอย่างไรเมื่อตลาดหุ้นไทยโคม่า ใช้ Circuit Breaker 2 ครั้ง ใน 2 วัน | Executive Espresso EP.30</t>
  </si>
  <si>
    <t>Mar 13, 2020</t>
  </si>
  <si>
    <t>3/13/2020</t>
  </si>
  <si>
    <t>24,723 views</t>
  </si>
  <si>
    <t>like this video along with 360 other people</t>
  </si>
  <si>
    <t>37:35</t>
  </si>
  <si>
    <t>จากการแพร่ระบาดของโควิด-19 ที่เข้าสู่ภาวะระบาดใหญ่ทั่วโลก ส่งผลให้ตลาดหุ้นไทยปิดต่ำกว่า 1,000 จุด ต้องใช้ Circuit Breaker หรือการหยุดซื้อ-ขายหุ้นชั่วคราวถึง 2 ครั้ง ใน 2 วัน 
ที่มาที่ไปของเหตุการณ์นี้คืออะไร และในอนาคตเราควรรับมืออย่างไร
เคน นครินทร์ คุยกับ พิพัฒน์ เหลืองนฤมิตชัย ผู้ช่วยกรรมการผู้จัดการ หัวหน้าฝ่ายวิเคราะห์เศรษฐกิจและการลงทุน และหัวหน้านักเศรษฐศาสตร์ บริษัท หลักทรัพย์ ภัทร จำกัด (มหาชน) บริษัทในกลุ่มธุรกิจการเงินเกียรตินาคินภัทร</t>
  </si>
  <si>
    <t>https://www.youtube.com/watch?v=RJW3CfFvDhQ&amp;list=PLZ0vRaBzdrQ12KViTY71wi4bzrgsCA_TI&amp;index=29</t>
  </si>
  <si>
    <t>RJW3CfFvDhQ</t>
  </si>
  <si>
    <t>สงครามราคาน้ำมันถล่มตลาดทุนเลวร้ายแค่ไหน ยืดเยื้อหรือไม่ รับมืออย่างไร | Executive Espresso EP.29</t>
  </si>
  <si>
    <t>Mar 11, 2020</t>
  </si>
  <si>
    <t>3/11/2020</t>
  </si>
  <si>
    <t>88,795 views</t>
  </si>
  <si>
    <t>like this video along with 1,102 other people</t>
  </si>
  <si>
    <t>41:23</t>
  </si>
  <si>
    <t>ภัยคุกคามเศรษฐกิจไทยและโลกตอนนี้ไม่มีแค่โควิด-19 ล่าสุดคือเรื่อง ‘สงครามราคาน้ำมัน’ ระหว่างซาอุดีอาระเบียกับรัสเซีย ที่ส่งผลให้ภาวะตลาดหุ้นทั่วโลกร่วงระนาว บางประเทศถือว่าเลวร้ายที่สุดนับตั้งแต่ปี 2008 เป็นสัญญาณที่น่ากังวลโดยเฉพาะในกลุ่มหุ้นด้านพลังงาน รวมถึงหลายๆ เหตุการณ์ที่ไม่น่าจะเกิดขึ้นกันบ่อยๆ เช่น ราคาน้ำมันดิบที่ดิ่งลงกว่า 30% และตลาดหุ้นไทยดิ่งลงกว่า 100 จุด
เคน นครินทร์ คุยกับ ดร.วิน อุดมรัชตวนิชย์ ประธานกรรมการบริหาร บริษัทหลักทรัพย์ เคทีบี (ประเทศไทย) จำกัด (KTBST) ผู้เชี่ยวชาญที่จะมาให้คำปรึกษา คำแนะนำ วิเคราะห์ตามสถานการณ์จริง เพื่อให้เรารับมือได้โดยไม่วิตกกังวลจนเกินไป</t>
  </si>
  <si>
    <t>https://www.youtube.com/watch?v=wxU9zI5RgMM&amp;list=PLZ0vRaBzdrQ12KViTY71wi4bzrgsCA_TI&amp;index=28</t>
  </si>
  <si>
    <t>wxU9zI5RgMM</t>
  </si>
  <si>
    <t>ทำไม COVID-19 ทำเศรษฐกิจไทยโคม่ากว่าหลายประเทศ และจะถดถอยหรือไม่ | Executive Espresso EP.28</t>
  </si>
  <si>
    <t>Mar 7, 2020</t>
  </si>
  <si>
    <t>3/7/2020</t>
  </si>
  <si>
    <t>47,056 views</t>
  </si>
  <si>
    <t>24:37</t>
  </si>
  <si>
    <t>ทำไม COVID-19 ถึงกระทบเศรษฐกิจไทยมากกว่าประเทศอื่นๆ มันสะท้อนปัญหาเชิงโครงสร้างของเศรษฐกิจไทยอย่างไร ผลกระทบที่เกิดขึ้นจะทำให้เศรษฐกิจไทยถดถอยจริงหรือไม่
เคน นครินทร์ หยิบผลวิจัยจากกลุ่มธุรกิจการเงินเกียรตินาคินภัทร หรือ KKP ที่วิเคราะห์และสะท้อนความจริงได้อย่างดี ในรายการ The Secret Sauce: Executive Espresso</t>
  </si>
  <si>
    <t>https://www.youtube.com/watch?v=9NtE9Msp2mU&amp;list=PLZ0vRaBzdrQ12KViTY71wi4bzrgsCA_TI&amp;index=27&amp;t=4s</t>
  </si>
  <si>
    <t>9NtE9Msp2mU</t>
  </si>
  <si>
    <t>วิชาฝ่าวิกฤต COVID-19 จากผู้บริหารตัวจริง เจ็บจริง ผ่านมาจริง | Executive Espresso EP.27</t>
  </si>
  <si>
    <t>Mar 6, 2020</t>
  </si>
  <si>
    <t>3/6/2020</t>
  </si>
  <si>
    <t>34,189 views</t>
  </si>
  <si>
    <t>like this video along with 485 other people</t>
  </si>
  <si>
    <t>40:38</t>
  </si>
  <si>
    <t>วิกฤตจากโรคโควิด-19 กำลังกระทบเศรษฐกิจทุกภาคส่วน โดยเฉพาะสายการบิน การท่องเที่ยว และภาคบริการ หรือแม้แต่คนทั่วไปก็ต่างได้รับผลกระทบทางจิตใจ ขาดความเชื่อมั่น หวั่นวิตก 
เราจะรับมือ มองหาโอกาสในวิกฤต พลิกมุมมองให้เห็นด้านบวกได้อย่างไร 
เคน นครินทร์ รวบรวมวิธีและกรณีศึกษาในการฝ่าวิกฤตจากการได้พูดคุยกับผู้บริหารหลายคนในช่วงระยะเวลานี้ ในรายการ The Secret Sauce: Executive Espresso</t>
  </si>
  <si>
    <t>https://www.youtube.com/watch?v=xjLMDkhrMPY&amp;list=PLZ0vRaBzdrQ12KViTY71wi4bzrgsCA_TI&amp;index=26</t>
  </si>
  <si>
    <t>xjLMDkhrMPY</t>
  </si>
  <si>
    <t>เปิดกลยุทธ์ BDMS เครือ รพ.กรุงเทพ ปรับตัวสู่ธุรกิจสุขภาพแห่งอนาคต | Executive Espresso EP.26</t>
  </si>
  <si>
    <t>Mar 1, 2020</t>
  </si>
  <si>
    <t>3/1/2020</t>
  </si>
  <si>
    <t>19,788 views</t>
  </si>
  <si>
    <t>like this video along with 367 other people</t>
  </si>
  <si>
    <t>40:35</t>
  </si>
  <si>
    <t>ข่าวใหญ่ในแวดวงการเงินการลงทุน เมื่อวันที่ 27 กุมภาพันธ์ 2563 บริษัท กรุงเทพดุสิตเวชการ จำกัด (มหาชน) หรือ BDMS ได้แจ้งตลาดหลักทรัพย์แห่งประเทศไทยว่าคณะกรรมการบริษัทตัดสินใจเข้าทำคำเสนอซื้อหลักทรัพย์ทั้งหมดโดยสมัครใจแบบมีเงื่อนไขในหลักทรัพย์ทั้งหมดของโรงพยาบาลบำรุงราษฎร์ หรือ BH โดยทุ่มงบกว่า 8.5 หมื่นล้านบาท ซึ่งราคาซื้ออาจพุ่งสูงถึง 1.02 แสนล้านบาท เพื่อที่จะเทกโอเวอร์โรงพยาบาลบำรุงราษฎร์ 100% 
เคน นครินทร์ สรุปภาพรวมธุรกิจการแพทย์และสุขภาพ การปรับตัว และกลยุทธ์ของ BDMS ในอนาคต ในรายการ The Secret Sauce: Executive Espresso</t>
  </si>
  <si>
    <t>https://www.youtube.com/watch?v=IULpr3QtE_I&amp;list=PLZ0vRaBzdrQ12KViTY71wi4bzrgsCA_TI&amp;index=25&amp;t=4s</t>
  </si>
  <si>
    <t>IULpr3QtE_I</t>
  </si>
  <si>
    <t>ถอดบทเรียน GM ยุติการขาย-ผลิต Chevrolet ในไทย | Executive Espresso EP.25</t>
  </si>
  <si>
    <t>Feb 22, 2020</t>
  </si>
  <si>
    <t>2/22/2020</t>
  </si>
  <si>
    <t>45,472 views</t>
  </si>
  <si>
    <t>like this video along with 623 other people</t>
  </si>
  <si>
    <t>23:41</t>
  </si>
  <si>
    <t>ถอดบทเรียนการประกาศยุติการทำตลาดแบรนด์รถยนต์ Chevrolet ในประเทศไทยของ General Motors หรือ GM 
นี่คือข่าวใหญ่ในแวดวงธุรกิจและรถยนต์ที่สร้างความตื่นตระหนกให้ผู้บริโภคชาวไทยเป็นอย่างมาก ผู้ใช้ปัจจุบันทำตัวไม่ถูก พนักงานในบริษัท Chevrolet เองจะเป็นอย่างไร การปรับลดราคารถยนต์ในบางรุ่นแบบล้างสต๊อก 50% จนขายดีแบบหมดเกลี้ยง 
เคน นครินทร์ พาไปหาคำตอบว่าทำไมค่ายรถยนต์ยักษ์ใหญ่ค่ายหนึ่งของโลกจึงยุติการทำตลาดในประเทศ มีเรื่องอะไรซ่อนอยู่และเราสามารถเรียนรู้ได้ ในรายการ The Secret Sauce: Executive Espresso</t>
  </si>
  <si>
    <t>https://www.youtube.com/watch?v=U17Tu1IKEgY&amp;list=PLZ0vRaBzdrQ12KViTY71wi4bzrgsCA_TI&amp;index=24&amp;t=4s</t>
  </si>
  <si>
    <t>U17Tu1IKEgY</t>
  </si>
  <si>
    <t>วิเคราะห์ประมูล 5G แสนล้านบาทแบบเข้าใจง่าย ใครได้ ใครเสีย กระทบเราอย่างไร | Executive Espresso EP.24</t>
  </si>
  <si>
    <t>Feb 18, 2020</t>
  </si>
  <si>
    <t>2/18/2020</t>
  </si>
  <si>
    <t>14,037 views</t>
  </si>
  <si>
    <t>37:36</t>
  </si>
  <si>
    <t>จบลงไปเป็นที่เรียบร้อยแล้วสำหรับการประมูล 5G ทั้ง 3 ย่านคลื่นความถี่ที่ กสทช. จัดขึ้นเมื่อวันอาทิตย์ที่ 16 กุมภาพันธ์ที่ผ่านมา ซึ่งได้สร้างเม็ดเงินสะพัดให้กับรัฐบาลรวมเป็นมูลค่ากว่า 100,521.17 ล้านบาท (ยังไม่นับรวม VAT)
โดย AIS เป็นค่ายผู้ให้บริการที่สามารถประมูลคว้าใบอนุญาตไปครองได้ครอบคลุมมากที่สุดในทุกย่านคลื่นความถี่ ทั้ง 700 MHz, 2600 MHz และ 26 GHz รวมเป็นมูลค่าเงินประมูลกว่า 42,060 ล้านบาท
ขณะที่การประมูลในย่านความถี่ 700 MHz ที่มีใบอนุญาตทั้ง 3 ล็อตความถี่ กลายเป็นการประมูลที่ดุเดือดและยืดเยื้อมากที่สุด ซึ่งใช้เวลาถึง 20 รอบ โดยใช้เวลาไปทั้งสิ้นมากกว่า 2 ชั่วโมง 30 นาที และเป็น CAT ที่คว้าใบอนุญาตไปครองได้ที่ 2 ใบโดยใช้เงินประมูลไปทั้งสิ้นกว่า 34,306 ล้านบาท
เคน นครินทร์ คุยกับ นัท-ปณชัย อารีเพิ่มพร Content Creator สายธุรกิจและเทคโนโลยีของ THE STANDARD ถึงการประมูล 5G ในครั้งนี้ว่าสะท้อนให้เห็นถึงอะไร การที่แต่ละค่ายเลือกประมูลคลื่นความถี่แต่ละคลื่นกำลังบอกอะไรกับเรา เทคโนโลยี 5G จะพร้อมให้ผู้บริโภคใช้งานได้เมื่อไร และจะมีผลกระทบกับธุรกิจของเรามากแค่ไหน</t>
  </si>
  <si>
    <t>https://www.youtube.com/watch?v=-EXpUIET8XY&amp;list=PLZ0vRaBzdrQ12KViTY71wi4bzrgsCA_TI&amp;index=23&amp;t=4s</t>
  </si>
  <si>
    <t>-EXpUIET8XY</t>
  </si>
  <si>
    <t>12 เทรนด์อีคอมเมิร์ซไทยปี 2020 รีบรู้ก่อนจะปรับตัวไม่ทัน | Executive Espresso EP.23</t>
  </si>
  <si>
    <t>Feb 8, 2020</t>
  </si>
  <si>
    <t>2/8/2020</t>
  </si>
  <si>
    <t>58,911 views</t>
  </si>
  <si>
    <t>like this video along with 1,520 other people</t>
  </si>
  <si>
    <t>1:02:07</t>
  </si>
  <si>
    <t>ภาพรวมของเทรนด์อีคอมเมิร์ซไทยในปี 2020 จะเป็นอย่างไร มีอะไรเกิดขึ้นบ้าง อะไรคือ Big Move ที่คนทำธุรกิจทุกคนควรรู้ 
เคน นครินทร์ ชวน ป้อม-ภาวุธ พงษ์วิทยภานุ แห่ง TARAD.com ผู้อยู่แวดวงนี้มากว่า 20 ปี ในพอดแคสต์ The Secret Sauce: Executive Espresso</t>
  </si>
  <si>
    <t>https://www.youtube.com/watch?v=BAPa3VS09dU&amp;list=PLZ0vRaBzdrQ12KViTY71wi4bzrgsCA_TI&amp;index=22</t>
  </si>
  <si>
    <t>BAPa3VS09dU</t>
  </si>
  <si>
    <t>9 เทรนด์เทคโนโลยีกระทบคนทำงานปี 2020 ผลวิจัยจากเทเลนอร์กรุ๊ป | Executive Espresso EP.22</t>
  </si>
  <si>
    <t>Feb 7, 2020</t>
  </si>
  <si>
    <t>2/7/2020</t>
  </si>
  <si>
    <t>26,273 views</t>
  </si>
  <si>
    <t>like this video along with 442 other people</t>
  </si>
  <si>
    <t>5G จะเปลี่ยนพฤติกรรมและพลิกโฉมเศรษฐกิจอย่างไร
อะไรคือปรากฏการณ์ของ ‘Dirty Data’ ที่น่ากลัวพอๆ กับ Fake News
มากกว่า IoT (Internet of Things) คือยุคของ IoB (Internet of Bodies)
สำรวจเทรนด์เทคโนโลยีที่ใกล้ตัว ส่งผลกระทบกับเรา และเกิดขึ้นแล้วในปีนี้ 
เคน นครินทร์ คุยกับ บียอน ทาล แซนเบิร์ก หัวหน้าศูนย์วิจัยเทเลนอร์ หน่วยงานวิจัยภายใต้เทเลนอร์กรุ๊ป ที่ทำวิจัยเกี่ยวกับด้านนี้โดยเฉพาะ ในพอดแคสต์ The Secret Sauce: Executive Espresso</t>
  </si>
  <si>
    <t>https://www.youtube.com/watch?v=3DVBw8v7CCs&amp;list=PLZ0vRaBzdrQ12KViTY71wi4bzrgsCA_TI&amp;index=21</t>
  </si>
  <si>
    <t>3DVBw8v7CCs</t>
  </si>
  <si>
    <t>คู่มือตั้งรับไวรัสโคโรนาพ่นพิษเศรษฐกิจไทย | Executive Espresso EP.21</t>
  </si>
  <si>
    <t>Feb 5, 2020</t>
  </si>
  <si>
    <t>2/5/2020</t>
  </si>
  <si>
    <t>3,171 views</t>
  </si>
  <si>
    <t>like this video along with 62 other people</t>
  </si>
  <si>
    <t>44:21</t>
  </si>
  <si>
    <t>ไวรัสโคโรนาสายพันธ์ใหม่กำลังแพร่ระบาดกระทบเศรษฐกิจโลกและไทย รวมถึงหลายภาคอุตสาหกรรม ทั้งทางตรงและทางอ้อม โดยเฉพาะภาคการท่องเที่ยวไทยที่ประเมินกันว่า การลดลงในหลักหลายล้านคนของนักท่องเที่ยวจีน อาจส่งผลให้ครึ่งปี 2563 สูญเสียรายได้ประมาณ 3 แสนล้านบาท หากกระตุ้นตลาดไม่ทัน ส่งผลให้นักวิเคราะห์ทุกสำนักล้วนปรับลดการเติบโตจีดีพีไทยเหลือเพียง 2.0-2.4% จากที่เคยคาดการณ์ว่าจะเติบโตประมาณ 2.6-3.0%
ผู้ประกอบการและนักลงทุน ควรตระหนักมากแค่ไหน และควรจะตั้งรับ-ปรับตัวอย่างไร
เคน นครินทร์ พูดคุยกับ ชาตรี โรจนอาภา รองกรรมการผู้จัดการฝ่ายกลยุทธ์และพัฒนาผลิตภัณฑ์ KTBST หรือ บริษัทหลักทรัพย์ เคทีบี (ประเทศไทย) จำกัด (มหาชน)</t>
  </si>
  <si>
    <t>https://www.youtube.com/watch?v=zagbwK24mvk&amp;list=PLZ0vRaBzdrQ12KViTY71wi4bzrgsCA_TI&amp;index=20</t>
  </si>
  <si>
    <t>zagbwK24mvk</t>
  </si>
  <si>
    <t>ฝุ่น ไวรัส ภัยแล้ง กระทบเศรษฐกิจไทยอย่างไร | Executive Espresso EP.20</t>
  </si>
  <si>
    <t>Jan 27, 2020</t>
  </si>
  <si>
    <t>1/27/2020</t>
  </si>
  <si>
    <t>7,765 views</t>
  </si>
  <si>
    <t>like this video along with 123 other people</t>
  </si>
  <si>
    <t>47:09</t>
  </si>
  <si>
    <t>ปัจจัยที่จะกระทบกับเศรษฐกิจไทยในปี 2020 มีอะไรบ้าง ไม่ว่าจะทั้งแง่บวกและแง่ลบ
เราเปิดปีด้วยปัจจัยแง่ลบค่อนข้างเยอะ โดยเฉพาะเรื่องของสิ่งแวดล้อม ทั้งภัยแล้ง ฝุ่น PM2.5 รวมทั้งเรื่องไวรัสโคโรนา แต่ก็ยังมีปัจจัยบวกอยู่บ้าง เช่น สงครามการค้าที่ตกลงกันได้ในเฟสแรก
เคน นครินทร์ ชวน สุกิจ อุดมศิริกุล กรรมการผู้จัดการ สายงานวิจัย หลักทรัพย์ไทยพาณิชย์ มาช่วยกันมองภาพรวม วิเคราะห์ว่าเราต้องปรับตัวอย่างไรบ้าง ในพอดแคสต์ The Secret Sauce: Executive Espresso</t>
  </si>
  <si>
    <t>https://www.youtube.com/watch?v=q_AUIE1OlMU&amp;list=PLZ0vRaBzdrQ12KViTY71wi4bzrgsCA_TI&amp;index=19&amp;t=4s</t>
  </si>
  <si>
    <t>q_AUIE1OlMU</t>
  </si>
  <si>
    <t>วิเคราะห์ดีลเทสโก้ โลตัส ทำไมบิ๊กซี-เซ็นทรัล-ซีพี อยากซื้อ กระทบเราอย่างไร Executive Espresso EP.19</t>
  </si>
  <si>
    <t>Jan 23, 2020</t>
  </si>
  <si>
    <t>1/23/2020</t>
  </si>
  <si>
    <t>27,140 views</t>
  </si>
  <si>
    <t>like this video along with 432 other people</t>
  </si>
  <si>
    <t>43:15</t>
  </si>
  <si>
    <t>ทำไมต้องขายเทสโก้ โลตัส 
บิ๊กซี เซ็นทรัล หรือซีพี ใครจะได้ไปครอง 
นี่คือข่าวใหญ่ของวงการค้าปลีกที่น่าติดตามที่สุดในขณะนี้ ดีลนี้กระทบต่อคนแน่นอน ไม่ว่าเจ้าสัวคนไหนจะได้ไปครอง โฉมหน้าของการค้าปลีกต่อจากนี้จะต้องเปลี่ยนไป 
เคน นครินทร์ ชวน นิค-ถนัดกิจ จันกิเสน Content Creator สายเศรษฐกิจ ประจำ THE STANDARD มาร่วมพูดคุย วิเคราะห์ มองภาพรวม และคาดคะเนความเป็นไปได้ ในพอดแคสต์ The Secret Sauce: Executive Espresso</t>
  </si>
  <si>
    <t>https://www.youtube.com/watch?v=kcOMqcCTd9Q&amp;list=PLZ0vRaBzdrQ12KViTY71wi4bzrgsCA_TI&amp;index=18&amp;t=4s</t>
  </si>
  <si>
    <t>kcOMqcCTd9Q</t>
  </si>
  <si>
    <t>5 เทรนด์กระทบเราจาก CES 2020 งานนวัตกรรมเครื่องใช้ไฟฟ้าที่ใหญ่ที่สุดในโลก | Executive Espresso EP.18</t>
  </si>
  <si>
    <t>Jan 21, 2020</t>
  </si>
  <si>
    <t>1/21/2020</t>
  </si>
  <si>
    <t>7,723 views</t>
  </si>
  <si>
    <t>like this video along with 127 other people</t>
  </si>
  <si>
    <t>29:33</t>
  </si>
  <si>
    <t>Consumer Electronics Show หรือ CES งานแสดงนวัตกรรมเครื่องใช้ไฟฟ้าที่ใหญ่ที่สุดในโลก จัดมาหลายปีติดต่อกันที่ลาสเวกัส สหรัฐอเมริกา อะไรใหม่ อะไรเจ๋งที่สุดในโลก เราจะรู้ได้จากงานนี้ 
เคน นครินทร์ คุยกับ นัท-ปณชัย อารีเพิ่มพร Content Creator สายธุรกิจและเทคโนโลยีของ THE STANDARD ที่มีโอกาสไปร่วมงาน CES 2020 ถึงที่ กับประสบการณ์ ภาพรวม สิ่งที่ได้เรียนรู้ และเทรนด์ที่จะส่งผลกระทบกับเราในไม่ช้า</t>
  </si>
  <si>
    <t>https://www.youtube.com/watch?v=_NQi18nWcG8&amp;list=PLZ0vRaBzdrQ12KViTY71wi4bzrgsCA_TI&amp;index=17</t>
  </si>
  <si>
    <t>_NQi18nWcG8</t>
  </si>
  <si>
    <t>ถอดบทเรียนจีนสู้ฝุ่น PM2.5 ในมุมการบริหารจัดการ ไทยเรียนรู้อะไร | Executive Espresso EP.17</t>
  </si>
  <si>
    <t>Jan 20, 2020</t>
  </si>
  <si>
    <t>1/20/2020</t>
  </si>
  <si>
    <t>25,214 views</t>
  </si>
  <si>
    <t>31:48</t>
  </si>
  <si>
    <t>ในปี 2012 รัฐบาลจีนได้กำหนดแผนยุทธศาสตร์สิ่งแวดล้อมที่เป็นระบบ เพื่อนำมาเป็นมาตรการในการต่อสู้กับมลพิษ ที่มีต้นเหตุหลักมาจากยานพาหนะ โรงงานอุตสาหกรรม โรงไฟฟ้าถ่านหิน การเผาไหม้ ฯลฯ
จีนมีวิธีบริหารจัดการอย่างไร และไทยควรเรียนรู้อะไรจากจุดนี้
เคน นครินทร์ ถอดบทเรียนในรายการ The Secret Sauce: Executive Espresso</t>
  </si>
  <si>
    <t>https://www.youtube.com/watch?v=VBVMennfF4c&amp;list=PLZ0vRaBzdrQ12KViTY71wi4bzrgsCA_TI&amp;index=16&amp;t=2s</t>
  </si>
  <si>
    <t>VBVMennfF4c</t>
  </si>
  <si>
    <t>ความขัดแย้งสหรัฐฯ-อิหร่าน กระทบเราแค่ไหน นักธุรกิจ นักลงทุนควรจับตาอย่างไร Executive Espresso EP.16</t>
  </si>
  <si>
    <t>Jan 8, 2020</t>
  </si>
  <si>
    <t>1/8/2020</t>
  </si>
  <si>
    <t>46,889 views</t>
  </si>
  <si>
    <t>26:07</t>
  </si>
  <si>
    <t>เหตุการณ์สหรัฐฯ ใช้โดรนสังหาร พล.ต.กัสเซม โซเลมานี ซึ่งเป็นผู้บัญชาการกองกำลังกุดส์ และนายพลเบอร์ 2 ของกองทัพอิหร่านที่สนามบินแบกแดดในอิรักเมื่อวันที่ 3 มกราคมที่ผ่านมา ถือเป็นหนึ่งในเหตุการณ์สำคัญในหน้าประวัติศาสตร์ที่สร้างความบาดหมางระหว่างสหรัฐฯ กับอิหร่าน และจุดชนวนความตึงเครียดในตะวันออกกลางถึงขีดสุด 
หลายฝ่ายถึงกับวิตกกังวลว่า ปฏิบัติการทางทหารแบบสายฟ้าแลบครั้งนี้อาจเป็นชนวนสู่สงครามโลกครั้งที่ 3 
ความกังวลสะท้อนออกมาให้เห็นผ่านตลาดหุ้นทั่วโลกที่เกิดความผันผวนสูง ราคาน้ำมันดิบเบรนท์ (Brent Crude) ที่ปรับตัวเพิ่มขึ้น  ด้านนักลงทุนก็แห่โยกเงินเข้าสินทรัพย์ปลอดภัย เช่น ทองคำ ตราสารหนี้ ขณะที่รัฐบาลไทยประกาศจับตาสถานการณ์อย่างใกล้ชิด 
คำถามสำคัญคือ โอกาสเกิดสงครามใหญ่มีมากน้อยแค่ไหน เหตุผลที่ทรัมป์กล้าตัดสินใจปลิดชีพโซเลมานีคืออะไร ความขัดแย้งนี้จะยืดเยื้อและกระทบเรามากหรือไม่ และเราในฐานะนักธุรกิจหรือนักลงทุนควรจับตา-รับมืออย่างไรในสถานการณ์ตึงเครียดที่มีความไม่แน่นอนสูงเช่นนี้ เคน-นครินทร์ คุยกับ คมปทิต สกุลหวง 
บรรณาธิการข่าวต่างประเทศ สำนักข่าว THE STANDARD ใน The Secret Sauce: Executive Espresso</t>
  </si>
  <si>
    <t>https://www.youtube.com/watch?v=jNDFCzWCJC4&amp;list=PLZ0vRaBzdrQ12KViTY71wi4bzrgsCA_TI&amp;index=15</t>
  </si>
  <si>
    <t>jNDFCzWCJC4</t>
  </si>
  <si>
    <t>3 เมกะเทรนด์ชี้ชะตากรรมเศรษฐกิจไทยปี 2020 และอนาคต | Executive Espresso EP.15</t>
  </si>
  <si>
    <t>Jan 3, 2020</t>
  </si>
  <si>
    <t>1/3/2020</t>
  </si>
  <si>
    <t>33,824 views</t>
  </si>
  <si>
    <t>อะไรคือเมกะเทรนด์ที่จะส่งผลกระทบต่อเศรษฐกิจไทยในอนาคต
เคน นครินทร์ ชวนคุยเรื่องเมกะเทรนด์ที่คาดว่าจะส่งผลกระทบต่อเศรษฐกิจไทยและเศรษฐกิจโลก ในพอดแคสต์ The Secret Sauce: Executive Espresso</t>
  </si>
  <si>
    <t>https://www.youtube.com/watch?v=KLrIlsLqurg&amp;list=PLZ0vRaBzdrQ12KViTY71wi4bzrgsCA_TI&amp;index=14&amp;t=4s</t>
  </si>
  <si>
    <t>KLrIlsLqurg</t>
  </si>
  <si>
    <t>อนาคตพลังงานไทยไปทางไหน ต้องปรับตัวอย่างไร สัมภาษณ์ สนธิรัตน์ รมว.พลังงาน Executive Espresso EP.14</t>
  </si>
  <si>
    <t>Dec 27, 2019</t>
  </si>
  <si>
    <t>12/27/2019</t>
  </si>
  <si>
    <t>2019-Q4</t>
  </si>
  <si>
    <t>17,673 views</t>
  </si>
  <si>
    <t>like this video along with 179 other people</t>
  </si>
  <si>
    <t>1:22:28</t>
  </si>
  <si>
    <t>โรงไฟฟ้าถ่านหิน แก๊สธรรมชาติ รถยนต์ไฟฟ้า โซลาร์เซลล์ อะไรจะอยู่ อะไรจะไป อะไรจะได้รับความสนใจและให้ความสำคัญต่อไปบ้าง ทิศทางพลังงานของประเทศไทยกำลังมุ่งไปทางไหน
เคน นครินทร์ คุยกับ สนธิรัตน์ สนธิจิรวงศ์ รัฐมนตรีว่าการกระทรวงพลังงาน ในรายการ The Secret Sauce: Executive Espresso</t>
  </si>
  <si>
    <t>https://www.youtube.com/watch?v=TZvOkZDz88M&amp;list=PLZ0vRaBzdrQ12KViTY71wi4bzrgsCA_TI&amp;index=13&amp;t=4s</t>
  </si>
  <si>
    <t>TZvOkZDz88M</t>
  </si>
  <si>
    <t>ไทยกำลังเข้าสู่สังคมผู้สูงอายุโดยสมบูรณ์ อะไรคือโอกาสและความท้าทาย | Executive Espresso EP.13</t>
  </si>
  <si>
    <t>Dec 14, 2019</t>
  </si>
  <si>
    <t>12/14/2019</t>
  </si>
  <si>
    <t>36,714 views</t>
  </si>
  <si>
    <t>26:09</t>
  </si>
  <si>
    <t>สังคมไทยกำลังเข้าสู่สังคมผู้สูงอายุโดยสมบูรณ์ ในฐานะผู้ประกอบการ นักธุรกิจ คนทำงาน อะไรคือโอกาสและความท้าทาย
เคน นครินทร์ เล่าถึง Aging Society สังคมผู้สูงอายุ เมกะเทรนด์ใหญ่ของโลกที่กำลังกระทบกับทุกคนและทุกประเทศในหลากหลายมิติ ไม่ว่าจะเป็นเรื่อง Demographic Movement, Global Warming, Sharing Economy, Technology และ Geopolitics</t>
  </si>
  <si>
    <t>https://www.youtube.com/watch?v=CZoGUjIt-mU&amp;list=PLZ0vRaBzdrQ12KViTY71wi4bzrgsCA_TI&amp;index=12&amp;t=4s</t>
  </si>
  <si>
    <t>CZoGUjIt-mU</t>
  </si>
  <si>
    <t>EEC เปลี่ยนประเทศไทยจริงหรือ กระทบเราอย่างไร คุยกับ ดร.คณิศ แสงสุพรรณ | Executive Espresso EP.12</t>
  </si>
  <si>
    <t>Nov 30, 2019</t>
  </si>
  <si>
    <t>11/30/2019</t>
  </si>
  <si>
    <t>10,862 views</t>
  </si>
  <si>
    <t>1:16:08</t>
  </si>
  <si>
    <t>เมกะโปรเจกต์ที่ทั้งคนไทยและต่างชาติจับตามองในหลายปีที่ผ่านมาคือ เขตพัฒนาพิเศษภาคตะวันออก หรือ EEC นอกจากจะใช้ดึงดูดนักลงทุนเอกชนทั้งในประเทศและต่างชาติ ยังเป็นความหวังให้คนใน 3 จังหวัดฝั่งตะวันออกอย่าง ฉะเชิงเทรา ชลบุรี ระยอง กลายเป็นพื้นที่ทองคำ
ทว่าปัญหาที่สั่งสมมา ทั้งเชิงระบบปัญหาหน้างานเชิงพื้นที่ และการสร้างความเข้าใจกับคนท้องถิ่น ทีม EEC ต้องทำงานอย่างไร และจะตอบคำถามที่คนไทยสงสัยว่า EEC จะสร้างประโยชน์ให้ประเทศอย่างไร
เคน นครินทร์ พูดคุยกับ คณิศ แสงสุพรรณ เลขาธิการคณะกรรมการเขตพัฒนาพิเศษภาคตะวันออก (EEC) ใน The Secret Sauce: Executive Espresso</t>
  </si>
  <si>
    <t>https://www.youtube.com/watch?v=Kd7qmrb1E7Q&amp;list=PLZ0vRaBzdrQ12KViTY71wi4bzrgsCA_TI&amp;index=11</t>
  </si>
  <si>
    <t>Kd7qmrb1E7Q</t>
  </si>
  <si>
    <t>เมื่อ Disney ท้าทาย Netflix ใครจะอยู่ ใครจะไป | TSS Executive Espresso EP.11</t>
  </si>
  <si>
    <t>Nov 21, 2019</t>
  </si>
  <si>
    <t>11/21/2019</t>
  </si>
  <si>
    <t>20,395 views</t>
  </si>
  <si>
    <t>like this video along with 304 other people</t>
  </si>
  <si>
    <t>สงครามสตรีมมิงเริ่มขึ้นแล้ว เจ้าตลาดอย่าง Netflix กำลังถูกท้าทายจากคู่แข่งที่สมน้ำสมเนื้ออย่าง Disney จากการเปิดตัว Disney+ เมื่อไม่นานมานี้ รวมถึงแพลตฟอร์มสตรีมมิงอีกหลายๆ เจ้าที่กำลังรุมกินโต๊ะ Netflix 
เคน นครินทร์ ชวน นัท-ปณชัย อารีเพิ่มพร Content Creator สายธุรกิจและเทคโนโลยีประจำ THE STANDARD มาคุยถึงภาพรวม วิเคราะห์ความเคลื่อนไหว กลยุทธ์ไม้เด็ดของแต่ละแพลตฟอร์ม ใน The Secret Sauce: Executive Espresso</t>
  </si>
  <si>
    <t>https://www.youtube.com/watch?v=CLDOFD0E1oM&amp;list=PLZ0vRaBzdrQ12KViTY71wi4bzrgsCA_TI&amp;index=10&amp;t=4s</t>
  </si>
  <si>
    <t>CLDOFD0E1oM</t>
  </si>
  <si>
    <t>RCEP เขตการค้าเสรีที่ใหญ่ที่สุดในโลกกระทบไทยอย่างไร เราควรเตรียมตัวอย่างไร Executive Espresso EP.10</t>
  </si>
  <si>
    <t>Nov 7, 2019</t>
  </si>
  <si>
    <t>11/7/2019</t>
  </si>
  <si>
    <t>9,004 views</t>
  </si>
  <si>
    <t>like this video along with 206 other people</t>
  </si>
  <si>
    <t>24:56</t>
  </si>
  <si>
    <t>ภาพรวมการประชุมสุดยอดอาเซียน ครั้งที่ 35 การเจรจากรอบความตกลงหุ้นส่วนทางเศรษฐกิจระดับภูมิภาค หรือ RCEP เป็นอย่างไร จะกระทบประเทศไทย ผู้ประกอบการ นักธุรกิจ และนักลงทุนอย่างไร
เคน นครินทร์ สรุปประเด็นจากการพูดคุยกับ ผศ.ดร.ปิติ ศรีแสงนาม อาจารย์ประจำศูนย์อาเซียนศึกษาแห่งจุฬาลงกรณ์มหาวิทยาลัย ในพอดแคสต์ The Secret Sauce: Executive Espresso</t>
  </si>
  <si>
    <t>https://www.youtube.com/watch?v=eaOmuvRY2H0&amp;list=PLZ0vRaBzdrQ12KViTY71wi4bzrgsCA_TI&amp;index=9&amp;t=2s</t>
  </si>
  <si>
    <t>eaOmuvRY2H0</t>
  </si>
  <si>
    <t>เมื่อสหรัฐฯ ตัด GSP เราควรวางยุทธศาสตร์อย่างไรต่อไปในอนาคต | Executive Espresso EP.9</t>
  </si>
  <si>
    <t>Nov 1, 2019</t>
  </si>
  <si>
    <t>11/1/2019</t>
  </si>
  <si>
    <t>8,889 views</t>
  </si>
  <si>
    <t>like this video along with 152 other people</t>
  </si>
  <si>
    <t>22:59</t>
  </si>
  <si>
    <t>GSP คืออะไร ทำไมไทยถึงถูกตัดสิทธิ และอนาคตจะเกิดอะไรขึ้นบ้าง
เคน นครินทร์ ชวน เป็นหลิว-ชุตินันท์ สงวนประสิทธิ์ Content Creator เศรษฐกิจประจำ THE STANDARD มาพูดคุยเพื่อทำความเข้าใจ มองอนาคต และบริบทรอบข้าง ในพอดแคสต์ The Secret Sauce: Executive Espresso</t>
  </si>
  <si>
    <t>https://www.youtube.com/watch?v=BydWDT6qDbw&amp;list=PLZ0vRaBzdrQ12KViTY71wi4bzrgsCA_TI&amp;index=8&amp;t=3s</t>
  </si>
  <si>
    <t>BydWDT6qDbw</t>
  </si>
  <si>
    <t>ดีลประวัติศาสตร์รถไฟความเร็วสูงเชื่อม 3 สนามบิน กระทบเราอย่างไร | Executive Espresso EP.8</t>
  </si>
  <si>
    <t>Oct 31, 2019</t>
  </si>
  <si>
    <t>10/31/2019</t>
  </si>
  <si>
    <t>37,251 views</t>
  </si>
  <si>
    <t>like this video along with 544 other people</t>
  </si>
  <si>
    <t>28:21</t>
  </si>
  <si>
    <t>โครงการรถไฟความเร็วสูง ส่งผลกระทบอย่างไรกับผู้ประกอบการและนักธุรกิจ
เคน นครินทร์ เล่าถึงดีลประวัติศาสตร์ที่ถือเป็นซูเปอร์เมกะโปรเจกต์ในการเปลี่ยนโฉมหน้าประเทศไทยด้วยรถไฟความเร็วสูงเชื่อม 3 สนามบินคือ ดอนเมือง สุวรรณภูมิ และอู่ตะเภา</t>
  </si>
  <si>
    <t>https://www.youtube.com/watch?v=vYU4xsKXv2w&amp;list=PLZ0vRaBzdrQ12KViTY71wi4bzrgsCA_TI&amp;index=7&amp;t=4s</t>
  </si>
  <si>
    <t>vYU4xsKXv2w</t>
  </si>
  <si>
    <t>วิกฤตเศรษฐกิจจะเกิดขึ้นจริงไหม แนวโน้มเศรษฐกิจปี 2020 เป็นอย่างไร | Executive Espresso EP.7</t>
  </si>
  <si>
    <t>Oct 25, 2019</t>
  </si>
  <si>
    <t>10/25/2019</t>
  </si>
  <si>
    <t>119,936 views</t>
  </si>
  <si>
    <t>like this video along with 1,273 other people</t>
  </si>
  <si>
    <t>1:05:57</t>
  </si>
  <si>
    <t>วิกฤตเศรษฐกิจจะเกิดขึ้นจริงไหม เราควรจะรับมืออย่างไร 
เคน นครินทร์ คุยกับ สุกิจ อุดมศิริกุล กรรมการผู้จัดการสายงานวิจัยบริษัทหลักทรัพย์ไทยพาณิชย์ (SCBS) ถึงแนวโน้มเศรษฐกิจปี 2020 วิกฤตเศรษฐกิจ รวมถึงวิธีรับมือทั้งในแง่ของพนักงาน นักลงทุน และผู้ประกอบการ</t>
  </si>
  <si>
    <t>https://www.youtube.com/watch?v=DFnqduWykT8&amp;list=PLZ0vRaBzdrQ12KViTY71wi4bzrgsCA_TI&amp;index=6&amp;t=4s</t>
  </si>
  <si>
    <t>DFnqduWykT8</t>
  </si>
  <si>
    <t>ทำไมเศรษฐศาสตร์แก้จนได้รับรางวัลโนเบล และเราจะปรับใช้มันอย่างไร | Executive Espresso EP.6</t>
  </si>
  <si>
    <t>Oct 18, 2019</t>
  </si>
  <si>
    <t>10/18/2019</t>
  </si>
  <si>
    <t>67,664 views</t>
  </si>
  <si>
    <t>like this video along with 1,903 other people</t>
  </si>
  <si>
    <t>ประกาศผลเป็นที่เรียบร้อยแล้วสำหรับรางวัลโนเบล สาขาเศรษฐศาสตร์ ประจำปี 2019 ซึ่งปีนี้มีผู้รับรางวัลทั้งหมด 3 คน ได้แก่ อภิจิต บาเนอร์จี, เอสเธอร์ ดัฟโล ศาสตราจารย์จากสถาบันเทคโนโลยีแมสซาชูเซตส์ (MIT) และ ไมเคิล เครเมอร์ ศาสตราจารย์จากมหาวิทยาลัยฮาร์วาร์ด ทั้งสามคน ได้รับรางวัลเพราะนำวิธีการทำวิจัยเชิงทดลอง (Experiment-Based Approach) มาใช้ในการจัดการกับปัญหาความยากจน 
รางวัลนี้น่าสนใจ เพราะกระบวนการวิจัยของพวกเขาเป็นสิ่งที่เราสามารถนำไปปรับใช้กับการแก้ไขปัญหาได้ในหลายเรื่อง ผมยกเนื้อหาบางส่วนจากบทความ เหตุผลที่เศรษฐศาสตร์แก้จนได้รางวัลโนเบลเศรษฐศาสตร์ 2019 ของ คุณต้า-ภัทราภา เวชภัทรสิริ มาเล่าใน Executive Espresso เอพิโสดนี้</t>
  </si>
  <si>
    <t>https://www.youtube.com/watch?v=_OCbrrt6qlM&amp;list=PLZ0vRaBzdrQ12KViTY71wi4bzrgsCA_TI&amp;index=5&amp;t=3s</t>
  </si>
  <si>
    <t>_OCbrrt6qlM</t>
  </si>
  <si>
    <t>ชิมช้อปใช้ กระตุ้นเศรษฐกิจจริงหรือ ใครได้ประโยชน์ ประเทศได้อะไร | Executive Espresso EP.5</t>
  </si>
  <si>
    <t>Oct 16, 2019</t>
  </si>
  <si>
    <t>10/16/2019</t>
  </si>
  <si>
    <t>16,044 views</t>
  </si>
  <si>
    <t>like this video along with 258 other people</t>
  </si>
  <si>
    <t>31:35</t>
  </si>
  <si>
    <t>‘ชิมช้อปใช้’ มาตรการกระตุ้นเศรษฐกิจของรัฐบาลที่มีมูลค่าการลงทุนเกือบ 20,000 ล้านบาท ผลลัพธ์ในวันนี้ออกมาเป็นอย่างไร กระตุ้นได้จริงไหม ใครได้ประโยชน์ แล้วประเทศได้อะไร
เคน นครินทร์ ชวน เป็นหลิว-ชุตินันท์ สงวนประสิทธิ์ นักข่าวเศรษฐกิจประจำ THE STANDARD มาร่วมพูดคุยและวิเคราะห์ทั้งในมุมของคนทำงานและผู้ประกอบการ ในพอดแคสต์ The Secret Sauce: Executive Espresso 
หมายเหตุ: บันทึกเสียงเมื่อวันที่ 11 ตุลาคม 2562 ตัวเลขปัจจุบันได้มีการเพิ่มขึ้นแล้ว</t>
  </si>
  <si>
    <t>https://www.youtube.com/watch?v=MNLmEtX2Iig&amp;list=PLZ0vRaBzdrQ12KViTY71wi4bzrgsCA_TI&amp;index=4</t>
  </si>
  <si>
    <t>MNLmEtX2Iig</t>
  </si>
  <si>
    <t>บทเรียนวิกฤตเวเนซุเอลา กับการบริหารงานที่ผิดพลาดของผู้นำ | Executive Espresso EP.4</t>
  </si>
  <si>
    <t>Oct 11, 2019</t>
  </si>
  <si>
    <t>10/11/2019</t>
  </si>
  <si>
    <t>146,981 views</t>
  </si>
  <si>
    <t>like this video along with 2,514 other people</t>
  </si>
  <si>
    <t>วิกฤตการเมืองเวเนซุเอลาไม่ได้เพิ่งเกิด เรื่องนี้เป็นมหากาพย์ต่อเนื่องยาวนานนับตั้งแต่ปี 2000 มีคนลี้ภัยออกนอกประเทศกว่า 4.3 ล้านคน และ 1.4 ล้านคนหนีเข้ามาที่ประเทศโคลอมเบียที่ชายแดนติดต่อกัน เกิดวิกฤตและปัญหาต่างๆ จนทำให้เศรษฐกิจประเทศล้มละลาย เกิดอัตราเงินเฟ้อที่สูงมาก เงินกลายเป็นสิ่งที่ไม่มีความหมาย เกิดอาชญากรรมมากขึ้น ปัญหาสาธารณูปโภคทำให้ประชาชนไม่สามารถดำรงชีวิตในประเทศนี้ต่อไปได้
เคน นครินทร์ ได้รับเชิญจากหน่วยงาน UNHCR ไปดูวิกฤตผู้ลี้ภัยเวเนเวซุเอลา และกลับมาวิเคราะห์ต้นตอและสาเหตุเพื่อเป็นข้อเตือนใจให้หลายๆ องค์กรนำไปประยุกต์ใช้หรือปรับปรุงได้ทันเวลา ในรายการ The Secret Sauce: Executive Espresso</t>
  </si>
  <si>
    <t>https://www.youtube.com/watch?v=RTPdJkj11DI&amp;list=PLZ0vRaBzdrQ12KViTY71wi4bzrgsCA_TI&amp;index=3&amp;t=4s</t>
  </si>
  <si>
    <t>RTPdJkj11DI</t>
  </si>
  <si>
    <t>ค่าเงินบาทแข็งสุดในรอบ 6 ปี รับมืออย่างไรดี | Executive Espresso EP.3</t>
  </si>
  <si>
    <t>Oct 1, 2019</t>
  </si>
  <si>
    <t>10/1/2019</t>
  </si>
  <si>
    <t>26,443 views</t>
  </si>
  <si>
    <t>like this video along with 475 other people</t>
  </si>
  <si>
    <t>16:39</t>
  </si>
  <si>
    <t>ทำไมค่าเงินบาทถึงแข็งค่า แข็งที่สุดในรอบ 6 ปี และแข็งที่สุดในเอเชีย จะเกิดผลกระทบอะไรขึ้นบ้าง เงินบาทแข็งดีหรือไม่ดี
เคน นครินทร์ ชวน เป็นหลิว-ชุตินันท์ สงวนประสิทธิ์ นักข่าวเศรษฐกิจประจำ THE STANDARD มาร่วมพูดคุยและวิเคราะห์สถานการณ์ รวมถึงให้คำแนะนำสำหรับนักธุรกิจและผู้ประกอบการ ใน The Secret Sauce: Executive Espresso</t>
  </si>
  <si>
    <t>https://www.youtube.com/watch?v=WudiXOhw4gk&amp;list=PLZ0vRaBzdrQ12KViTY71wi4bzrgsCA_TI&amp;index=2&amp;t=4s</t>
  </si>
  <si>
    <t>WudiXOhw4gk</t>
  </si>
  <si>
    <t>เจาะลึก AWC ของเจ้าสัวเจริญ เตรียม IPO ใหญ่สุดในรอบ 6 ปี แตะ 1.9 แสนล้านบาท Executive Espresso EP.2</t>
  </si>
  <si>
    <t>Sep 25, 2019</t>
  </si>
  <si>
    <t>9/25/2019</t>
  </si>
  <si>
    <t>2019-Q3</t>
  </si>
  <si>
    <t>19,319 views</t>
  </si>
  <si>
    <t>like this video along with 283 other people</t>
  </si>
  <si>
    <t>22:55</t>
  </si>
  <si>
    <t>บริษัท แอสเสท เวิรด์ คอร์ป จำกัด (มหาชน) หรือ AWC หนึ่งในธุรกิจหลักของเจ้าสัวเจริญ สิริวัฒนภักดี กับการเตรียม IPO เข้าสู่ตลาดหลักทรัพย์ ที่คาดกันว่าจะระดมทุนได้ถึง 4.8 หมื่นล้านบาท น่าจะเป็นเม็ดเงิน IPO ที่ใหญ่ที่สุดในรอบ 5-6 ปี และจะส่งผลต่อตลาดหลักทรัพย์เป็นอย่างมาก
เคน นครินทร์ ชวน นิค-ถนัดกิจ จันกิเสน นักข่าวเศรษฐกิจของ THE STANDARD มาวิเคราะห์และสรุปความน่าสนใจของเรื่องนี้ ในพอดแคสต์ The Secret Sauce: Executive Espresso</t>
  </si>
  <si>
    <t>https://www.youtube.com/watch?v=sTzVlA6ImMU&amp;list=PLZ0vRaBzdrQ12KViTY71wi4bzrgsCA_TI&amp;index=1&amp;t=4s</t>
  </si>
  <si>
    <t>sTzVlA6ImMU</t>
  </si>
  <si>
    <t>ท่องเที่ยวไทย 62 ยังไหวไหม ธุรกิจไทยควรปรับตัวอย่างไร | Executive Espresso EP.1</t>
  </si>
  <si>
    <t>Sep 24, 2019</t>
  </si>
  <si>
    <t>9/24/2019</t>
  </si>
  <si>
    <t>10,594 views</t>
  </si>
  <si>
    <t>ทำไมการท่องเที่ยวถึงเป็นหัวใจหลักของเศรษฐกิจไทย เคน นครินทร์ ชวนคุยถึงภาพรวมการท่องเที่ยวประเทศไทย แผนของภาครัฐที่กำลังดำเนินการ และนักธุรกิจและผู้ประกอบการไทยควรปรับตัวอย่างไร ในพอดแคสต์ The Secret Sauce: Executive Espresso</t>
  </si>
  <si>
    <t>https://www.youtube.com/watch?v=o7EfgC2Tcdo&amp;list=PL7vAomcmTSEoVYnaHnbI4mBIYNBoGUpRc&amp;index=296</t>
  </si>
  <si>
    <t>o7EfgC2Tcdo</t>
  </si>
  <si>
    <t>KBTG จับมือ MIT Media Lab ‘คนใช้ AI ไม่เป็นจะตกงาน?’ | The Secret Sauce EP.621</t>
  </si>
  <si>
    <t>Mar 28, 2023</t>
  </si>
  <si>
    <t>3/28/2023</t>
  </si>
  <si>
    <t>9,748 views</t>
  </si>
  <si>
    <t>like this video along with 328 other people</t>
  </si>
  <si>
    <t>45:03</t>
  </si>
  <si>
    <t>“แต่ก่อนเทคโนโลยีใหม่ๆ เกิดขึ้นทุก 5 ปี แต่ปัจจุบันใช้เวลาแค่ 1-2 เดือน”
ปัจจุบันภาคธุรกิจต่างตื่นตัวที่จะนำเทคโนโลยีใหม่ๆ เข้ามาใช้ในการทำงาน นับตั้งแต่ Generative AI ที่ทำงานหลายๆ อย่างแทนมนุษย์ได้ ไม่ว่าจะเป็น ChatGPT, Dawn AI หรือแม้แต่ Bard จึงมีคำถามว่า เทคโนโลยีใดที่เหมาะสมกับภาคธุรกิจ
เคน นครินทร์ และ ทีม-ทัดพงศ์ พงศ์ถาวรกมล Managing Director, KBTG Labs ผู้ที่เป็นสะพานเชื่อมระหว่างเทคโนโลยีและธุรกิจ จะมาฉายภาพเทรนด์ของเทคโนโลยีว่าอนาคตจะเป็นอย่างไรต่อไป</t>
  </si>
  <si>
    <t>https://www.youtube.com/watch?v=P1-eC8LFC34&amp;list=PL7vAomcmTSEoVYnaHnbI4mBIYNBoGUpRc&amp;index=295&amp;t=4s</t>
  </si>
  <si>
    <t>P1-eC8LFC34</t>
  </si>
  <si>
    <t>สิ่งที่เริ่มและเลิกทำปี 2021 ตอน ซีอีโอยามออกศึก [1/4] The Secret Sauce EP.330</t>
  </si>
  <si>
    <t>Premiered Dec 29, 2020</t>
  </si>
  <si>
    <t>Dec 29, 2020</t>
  </si>
  <si>
    <t>12/29/2020</t>
  </si>
  <si>
    <t>27,800 views</t>
  </si>
  <si>
    <t>like this video along with 782 other people</t>
  </si>
  <si>
    <t>28:06</t>
  </si>
  <si>
    <t>สรุปบทเรียนจากรายการ The Secret Sauce ในปี 2020 เพราะการมาถึงของวิกฤตโควิด-19 โลกจึงเต็มไปด้วยความปั่นป่วนและไม่แน่นอน ที่ทำให้ผู้นำต้องรีบปรับตัวเข้าสู่โหมดสงคราม เพื่อเป็นซีอีโอยามออกศึกที่พร้อมสู้ในทุกสนามธุรกิจที่จะเปลี่ยนแปลงไปตลอดกาล
สิ่งที่เริ่มและเลิกทำปี 2021 ตอน ซีอีโอยามออกศึก เล่าถึงทิศทางเศรษฐกิจโลกและประเทศไทยในปี 2021 และหัวใจสำคัญของการปรับตัวสำหรับผู้นำหลังจากนี้</t>
  </si>
  <si>
    <t>https://www.youtube.com/watch?v=PMmk4EQ4obc&amp;list=PL7vAomcmTSEoVYnaHnbI4mBIYNBoGUpRc&amp;index=294&amp;t=13s</t>
  </si>
  <si>
    <t>PMmk4EQ4obc</t>
  </si>
  <si>
    <t>สิ่งที่เริ่มและเลิกทำปี 2021 ตอน ลงทุนในอนาคต [2/4] The Secret Sauce EP.331</t>
  </si>
  <si>
    <t>Premiered Dec 30, 2020</t>
  </si>
  <si>
    <t>Dec 30, 2020</t>
  </si>
  <si>
    <t>12/30/2020</t>
  </si>
  <si>
    <t>69,273 views</t>
  </si>
  <si>
    <t>like this video along with 2,033 other people</t>
  </si>
  <si>
    <t>51:08</t>
  </si>
  <si>
    <t>Resilient Mindset สรุปบทเรียนจากรายการ The Secret Sauce ในปี 2020 ชวนคิดใหม่ ทำใหม่ ในโลกธุรกิจที่เปลี่ยนไป เริ่มตั้งแต่การมองวิสัยทัศน์ใน 5 เทรนด์อุตสาหกรรมขาขึ้น การสร้างกลยุทธ์แบบใหม่ การหาโมเดลธุรกิจแบบใหม่ และปัจจัยการสร้าง Ecosystem ที่เสริมธุรกิจให้แข็งแกร่งกว่าที่เคย</t>
  </si>
  <si>
    <t>https://www.youtube.com/watch?v=GhX0LFT0Df4&amp;list=PL7vAomcmTSEoVYnaHnbI4mBIYNBoGUpRc&amp;index=293&amp;t=5s</t>
  </si>
  <si>
    <t>GhX0LFT0Df4</t>
  </si>
  <si>
    <t>สิ่งที่เริ่มและเลิกทำปี 2021 ตอน ไม่ต่างก็ตาย [3/4] The Secret Sauce EP.332</t>
  </si>
  <si>
    <t>Premiered Dec 31, 2020</t>
  </si>
  <si>
    <t>Dec 31, 2020</t>
  </si>
  <si>
    <t>12/31/2020</t>
  </si>
  <si>
    <t>91,349 views</t>
  </si>
  <si>
    <t>like this video along with 3,249 other people</t>
  </si>
  <si>
    <t>47:28</t>
  </si>
  <si>
    <t>Resilient Mindset สรุปบทเรียนจากรายการ The Secret Sauce ในปี 2020 จากพฤติกรรมผู้บริโภคที่เปลี่ยนไป ทำให้ธุรกิจต้องหาจุดต่าง สร้างจุดแข็ง เข้าใจความต้องการที่แท้จริงของลูกค้า พร้อมมีกระบวนการทำงานที่ Agile และ Lean เพื่อเข้าไปอยู่ในใจกลุ่มเป้าหมายได้อย่างยั่งยืน</t>
  </si>
  <si>
    <t>https://www.youtube.com/watch?v=EZoJaIcNmmI&amp;list=PL7vAomcmTSEoVYnaHnbI4mBIYNBoGUpRc&amp;index=292&amp;t=4s</t>
  </si>
  <si>
    <t>EZoJaIcNmmI</t>
  </si>
  <si>
    <t>สิ่งที่เริ่มและเลิกทำปี 2021 ตอน ผู้นำต้องถ่อมตัว [4/4] The Secret Sauce EP.333</t>
  </si>
  <si>
    <t>Premiered Jan 1, 2021</t>
  </si>
  <si>
    <t>Jan 1, 2021</t>
  </si>
  <si>
    <t>1/1/2021</t>
  </si>
  <si>
    <t>19,781 views</t>
  </si>
  <si>
    <t>like this video along with 702 other people</t>
  </si>
  <si>
    <t>12:53</t>
  </si>
  <si>
    <t>สรุปบทเรียนจากรายการ The Secret Sauce ในปี 2020 เอพิโสดสุดท้าย ธุรกิจจะแข็งแกร่งแค่ไหน แต่หากผู้นำไม่สามารถทำให้ผู้ตามเดินหน้าไปด้วยกัน องค์กรก็ไม่สามารถเติบโตได้อย่างยั่นยืน 
เคน นครินทร์ พูดถึงคุณสมบัติที่ไม่ควรลืมของผู้นำที่ดี ต้องเริ่มต้นที่ ‘ความถ่อมตัว’</t>
  </si>
  <si>
    <t>https://www.youtube.com/watch?v=81T4aJB907Q&amp;list=PL7vAomcmTSEoVYnaHnbI4mBIYNBoGUpRc&amp;index=291&amp;t=11s</t>
  </si>
  <si>
    <t>81T4aJB907Q</t>
  </si>
  <si>
    <t>เจาะกลยุทธ์ คาราบาวแดง กินทีละคำ ทำทีละเมือง จาก 0 สู่อันดับ 1 อาเซียน [1/2] The Secret Sauce EP.334</t>
  </si>
  <si>
    <t>82</t>
  </si>
  <si>
    <t>Premiered Jan 9, 2021</t>
  </si>
  <si>
    <t>Jan 9, 2021</t>
  </si>
  <si>
    <t>1/9/2021</t>
  </si>
  <si>
    <t>225,538 views</t>
  </si>
  <si>
    <t>like this video along with 3,829 other people</t>
  </si>
  <si>
    <t>1:12:18</t>
  </si>
  <si>
    <t>เมื่อพูดถึงเครื่องดื่มชูกำลัง หลายคนคงนึกถึงแบรนด์เพียงไม่กี่แบรนด์ หนึ่งในนั้นคือ ‘คาราบาวแดง’ ผู้ซึ่งครองตำแหน่งอันดับ 2 ในประเทศไทย และอันดับ 1 ในอาเซียน พวกเขาทำอย่างไรจึงเติบโตได้กว่า 20% ท่ามกลางวิกฤตสงครามเครื่องดื่มชูกำลังในสมรภูมิโลกระหว่าง 2 บริษัทยักษ์ใหญ่สัญชาติไทยจะเดินไปในทิศทางใด
เสถียร เศรษฐสิทธิ์ ประธานกรรมการ บริษัท คาราบาวกรุ๊ป จำกัด (มหาชน) เปิดเผยเรื่องราวความสำเร็จแห่งอาณาจักร ‘คาราบาวกรุ๊ป’ ในรายการ The Secret Sauce</t>
  </si>
  <si>
    <t>สินค้าอุปโภคบริโภค</t>
  </si>
  <si>
    <t>https://www.youtube.com/watch?v=9QrENOlotHE&amp;list=PL7vAomcmTSEoVYnaHnbI4mBIYNBoGUpRc&amp;index=290&amp;t=5s</t>
  </si>
  <si>
    <t>9QrENOlotHE</t>
  </si>
  <si>
    <t>4 ขั้นตอนการตัดสินใจของผู้นำ ฉบับโอบามา | The Secret Sauce EP.335</t>
  </si>
  <si>
    <t>Premiered Jan 11, 2021</t>
  </si>
  <si>
    <t>Jan 11, 2021</t>
  </si>
  <si>
    <t>1/11/2021</t>
  </si>
  <si>
    <t>42,969 views</t>
  </si>
  <si>
    <t>23:31</t>
  </si>
  <si>
    <t>คุณมีวิธีในการรับมือกับการตัดสินใจที่ยากลำบาก พิจารณาทางเลือกต่างๆ หรือตัดสินใจมุ่งหน้าไปในทางที่คิดว่าถูกต้องอย่างไร กรณีศึกษาจากบุคคลผู้ซึ่งเคยต้องทำการตัดสินใจที่ยากที่สุดของโลกคนหนึ่ง อย่างการกอบกู้สหรัฐฯ จากวิกฤตแฮมเบอร์เกอร์ ไปจนถึงการสังหารอาชญากรระดับโลกอย่าง อุซามะห์ บิน ลาดิน
เคน นครินทร์ สรุปบทความ ‘How I Approach the Toughest Decisions: Our choices reflect and determine who we are.’ โดย บารัก โอบามา อดีตประธานาธิบดีสหรัฐฯ</t>
  </si>
  <si>
    <t>https://www.youtube.com/watch?v=n4K1c0m2kU4&amp;list=PL7vAomcmTSEoVYnaHnbI4mBIYNBoGUpRc&amp;index=289&amp;t=4s</t>
  </si>
  <si>
    <t>n4K1c0m2kU4</t>
  </si>
  <si>
    <t>Social Banking จะฆ่าธนาคารจริงหรือ เจาะลึกธนาคารยุคดิสรัปชันกับ LINE BK | The Secret Sauce EP.336</t>
  </si>
  <si>
    <t>79</t>
  </si>
  <si>
    <t>Jan 12, 2021</t>
  </si>
  <si>
    <t>1/12/2021</t>
  </si>
  <si>
    <t>19,711 views</t>
  </si>
  <si>
    <t>like this video along with 431 other people</t>
  </si>
  <si>
    <t>55:03</t>
  </si>
  <si>
    <t>LINE BK การจับมือกันระหว่าง LINE และธนาคารกสิกรไทย ส่งสัญญาณการเปลี่ยนผ่านจาก Mobile Banking สู่ Social Banking หรือไม่ พฤติกรรมการตอบ LINE สามารถบ่งบอกวินัยทางการเงินได้จริงหรือ วิธีการประเมินความเสี่ยงแบบฉบับ LINE BK มีความน่าสนใจอย่างไร
เคน นครินทร์ คุยกับ ธนา โพธิกำจร ประธานเจ้าหน้าที่บริหาร บริษัท กสิกร ไลน์ จำกัด ในรายการ The Secret Sauce</t>
  </si>
  <si>
    <t>https://www.youtube.com/watch?v=0AkmS8G69P8&amp;list=PL7vAomcmTSEoVYnaHnbI4mBIYNBoGUpRc&amp;index=288&amp;t=15s</t>
  </si>
  <si>
    <t>0AkmS8G69P8</t>
  </si>
  <si>
    <t>ทำไมผู้บริหารมือใหม่ส่วนใหญ่มักล้มเหลว | The Secret Sauce EP.337</t>
  </si>
  <si>
    <t>Premiered Jan 13, 2021</t>
  </si>
  <si>
    <t>Jan 13, 2021</t>
  </si>
  <si>
    <t>1/13/2021</t>
  </si>
  <si>
    <t>128,530 views</t>
  </si>
  <si>
    <t>like this video along with 3,561 other people</t>
  </si>
  <si>
    <t>คุณอาจเคยโปรโมตลูกน้องที่ทำผลงานโดดเด่น ขยันขันแข็ง มีความเป็นผู้นำขึ้นมาเป็นหัวหน้า แต่ผลงานที่เคยดีกลับแย่ลงอย่างน่าตกใจ คุณอาจเคยเป็นพนักงานที่ผู้บริหารระดับสูงเล็งเห็นถึงความสามารถและโปรโมตคุณขึ้นมาเป็นหัวหน้า แต่กลับไม่สามารถเติมเต็มหน้าที่ในจุดนั้นได้ หรือคุณอาจเคยมีเพื่อนที่ได้รับการโปรโมต แต่คุณกลับยังไม่เชื่อมั่นในตัวเขา
เคน นครินทร์ สรุป 5 ปัจจัยที่ส่งผลให้ผู้บริหารมือใหม่ส่วนใหญ่มักล้มเหลว อ้างอิงจากหนังสือ The 21 Irrefutable Laws of Leadership: Follow Them and People Will Follow You โดย John C. Maxwell และ HBR's 10 Must Reads on Managing People</t>
  </si>
  <si>
    <t>https://www.youtube.com/watch?v=oqKbpSdDcAY&amp;list=PL7vAomcmTSEoVYnaHnbI4mBIYNBoGUpRc&amp;index=287&amp;t=5s</t>
  </si>
  <si>
    <t>oqKbpSdDcAY</t>
  </si>
  <si>
    <t>กลยุทธ์ ‘คาราบาวแดง’ กินทีละคำ ทำทีละเมือง จาก 0 สู่อันดับ 1 อาเซียน [2/2] The Secret Sauce EP.338</t>
  </si>
  <si>
    <t>80</t>
  </si>
  <si>
    <t>Premiered Jan 16, 2021</t>
  </si>
  <si>
    <t>Jan 16, 2021</t>
  </si>
  <si>
    <t>1/16/2021</t>
  </si>
  <si>
    <t>47,548 views</t>
  </si>
  <si>
    <t>like this video along with 977 other people</t>
  </si>
  <si>
    <t>56:49</t>
  </si>
  <si>
    <t>ปัจจุบัน ‘คาราบาวกรุ๊ป’ มีกำไรขั้นต้นอยู่ที่ประมาณ 5,000 ล้านบาท ภายใน 10 ปี พวกเขาตั้งเป้าหมายไว้ที่ 50,000 ล้านบาท ปัจจุบัน ‘คาราบาวกรุ๊ป’ มีกำไรขั้นต้นอยู่ที่ประมาณ 5,000 ล้านบาท ภายใน 10 ปี พวกเขาตั้งเป้าหมายไว้ที่ 50,000 ล้านบาท 
โมเดลธุรกิจแห่งอนาคต เทคโนโลยีล้ำสมัย หรือพลังของคนรุ่นใหม่ อะไรคือสิ่งที่ทำให้ เสถียร เศรษฐสิทธิ์ ประธานเจ้าหน้าที่บริหาร บริษัท คาราบาวกรุ๊ป จำกัด (มหาชน) เชื่อมั่นว่าเป้าหมายที่เขาตั้งจะไม่ได้เป็นเพียงแค่ความฝัน
สมัครงานกับกลุ่มบริษัทคาราบาวได้ที่ https://openhouse-careers.carabao.co.th/ 
กำหนดสัมภาษณ์รอบแรก วันที่ 8-10 กุมภาพันธ์ 2564</t>
  </si>
  <si>
    <t>https://www.youtube.com/watch?v=OJsPm3vXhDo&amp;list=PL7vAomcmTSEoVYnaHnbI4mBIYNBoGUpRc&amp;index=286</t>
  </si>
  <si>
    <t>OJsPm3vXhDo</t>
  </si>
  <si>
    <t>เครียดอย่างไรให้สุขภาพดี | The Secret Sauce EP.339</t>
  </si>
  <si>
    <t>Premiered Jan 24, 2021</t>
  </si>
  <si>
    <t>Jan 24, 2021</t>
  </si>
  <si>
    <t>1/24/2021</t>
  </si>
  <si>
    <t>22,099 views</t>
  </si>
  <si>
    <t>like this video along with 740 other people</t>
  </si>
  <si>
    <t>18:40</t>
  </si>
  <si>
    <t>ปัญหาที่แท้จริงของความเครียดคือทัศนคติที่คุณมีต่อมัน เปลี่ยนมุมมองการรับมือความเครียดของคุณหลังจากนี้ เมื่อวิทยาศาสตร์ได้พิสูจน์แล้วว่าคุณไม่ได้จำเป็นจะต้องหลีกเลี่ยงการเจอกับเรื่องเครียดๆ เพียงแต่ทำอย่างไรให้สามารถยอมรับและมองมันเป็นเพื่อน
เคน นครินทร์ สรุปประเด็นสำคัญจาก TED Talk: How to make stress your friend โดย Kelly McGonigal</t>
  </si>
  <si>
    <t>https://www.youtube.com/watch?v=laLi13xinpk&amp;list=PL7vAomcmTSEoVYnaHnbI4mBIYNBoGUpRc&amp;index=285&amp;t=13s</t>
  </si>
  <si>
    <t>laLi13xinpk</t>
  </si>
  <si>
    <t>บทเรียนราคาแพงในการพัฒนาคน เคสจริงจาก 15 บริษัทไทย | The Secret Sauce EP.340</t>
  </si>
  <si>
    <t>Premiered Jan 25, 2021</t>
  </si>
  <si>
    <t>Jan 25, 2021</t>
  </si>
  <si>
    <t>1/25/2021</t>
  </si>
  <si>
    <t>90,156 views</t>
  </si>
  <si>
    <t>like this video along with 1,961 other people</t>
  </si>
  <si>
    <t>42:24</t>
  </si>
  <si>
    <t>ถอดบทเรียนการพัฒนาบุคลากรจากผลวิจัย ‘สร้างคนอย่างไร ธุรกิจไทยยั่งยืน Shaping People for Business Sustainability - In Action’ ซึ่งจัดทำโดยคณะนักศึกษา สถาบันวิทยาลัยตลาดทุน หรือ วตท. รุ่นที่ 30
เคน นครินทร์ คุยกับ จุฬาภรณ์ นำชัยศิริ ประธานทีมวิชาการ วตท. 30 และกรรมการผู้จัดการสายงานที่ปรึกษาด้านการเงิน แกรนท์ ธอนตัน</t>
  </si>
  <si>
    <t>https://www.youtube.com/watch?v=TkGwViqnxXE&amp;list=PL7vAomcmTSEoVYnaHnbI4mBIYNBoGUpRc&amp;index=284&amp;t=5s</t>
  </si>
  <si>
    <t>TkGwViqnxXE</t>
  </si>
  <si>
    <t>จงทำเรื่องไม่ด่วน แต่สำคัญ เฟรมเวิร์กบริหารเวลาของ Eisenhower Matrix | The Secret Sauce EP.341</t>
  </si>
  <si>
    <t>Premiered Jan 27, 2021</t>
  </si>
  <si>
    <t>Jan 27, 2021</t>
  </si>
  <si>
    <t>1/27/2021</t>
  </si>
  <si>
    <t>60,450 views</t>
  </si>
  <si>
    <t>like this video along with 2,141 other people</t>
  </si>
  <si>
    <t>18:21</t>
  </si>
  <si>
    <t>คุณเคยมีประสบการณ์การทำงานที่รู้สึกว่าตัวเองยุ่งตลอดทั้งวัน แต่งานกลับไม่เสร็จเสียทีหรือเสร็จไม่ตรงเวลาหรือไม่ อาการที่รู้สึกเหมือนไฟลนก้นตลอดเวลา แต่กลับไม่ได้สร้างผลงานที่เรียกได้ว่าโดดเด่นเกิดจากอะไร 
เราสามารถนำ Eisenhower Matrix มาปรับใช้และเรียงลำดับความสำคัญ เพื่อเพิ่มประสิทธิภาพการทำงานได้อย่างไร</t>
  </si>
  <si>
    <t>https://www.youtube.com/watch?v=nC7HFamq1_A&amp;list=PL7vAomcmTSEoVYnaHnbI4mBIYNBoGUpRc&amp;index=283&amp;t=4s</t>
  </si>
  <si>
    <t>nC7HFamq1_A</t>
  </si>
  <si>
    <t>เทรนด์อาหารแห่งอนาคตกับ 7 เรื่องที่ผู้ประกอบการต้องนำไปปรับใช้ | The Secret Sauce EP.342</t>
  </si>
  <si>
    <t>Premiered Jan 28, 2021</t>
  </si>
  <si>
    <t>Jan 28, 2021</t>
  </si>
  <si>
    <t>1/28/2021</t>
  </si>
  <si>
    <t>30,731 views</t>
  </si>
  <si>
    <t>21:39</t>
  </si>
  <si>
    <t>ผู้ประกอบการร้านอาหารควรปรับตัวอย่างไร เพื่อตอบรับกับพฤติกรรมการกินที่เปลี่ยนไปของผู้บริโภคหลังจากนี้
เคน นครินทร์ สรุป Future of Food เทรนด์อาหารแห่งอนาคต ที่ผู้ประกอบการสามารถนำไปปรับใช้ได้จริง และบทสัมภาษณ์พิเศษจาก เชฟเอียน กับประสบการณ์สร้างสรรค์การทำร้านอาหารให้แตกต่างอย่างมีจุดแข็งและยั่งยืนได้ในโลกที่เต็มไปด้วยความไม่แน่นอน</t>
  </si>
  <si>
    <t>https://www.youtube.com/watch?v=kTpwx9w6YUM&amp;list=PL7vAomcmTSEoVYnaHnbI4mBIYNBoGUpRc&amp;index=282&amp;t=5s</t>
  </si>
  <si>
    <t>kTpwx9w6YUM</t>
  </si>
  <si>
    <t>สูตรลับ 'ทองสมิทธ์' ทำร้านอาหารยุค New Normal อย่างไรให้รอดและรวย | The Secret Sauce EP.343</t>
  </si>
  <si>
    <t>Premiered Jan 30, 2021</t>
  </si>
  <si>
    <t>Jan 30, 2021</t>
  </si>
  <si>
    <t>1/30/2021</t>
  </si>
  <si>
    <t>63,752 views</t>
  </si>
  <si>
    <t>like this video along with 1,044 other people</t>
  </si>
  <si>
    <t>อัจฉรา บุรารักษ์ เจ้าของ iberry Group เครือร้านอาหารที่มีกว่า 50 สาขา ได้รับผลกระทบจากสถานการณ์โควิด-19 ครั้งนี้มากน้อยเพียงใด มองอนาคตปี 2021 นี้ไว้อย่างไร ทำไมเขาจึงมุ่งเน้นไปสู่การทำ Cloud Kitchen และทำไมเขาจึงมองว่าการทำร้านอาหารหลังจากนี้จะต้องมีความโฟกัสมากขึ้น ห้ามสะเปะสะปะ</t>
  </si>
  <si>
    <t>https://www.youtube.com/watch?v=bpyDjJQUdQE&amp;list=PL7vAomcmTSEoVYnaHnbI4mBIYNBoGUpRc&amp;index=281&amp;t=13s</t>
  </si>
  <si>
    <t>bpyDjJQUdQE</t>
  </si>
  <si>
    <t>4 วิธีบริหารหัวหน้าให้อยู่หมัด | The Secret Sauce EP.344</t>
  </si>
  <si>
    <t>Premiered Feb 1, 2021</t>
  </si>
  <si>
    <t>Feb 1, 2021</t>
  </si>
  <si>
    <t>2/1/2021</t>
  </si>
  <si>
    <t>42,924 views</t>
  </si>
  <si>
    <t>like this video along with 1,087 other people</t>
  </si>
  <si>
    <t>เมื่อพูดคำว่าบริหารคน ภาพแรกที่ลอยมาในหัวของคุณอาจเป็นภาพของหัวหน้างานที่กำลังแจกจ่ายงานและสร้างแรงจูงใจให้กับลูกน้อง ทว่า อันที่จริงแล้วผลวิจัยชิ้นหนึ่งจาก HBR ได้กล่าวไว้ว่า การที่ผลประกอบการของบริษัทไม่ดี อาจเกิดจากการที่ลูกน้องไม่สามารถบริหารหัวหน้าได้
เคน นครินทร์ เสนอแนวคิด 4 ขั้นตอนกลับมุมมองการบริหารคนของคุณ ในรายการ The Secret Sauce</t>
  </si>
  <si>
    <t>https://www.youtube.com/watch?v=NnfaxirSWm8&amp;list=PL7vAomcmTSEoVYnaHnbI4mBIYNBoGUpRc&amp;index=280&amp;t=5s</t>
  </si>
  <si>
    <t>NnfaxirSWm8</t>
  </si>
  <si>
    <t>เศรษฐา ทวีสิน วิเคราะห์เศรษฐกิจ วิพากษ์การเมือง "ผู้นำต้องกล้าหาญ" | The Secret Sauce EP.346</t>
  </si>
  <si>
    <t>Premiered Feb 5, 2021</t>
  </si>
  <si>
    <t>Feb 5, 2021</t>
  </si>
  <si>
    <t>2/5/2021</t>
  </si>
  <si>
    <t>106,984 views</t>
  </si>
  <si>
    <t>like this video along with 2,182 other people</t>
  </si>
  <si>
    <t>1:03:47</t>
  </si>
  <si>
    <t>คัดสรรเนื้อหาบางส่วนจากงาน The Secret Sauce Club: Conversations งานแรกของ The Secret Sauce ที่เปิดโอกาสให้ผู้เข้าร่วมกิจกรรมถามมุมมอง กลยุทธ์ คำแนะนำ และประเด็นร้อนแรงอื่นๆ กับผู้บริหารแบบสุดเอ็กซ์คลูซีฟ
เศรษฐา ทวีสิน กรรมการผู้จัดการใหญ่ บริษัท แสนสิริ จำกัด (มหาชน) เล่าภาพรวม แผนการปรับตัวเพื่อรับมือวิกฤตของแสนสิริ เปิดมุมมองภาพใหญ่เชิงเศรษฐกิจ การเมือง สังคม ตอบชัดถึงจุดยืนใน Twitter และบทบาทแห่งการเป็นผู้นำ</t>
  </si>
  <si>
    <t>https://www.youtube.com/watch?v=6lmODdAxm1g&amp;list=PL7vAomcmTSEoVYnaHnbI4mBIYNBoGUpRc&amp;index=279&amp;t=5s</t>
  </si>
  <si>
    <t>6lmODdAxm1g</t>
  </si>
  <si>
    <t>เศรษฐา ทวีสิน แนะคนรุ่นใหม่ ก่อนเป็นนาย คุณต้องไปเป็นขี้ข้าคน | The Secret Sauce EP.346</t>
  </si>
  <si>
    <t>Premiered Feb 6, 2021</t>
  </si>
  <si>
    <t>Feb 6, 2021</t>
  </si>
  <si>
    <t>2/6/2021</t>
  </si>
  <si>
    <t>360,834 views</t>
  </si>
  <si>
    <t>like this video along with 6,842 other people</t>
  </si>
  <si>
    <t>คัดสรรเนื้อหาบางส่วนจากงาน The Secret Sauce Club: Conversations งานแรกของ The Secret Sauce ที่เปิดโอกาสให้ผู้เข้าร่วมกิจกรรมถามมุมมอง กลยุทธ์ คำแนะนำ และประเด็นร้อนแรงอื่นๆ กับผู้บริหารแบบสุดเอ็กซ์คลูซีฟ
เศรษฐา ทวีสิน กรรมการผู้จัดการใหญ่ บริษัท แสนสิริ จำกัด (มหาชน) เปิดโอกาสให้ผู้เข้าร่วมงานถามคำถามแบบไร้กรอบประเด็น ทั้งในมิติของการเลี้ยงลูก การตัดสินใจที่ผิดพลาด มุมมองสิ่งแวดล้อม ความเหลื่อมล้ำ ภาษีมรดก และการเมือง</t>
  </si>
  <si>
    <t>https://www.youtube.com/watch?v=NiQCydDqPUM&amp;list=PL7vAomcmTSEoVYnaHnbI4mBIYNBoGUpRc&amp;index=278&amp;t=5s</t>
  </si>
  <si>
    <t>NiQCydDqPUM</t>
  </si>
  <si>
    <t>ศิลปะของการทำสิ่งสำคัญให้สำเร็จ | The Secret Sauce EP.347</t>
  </si>
  <si>
    <t>Premiered Feb 9, 2021</t>
  </si>
  <si>
    <t>Feb 9, 2021</t>
  </si>
  <si>
    <t>2/9/2021</t>
  </si>
  <si>
    <t>131,748 views</t>
  </si>
  <si>
    <t>like this video along with 3,199 other people</t>
  </si>
  <si>
    <t>29:30</t>
  </si>
  <si>
    <t>คุณเคยเกิดอาการกังวลว่า ยังเหลืองานอะไรอีกที่ยังทำไม่เสร็จหรือไม่ จะดีกว่าไหมหากคุณมี Framework ในการใช้ชีวิต เพื่อให้การทำงานมีประสิทธิผลมากยิ่งขึ้น 
เคน นครินทร์ สรุป 5 ขั้นตอนในการทำสิ่งสำคัญให้สำเร็จ: รวบรวม, ประมวลผล, จัดระเบียบ, ทบทวน, และลงมือทำ โดยอ้างอิงจากหนังสือ Getting Things Done: the art of stress-free productivity โดย David Allen</t>
  </si>
  <si>
    <t>https://www.youtube.com/watch?v=yscLlkACE-0&amp;list=PL7vAomcmTSEoVYnaHnbI4mBIYNBoGUpRc&amp;index=277&amp;t=20s</t>
  </si>
  <si>
    <t>yscLlkACE-0</t>
  </si>
  <si>
    <t>น้ำตา น้าเน็ก บริษัทเจ๊ง ไล่คนออก บทเรียนถึงคนทำธุรกิจ [1/3] | The Secret Sauce EP.348</t>
  </si>
  <si>
    <t>1,233,231 views</t>
  </si>
  <si>
    <t>like this video along with 18,301 other people</t>
  </si>
  <si>
    <t>47:25</t>
  </si>
  <si>
    <t>ความล้มเหลวจนถึงกับต้องแอบไปร้องไห้ของ น้าเน็ก-เกตุเสพย์สวัสดิ์ ปาลกะวงศ์ ณ อยุธยา @NANAKE555 เกิดขึ้นได้อย่างไร เหตุใดเขาจึงยอมแพ้กับธุรกิจสื่อโทรทัศน์ บทเรียนเลอค่าที่เขาได้เรียนรู้คืออะไร</t>
  </si>
  <si>
    <t>https://www.youtube.com/watch?v=fIhkLjWApb0&amp;list=PL7vAomcmTSEoVYnaHnbI4mBIYNBoGUpRc&amp;index=276&amp;t=5s</t>
  </si>
  <si>
    <t>fIhkLjWApb0</t>
  </si>
  <si>
    <t>น้าเน็ก ทำคอนเทนต์อย่างไรให้ปังและรวย! [2/3] | The Secret Sauce EP.349</t>
  </si>
  <si>
    <t>Premiered Feb 13, 2021</t>
  </si>
  <si>
    <t>Feb 13, 2021</t>
  </si>
  <si>
    <t>2/13/2021</t>
  </si>
  <si>
    <t>457,460 views</t>
  </si>
  <si>
    <t>like this video along with 8,669 other people</t>
  </si>
  <si>
    <t>1:00:21</t>
  </si>
  <si>
    <t>บนสื่อออนไลน์และโซเชียลมีเดีย นิ้วพระเจ้าจะสไลด์ข้ามคลิปของคุณไปในเวลาเพียงเสี้ยววินาที หากคุณไม่สามารถดึงดูดคนดูได้ตั้งแต่แว่บแรกที่เห็น
เคน นครินทร์ ถอดเคล็ดลับการเกิดใหม่บนโลกออนไลน์ของน้าเน็ก-เกตุเสพย์สวัสดิ์ ปาลกะวงศ์ ณ อยุธยา ทั้งในแง่การสร้างคอมมูนิตี้, การทำ Edutainment, การเลือกสปอนเซอร์, การเลือกพาร์ตเนอร์ และอีกมากมาย ในรายการ The Secret Sauce</t>
  </si>
  <si>
    <t>https://www.youtube.com/watch?v=24ZkyW-0xcQ&amp;list=PL7vAomcmTSEoVYnaHnbI4mBIYNBoGUpRc&amp;index=275</t>
  </si>
  <si>
    <t>24ZkyW-0xcQ</t>
  </si>
  <si>
    <t>ชีวิตออกแบบได้ ปรัชญาเดินดินฉบับ น้าเน็ก [3/3] | The Secret Sauce EP.350</t>
  </si>
  <si>
    <t>Premiered Feb 14, 2021</t>
  </si>
  <si>
    <t>Feb 14, 2021</t>
  </si>
  <si>
    <t>2/14/2021</t>
  </si>
  <si>
    <t>303,333 views</t>
  </si>
  <si>
    <t>like this video along with 6,299 other people</t>
  </si>
  <si>
    <t>45:57</t>
  </si>
  <si>
    <t>สำหรับหลายคน สิ่งที่เติมเต็มชีวิตอาจไม่ใช่สิ่งที่ทำเงินได้ เราจึงนิยามสิ่งสิ่งนั้นว่างานอดิเรก แต่สำหรับอีกหลายคน เราก็ไม่สามารถปลีกตัวออกมาจากหน้าที่การงานได้
เคน นครินทร์ ชวน น้าเน็ก-เกตุเสพย์สวัสดิ์ ปาลกะวงศ์ ณ อยุธยา คุยเจาะลึกไลฟ์สไตล์แบบคนทำคอนเทนต์ เมื่อชีวิตโชคดีได้เจอกับงานที่ ‘เลี้ยงทั้งตัว เลี้ยงทั้งใจ’ และเปิดมุมมองจุดยืนในแง่ประเด็นสังคม การเมือง และความแตกต่างของผู้คน</t>
  </si>
  <si>
    <t>https://www.youtube.com/watch?v=dkjq9w2SFnY&amp;list=PL7vAomcmTSEoVYnaHnbI4mBIYNBoGUpRc&amp;index=274&amp;t=4s</t>
  </si>
  <si>
    <t>dkjq9w2SFnY</t>
  </si>
  <si>
    <t>เคล็ดลับ Work from Home จากไมโครซอฟท์ ยืดหยุ่นคือหัวใจ | The Secret Sauce EP.351</t>
  </si>
  <si>
    <t>Premiered Feb 18, 2021</t>
  </si>
  <si>
    <t>Feb 18, 2021</t>
  </si>
  <si>
    <t>2/18/2021</t>
  </si>
  <si>
    <t>6,380 views</t>
  </si>
  <si>
    <t>like this video along with 110 other people</t>
  </si>
  <si>
    <t>36:09</t>
  </si>
  <si>
    <t>การยกออฟฟิศมาไว้ที่บ้านอาจฟังดูเป็นเรื่องที่ทำยากหรือเป็นไปไม่ได้สำหรับองค์กรบางแห่ง ความยืดหยุ่นของตารางการทำงานนี้สร้างได้อย่างไรเมื่อเรายังต้องมีการทำงานร่วมกับผู้อื่น เครื่องมืออะไรบ้างที่เราควรเรียนรู้และทดลองใช้ กรณีศึกษาจากไมโครซอฟท์ เมื่อพนักงานของเขาถึงขั้นพูดว่า ‘ไม่มีงานไหนที่ทำที่บ้านไม่ได้’</t>
  </si>
  <si>
    <t>https://www.youtube.com/watch?v=QthndrO-_UU&amp;list=PL7vAomcmTSEoVYnaHnbI4mBIYNBoGUpRc&amp;index=273</t>
  </si>
  <si>
    <t>QthndrO-_UU</t>
  </si>
  <si>
    <t>Band Protocol สตาร์ทอัพคริปโตฯ 5 หมื่นล้าน ฝีมือคนไทยอายุ 28 ปี | The Secret Sauce EP.352</t>
  </si>
  <si>
    <t>Premiered Feb 20, 2021</t>
  </si>
  <si>
    <t>Feb 20, 2021</t>
  </si>
  <si>
    <t>2/20/2021</t>
  </si>
  <si>
    <t>127,695 views</t>
  </si>
  <si>
    <t>like this video along with 3,374 other people</t>
  </si>
  <si>
    <t>1:28:26</t>
  </si>
  <si>
    <t>จากกระแสบิตคอยน์ที่ราคาค่อยๆ ทะยานขึ้นแบบไม่หยุดหย่อน The Secret Sauce เอพิโสดนี้ชวนคุณมาทำความเข้าใจกับโลกแห่ง Blockchain ที่บิตคอยน์เปรียบเสมือนประตูทางเข้าเท่านั้น Ethereum, Decentralized Finance หรือ Smart Contract คืออะไร Band Protocol ทำอย่างไรจึงเติบโตได้เพียงนี้ในระยะเวลาเพียง 3 ปี
เคน นครินทร์ ชวน สรวิศ ศรีนวกุล CEO และผู้ร่วมก่อตั้ง Band Protocol เล่าประสบการณ์การก่อตั้ง Pitch และขยายสตาร์ทอัพคริปโตฯ ให้โด่งดังไปทั่วโลก</t>
  </si>
  <si>
    <t>https://www.youtube.com/watch?v=OJ-1jps-OZA&amp;list=PL7vAomcmTSEoVYnaHnbI4mBIYNBoGUpRc&amp;index=272&amp;t=11s</t>
  </si>
  <si>
    <t>OJ-1jps-OZA</t>
  </si>
  <si>
    <t>DeFi ปฏิวัติธนาคาร? Yield Farming ทำนากินกำไรบนคริปโตคืออะไร | The Secret Sauce EP.353</t>
  </si>
  <si>
    <t>Premiered Feb 22, 2021</t>
  </si>
  <si>
    <t>Feb 22, 2021</t>
  </si>
  <si>
    <t>2/22/2021</t>
  </si>
  <si>
    <t>217,687 views</t>
  </si>
  <si>
    <t>like this video along with 5,057 other people</t>
  </si>
  <si>
    <t>59:14</t>
  </si>
  <si>
    <t>โลก DeFi ที่ไร้ซึ่งตัวกลางในการทำธุรกรรมการเงินเป็นอย่างไร การทำนาบนโลกคริปโตหรือ Yield Farming คืออะไร ทำไมหลายคนจึงมองว่าสิ่งนี้อาจเป็นอนาคตของโลกการเงินการลงทุน
เคน นครินทร์ ชวน คิม-กานต์นิธิ ทองธนากุล เจ้าของเพจ Kim DeFi Daddy และ Bitcoin Addict อธิบายแบบเจาะลึกการทำ Yield Farming สร้างรายได้อย่างไร มีความเสี่ยงอะไรบ้าง</t>
  </si>
  <si>
    <t>https://www.youtube.com/watch?v=qCvVy7aueUo&amp;list=PL7vAomcmTSEoVYnaHnbI4mBIYNBoGUpRc&amp;index=271&amp;t=6s</t>
  </si>
  <si>
    <t>qCvVy7aueUo</t>
  </si>
  <si>
    <t>คำเตือนจากกระทิง "5 ปีนี้ถ้าทรานส์ฟอร์มไม่ทัน คุณอาจถูกทิ้งทันที" | The Secret Sauce EP.354</t>
  </si>
  <si>
    <t>Premiered Feb 24, 2021</t>
  </si>
  <si>
    <t>Feb 24, 2021</t>
  </si>
  <si>
    <t>2/24/2021</t>
  </si>
  <si>
    <t>63,961 views</t>
  </si>
  <si>
    <t>like this video along with 1,643 other people</t>
  </si>
  <si>
    <t>58:05</t>
  </si>
  <si>
    <t>เมื่อโลกหมุนเข้าสู่ยุคที่การเปลี่ยนแปลงเกิดขึ้นรวดเร็วเป็นเอกซ์โพเนนเชียล อะไรคือเทรนด์ใหม่ๆ ที่เราควรเฝ้ามอง อะไรคือแนวทางการทรานส์ฟอร์มที่องค์กรควรมี และอะไรคือ Mindset สำคัญที่เปรียบเสมือนอาวุธที่ผู้นำควรพกติดตัว
เคน นครินทร์ ชวน กระทิง-เรืองโรจน์ พูนผล ประธาน KBTG เจ้าพ่อสตาร์ทอัพเมืองไทย อัปเดตเทรนด์ที่น่าจับตามองที่สุดในอีก 4-5 ปีข้างหน้า ห้ามพลาด หากคุณไม่อยากตกรถไฟขบวนนี้</t>
  </si>
  <si>
    <t>https://www.youtube.com/watch?v=aWiFAZBZV4g&amp;list=PL7vAomcmTSEoVYnaHnbI4mBIYNBoGUpRc&amp;index=270&amp;t=5s</t>
  </si>
  <si>
    <t>aWiFAZBZV4g</t>
  </si>
  <si>
    <t>ภารกิจกู้ชีพ '7 ปีที่สูญหายของ Noble' โดยธงชัย ซีอีโอที่หวนคืนถิ่นอีกครั้ง | The Secret Sauce EP.355</t>
  </si>
  <si>
    <t>Premiered Feb 27, 2021</t>
  </si>
  <si>
    <t>Feb 27, 2021</t>
  </si>
  <si>
    <t>2/27/2021</t>
  </si>
  <si>
    <t>32,593 views</t>
  </si>
  <si>
    <t>like this video along with 601 other people</t>
  </si>
  <si>
    <t>1:12:24</t>
  </si>
  <si>
    <t>จากที่ได้ร่วมก่อตั้ง Noble บริษัทอสังหาฯ ดาวรุ่งที่เคยประสบความอยากน่าประทับใจเมื่อหลายปีก่อน ธงชัย บุศราพันธ์ ประธานเจ้าหน้าที่บริหารร่วม บริษัท โนเบิล ดีเวลลอปเมนท์ จำกัด (มหาชน) ตัดสินใจลาออกจากบริษัทตัวเอง เพื่อออกมาแสวงหาโอกาสใหม่ๆ และในวันนี้เขาได้ตัดสินใจกลับมาร่วมงานกับ Noble อีกครั้ง เพื่อกอบกู้วิกฤตในครั้งนี้ 
Noble ภายใต้ผู้นำที่มีชื่อว่า ธงชัย บุศราพันธ์ ในวันนี้เป็นอย่างไร กลยุทธ์ที่เขาใช้เสริมแกร่ง Noble จนกลับมาเป็นบริษัทอสังหาริมทรัพย์แถวหน้าของไทยอีกครั้งคืออะไร</t>
  </si>
  <si>
    <t>https://www.youtube.com/watch?v=jE-LknVwnPY&amp;list=PL7vAomcmTSEoVYnaHnbI4mBIYNBoGUpRc&amp;index=269&amp;t=5s</t>
  </si>
  <si>
    <t>jE-LknVwnPY</t>
  </si>
  <si>
    <t>พลังของคำถาม เราจะตั้งคำถามที่ดีได้อย่างไร | The Secret Sauce EP.356</t>
  </si>
  <si>
    <t>Premiered Mar 2, 2021</t>
  </si>
  <si>
    <t>Mar 2, 2021</t>
  </si>
  <si>
    <t>3/2/2021</t>
  </si>
  <si>
    <t>121,113 views</t>
  </si>
  <si>
    <t>like this video along with 3,194 other people</t>
  </si>
  <si>
    <t>44:52</t>
  </si>
  <si>
    <t>คำถามที่ดีคืออะไร การตั้งคำถามที่ดีมีความสำคัญอย่างไร เราจะตั้งคำถามที่ดีได้อย่างไร 
เคน นครินทร์ สรุปบทความ The Surprising Power of Questions โดย Harvard Business Review ในรายการ The Secret Sauce</t>
  </si>
  <si>
    <t>https://www.youtube.com/watch?v=12fSbXztj1E&amp;list=PL7vAomcmTSEoVYnaHnbI4mBIYNBoGUpRc&amp;index=268&amp;t=11s</t>
  </si>
  <si>
    <t>12fSbXztj1E</t>
  </si>
  <si>
    <t>Blockchain กับปรัชญาการเมือง เมื่อ Crypto ปฏิวัติทุนนิยม! | The Secret Sauce EP.357</t>
  </si>
  <si>
    <t>Premiered Mar 3, 2021</t>
  </si>
  <si>
    <t>Mar 3, 2021</t>
  </si>
  <si>
    <t>3/3/2021</t>
  </si>
  <si>
    <t>23,405 views</t>
  </si>
  <si>
    <t>like this video along with 678 other people</t>
  </si>
  <si>
    <t>32:48</t>
  </si>
  <si>
    <t>Cryptocurrency จะเปลี่ยนโลกจริงหรือ หากเรานำระบบ Blockchain มาเปรียบเทียบกับระบบทางการเมืองจะเป็นอย่างไร ทำไมหลายคนจึงมองว่าสกุลเงินดิจิทัลเหล่านี้จะมาปฏิวัติทุนนิยม
เคน นครินทร์ สรุปจาก The Secret Sauce ซึ่งจัดขึ้นบน Clubhouse ในวันที่ 24 กุมภาพันธ์ 2564 ตอน ‘Blockchain กับปรัชญาการเมือง เมื่อ Crypto ปฏิวัติทุนนิยม!’</t>
  </si>
  <si>
    <t>https://www.youtube.com/watch?v=YIdNVcYugjI&amp;list=PL7vAomcmTSEoVYnaHnbI4mBIYNBoGUpRc&amp;index=267&amp;t=5s</t>
  </si>
  <si>
    <t>YIdNVcYugjI</t>
  </si>
  <si>
    <t>เรียนรู้ทุกอย่างได้ภายใน 20 ชั่วโมง! | The Secret Sauce EP.358</t>
  </si>
  <si>
    <t>Premiered Mar 4, 2021</t>
  </si>
  <si>
    <t>Mar 4, 2021</t>
  </si>
  <si>
    <t>3/4/2021</t>
  </si>
  <si>
    <t>72,163 views</t>
  </si>
  <si>
    <t>like this video along with 2,633 other people</t>
  </si>
  <si>
    <t>21:58</t>
  </si>
  <si>
    <t>การเรียนรู้ทักษะใหม่ภายในระยะเวลาเพียง 20 ชั่วโมงมีวิธีการอย่างไร
เคน นครินทร์ สรุปเทคนิคการเรียนรู้ที่น่าสนใจจากหนังสือ The First 20 Hours: How to Learn Anything Fast โดย Josh Kaufman และ How We Learn โดย Benedict Carey</t>
  </si>
  <si>
    <t>https://www.youtube.com/watch?v=Be8xYTeR-1U&amp;list=PL7vAomcmTSEoVYnaHnbI4mBIYNBoGUpRc&amp;index=266&amp;t=5s</t>
  </si>
  <si>
    <t>Be8xYTeR-1U</t>
  </si>
  <si>
    <t>ซีอีโอ OR เผยที่แรก รับมือการดิสรัปต์น้ำมันและสงครามค้าปลีก อย่างไร | The Secret Sauce EP.359</t>
  </si>
  <si>
    <t>Premiered Mar 5, 2021</t>
  </si>
  <si>
    <t>Mar 5, 2021</t>
  </si>
  <si>
    <t>3/5/2021</t>
  </si>
  <si>
    <t>55,561 views</t>
  </si>
  <si>
    <t>like this video along with 1,142 other people</t>
  </si>
  <si>
    <t>56:44</t>
  </si>
  <si>
    <t>OR บริษัทที่ร้อนแรงที่สุดแห่งปี ซึ่งได้ขึ้นแท่น IPO ยอดฮิตเป็นที่เรียบร้อย กับยอดจองซื้อหุ้นกว่า 530,000 รายการ ซึ่งสูงสุดเป็นประวัติการณ์ในตลาดหุ้นไทย
เคน นครินทร์ ชวน จิราพร ขาวสวัสดิ์ ประธานเจ้าหน้าที่บริหาร และกรรมการผู้จัดการใหญ่ OR ตอบทุกคำถามที่หลายคนสงสัย ทิศทาง OR หลังจากนี้เป็นอย่างไร มองธุรกิจพลังงานทางเลือกอย่างไร การมุ่งหน้าเข้าสู่ธุรกิจรีเทลแบบเต็มตัวต้องเผชิญกับคู่แข่งและความท้าทายอะไรบ้าง อะไรคือวิธีการทรานส์ฟอร์มองค์กรเพื่อให้รายได้และผลกำไรยังเติบโตได้อย่างต่อเนื่อง</t>
  </si>
  <si>
    <t>https://www.youtube.com/watch?v=bgXKwj7qnzg&amp;list=PL7vAomcmTSEoVYnaHnbI4mBIYNBoGUpRc&amp;index=265&amp;t=10s</t>
  </si>
  <si>
    <t>bgXKwj7qnzg</t>
  </si>
  <si>
    <t>วะบิ ซะบิ ออกเดินทางสู่ความไม่สมบูรณ์แบบ ตอน 0 | The Secret Sauce EP.360</t>
  </si>
  <si>
    <t>Premiered Mar 6, 2021</t>
  </si>
  <si>
    <t>Mar 6, 2021</t>
  </si>
  <si>
    <t>3/6/2021</t>
  </si>
  <si>
    <t>38,601 views</t>
  </si>
  <si>
    <t>like this video along with 1,306 other people</t>
  </si>
  <si>
    <t>เหนื่อย ต้องเก่ง ต้องเร็ว ต้องไม่หยุดพัฒนาตนเอง อยากพัก แต่กลัวตามคนอื่นไม่ทัน หลากความรู้สึกที่อยู่ในใจใครหลายคน ในวันที่โลกบีบบังคับให้เราต้องเป็นผู้ชนะ เพื่อการเป็นที่ยอมรับและความอยู่รอด 
แต่คงมีสักชั่วขณะที่เราอยากกลับมาอยู่กับตัวเอง ใช้ชีวิตให้ช้าลงหน่อย ดื่มด่ำกับบรรยากาศรอบข้าง ปล่อยใจท่ามกลางธรรมชาติ โดยไม่ต้องกังวลหรือครุ่นคิดกับอนาคตที่ยังมาไม่ถึง  มวลความรู้สึกเหล่านี้อาจเกิดได้กับทุกคนเพียงชั่วขณะ และแม้คุณอาจยังไม่รู้ความหมาย แต่นั่นคือส่วนหนึ่งของคำว่า ‘วะบิ ซะบิ’
เคน-นครินทร์ แชร์ประสบการณ์จากความเข้าใจวิธีคิดวะบิ ซะบิ ผ่าน 3 เหตุการณ์ในเมืองเชียงใหม่ ที่สร้างมุมมองการใช้ชีวิตที่แตกต่างไปจากเดิม ในรายการ The Secret Sauce</t>
  </si>
  <si>
    <t>https://www.youtube.com/watch?v=2Dwm2jn9zfM&amp;list=PL7vAomcmTSEoVYnaHnbI4mBIYNBoGUpRc&amp;index=264&amp;t=5s</t>
  </si>
  <si>
    <t>2Dwm2jn9zfM</t>
  </si>
  <si>
    <t>วะบิ ซะบิ สรรพสิ่งล้วนไม่เที่ยง ไม่สมบูรณ์ ไม่เสร็จสิ้น ตอน 1 | The Secret Sauce EP.361</t>
  </si>
  <si>
    <t>Premiered Mar 7, 2021</t>
  </si>
  <si>
    <t>Mar 7, 2021</t>
  </si>
  <si>
    <t>3/7/2021</t>
  </si>
  <si>
    <t>42,047 views</t>
  </si>
  <si>
    <t>like this video along with 1,298 other people</t>
  </si>
  <si>
    <t>24:43</t>
  </si>
  <si>
    <t>“หากอิคิไกคือ Why การตั้งคำถามถึงเหตุผล คินสึงิคือ How วิธีฟื้นฟูหัวใจที่แตกสลาย แต่วะบิ ซะบิคือหนังภาค 0 ที่ช่วยอธิบายความรู้สึกลึกๆ ของเราที่มีต่อสรรพสิ่งรอบตัว อันเป็นจุดเริ่มต้นตั้งคำถามถึง Why และ How ในลำดับต่อไป”
วะบิ ซะบิ คืออะไร มีส่วนช่วยชีวิตที่แสนยุ่งเหยิงของเราได้อย่างไร ฟังได้ใน The Secret Sauce</t>
  </si>
  <si>
    <t>https://www.youtube.com/watch?v=sojyItqNi-s&amp;list=PL7vAomcmTSEoVYnaHnbI4mBIYNBoGUpRc&amp;index=263</t>
  </si>
  <si>
    <t>sojyItqNi-s</t>
  </si>
  <si>
    <t>จงวัดผลด้วยโมเมนตัม' Roche บริษัทยาที่ใช้ Agile แห่งแรกของโลก | The Secret Sauce EP.362</t>
  </si>
  <si>
    <t>Premiered Mar 11, 2021</t>
  </si>
  <si>
    <t>Mar 11, 2021</t>
  </si>
  <si>
    <t>3/11/2021</t>
  </si>
  <si>
    <t>8,081 views</t>
  </si>
  <si>
    <t>Agile คำศัพท์ยอดฮิตสำหรับธุรกิจที่ต้องการปรับตัวรับสภาพแวดล้อมที่เปลี่ยนแปลงอย่างรวดเร็ว หัวใจที่แท้จริงของมันคืออะไร ตัวชี้วัดความสำเร็จของ Agile อยู่ที่ตรงไหน และบริษัทยาใช้ Agile อย่างไรให้มีประสิทธิภาพ 
เคน นครินทร์ คุยกับ ฟาริด บิดโกลิ General Manager แห่ง Roche Thailand, Myanmar, Cambodia and Laos บริษัทยาชั้นนำที่เชื่อเรื่อง Patient-Centric สามารถออกแบบโซลูชันเพื่อลด Pain Points ของผู้ป่วยได้อย่างตรงจุด ในรายการ The Secret Sauce</t>
  </si>
  <si>
    <t>https://www.youtube.com/watch?v=TdTGo7POcNk&amp;list=PL7vAomcmTSEoVYnaHnbI4mBIYNBoGUpRc&amp;index=262&amp;t=5s</t>
  </si>
  <si>
    <t>TdTGo7POcNk</t>
  </si>
  <si>
    <t>Omotenashi จิตวิญญาณการบริการแบบญี่ปุ่น คนไทยทำได้ไหม | The Secret Sauce EP.363</t>
  </si>
  <si>
    <t>Premiered Mar 12, 2021</t>
  </si>
  <si>
    <t>Mar 12, 2021</t>
  </si>
  <si>
    <t>3/12/2021</t>
  </si>
  <si>
    <t>46,298 views</t>
  </si>
  <si>
    <t>like this video along with 1,286 other people</t>
  </si>
  <si>
    <t>44:17</t>
  </si>
  <si>
    <t>ญี่ปุ่นเป็นประเทศที่หลายฝ่ายยอมรับในแง่ของการบริการที่นอบน้อมและจริงใจ ปรัชญาหรือหัวใจของการบริการแบบคนญี่ปุ่นคืออะไร เราจะสร้างจิตวิญญาณการบริการนี้ได้อย่างไร
เคน นครินทร์ คุยกับ ดร.กฤตินี พงษ์ธนเลิศ หรือ เกตุวดี Marumura ผู้เชี่ยวชาญด้านการทำธุรกิจแบบญี่ปุ่น</t>
  </si>
  <si>
    <t>https://www.youtube.com/watch?v=s0SJcSamlx0&amp;list=PL7vAomcmTSEoVYnaHnbI4mBIYNBoGUpRc&amp;index=261&amp;t=12s</t>
  </si>
  <si>
    <t>s0SJcSamlx0</t>
  </si>
  <si>
    <t>ริเน็น หลักคิดญี่ปุ่น สร้างธุรกิจ 100 ปี ด้วยการถาม 'คุณเกิดมาทำไม' | The Secret Sauce EP.364</t>
  </si>
  <si>
    <t>Premiered Mar 13, 2021</t>
  </si>
  <si>
    <t>Mar 13, 2021</t>
  </si>
  <si>
    <t>3/13/2021</t>
  </si>
  <si>
    <t>58,251 views</t>
  </si>
  <si>
    <t>42:15</t>
  </si>
  <si>
    <t>คุณเคยตั้งคำถามกับตัวเองไหมว่า ธุรกิจของคุณเกิดมาทำไม หรือเคยจินตนาการไหมว่า องค์กรที่คุณกำลังทำงานอยู่จะสามารถอยู่ต่อไปได้อีกนานเพียงใด
เคน นครินทร์ ชวน ดร.กฤตินี พงษ์ธนเลิศ หรือ เกตุวดี Marumura ถอดบทเรียนความยั่งยืนของประเทศญี่ปุ่น ‘ทำอย่างไรให้มีธุรกิจที่มีอายุกว่า 100 ปี มากเป็นอันดับต้นๆ ของโลก’</t>
  </si>
  <si>
    <t>https://www.youtube.com/watch?v=X1heV-ykLtc&amp;list=PL7vAomcmTSEoVYnaHnbI4mBIYNBoGUpRc&amp;index=260&amp;t=5s</t>
  </si>
  <si>
    <t>X1heV-ykLtc</t>
  </si>
  <si>
    <t>สุชัชวีร์ พลิกวิกฤต 'ลาดกระบัง' จากคดี 1,600 ล้าน สู่มหาวิทยาลัยท็อปของไทย | The Secret Sauce EP.365</t>
  </si>
  <si>
    <t>Premiered Mar 16, 2021</t>
  </si>
  <si>
    <t>Mar 16, 2021</t>
  </si>
  <si>
    <t>3/16/2021</t>
  </si>
  <si>
    <t>325,078 views</t>
  </si>
  <si>
    <t>like this video along with 6,296 other people</t>
  </si>
  <si>
    <t>1:06:47</t>
  </si>
  <si>
    <t>สถาบันเทคโนโลยีพระจอมเกล้าเจ้าคุณทหารลาดกระบัง (สจล.) หรือมหาวิทยาลัยที่หลายคนอาจคุ้นหูในนาม ‘ลาดกระบัง’ ตั้งเป้าทรานส์ฟอร์มทะยานติดอันดับท็อปมหาวิทยาลัยที่ดีที่สุดในเอเชีย
ลาดกระบังภายใต้การชี้นำของผู้นำยุคใหม่ ศ.ดร.สุชัชวีร์ สุวรรณสวัสดิ์ (เอ้) อธิการบดีสถาบันเทคโนโลยีพระจอมเกล้าเจ้าคุณทหารลาดกระบัง (สจล.) เปลี่ยนแปลงไปอย่างไร ระบบอธิการบดี 3 คนทำงานอย่างไร อาจารย์เอ้เจรจาโน้มน้าวอย่างไรให้มหาวิทยาลัยระดับโลกอย่าง Carnegie Mellon University เลือกที่จะเป็นพาร์ตเนอร์กับ ‘ลาดกระบัง’ แซงหน้าประเทศสิงคโปร์</t>
  </si>
  <si>
    <t>https://www.youtube.com/watch?v=zlXbbfSpkxQ&amp;list=PL7vAomcmTSEoVYnaHnbI4mBIYNBoGUpRc&amp;index=259&amp;t=5s</t>
  </si>
  <si>
    <t>zlXbbfSpkxQ</t>
  </si>
  <si>
    <t>อริยะ พนมยงค์ "คุณเหลือเวลาเพียง 1 ปีในการทรานส์ฟอร์ม" | The Secret Sauce EP.366</t>
  </si>
  <si>
    <t>Premiered Mar 17, 2021</t>
  </si>
  <si>
    <t>Mar 17, 2021</t>
  </si>
  <si>
    <t>3/17/2021</t>
  </si>
  <si>
    <t>55,020 views</t>
  </si>
  <si>
    <t>like this video along with 812 other people</t>
  </si>
  <si>
    <t>1:10:45</t>
  </si>
  <si>
    <t>ตั้งแต่เกิดโควิด-19 บริษัทหรือองค์กรของคุณมีอะไรที่เปลี่ยนแปลงเพื่ออนาคตแล้วหรือยัง 
เคน นครินทร์ คุยกับ บี๋-อริยะ พนมยงค์ CEO และผู้ก่อตั้งบริษัท Transformational ในฐานะอดีตผู้นำบริษัทเทคโนโลยีชั้นนำอย่าง Google และ LINE ประเทศไทย บทเรียนที่ได้รับจากการร่วมงานกับ BEC World หรือช่อง 3 คืออะไร และแผนอนาคตของเขาหลังจากนี้เป็นอย่างไร</t>
  </si>
  <si>
    <t>https://www.youtube.com/watch?v=p6CpRYVKeTc&amp;list=PL7vAomcmTSEoVYnaHnbI4mBIYNBoGUpRc&amp;index=258&amp;t=5s</t>
  </si>
  <si>
    <t>p6CpRYVKeTc</t>
  </si>
  <si>
    <t>วะบิซะบิ ล้มเจ็ดครั้ง ลุกขึ้นแปดครั้ง ตอน 2 | The Secret Sauce EP.367</t>
  </si>
  <si>
    <t>Premiered Mar 20, 2021</t>
  </si>
  <si>
    <t>Mar 20, 2021</t>
  </si>
  <si>
    <t>3/20/2021</t>
  </si>
  <si>
    <t>31,839 views</t>
  </si>
  <si>
    <t>31:32</t>
  </si>
  <si>
    <t>คุณเคยคิดอยากกลับไปแก้ไขบางเรื่องในอดีตบ้างไหม 
คำพูดทำร้ายจิตใจคนที่เรารัก การกระทำที่ทำให้ผิดใจกับเพื่อนร่วมงาน การตัดสินใจที่ก่อให้เกิดความเสียหาย หลายคนคงเคยเจอกับความรู้สึกเสียดาย โทษตัวเอง และยังหาวิธีปล่อยวางไม่ได้
The Secret Sauce เอพิโสดนี้ นำวิธีคิดวะบิซะบิมาปรับใช้กับอดีต ปัจจุบัน อนาคต เพื่อยอมรับ ปล่อยวาง และเปิดกว้าง เผชิญหน้ากับความกล้าที่จะทบทวนเรื่องล้มเหลวของตัวเอง</t>
  </si>
  <si>
    <t>https://www.youtube.com/watch?v=t3KfKt5AoL4&amp;list=PL7vAomcmTSEoVYnaHnbI4mBIYNBoGUpRc&amp;index=257&amp;t=5s</t>
  </si>
  <si>
    <t>t3KfKt5AoL4</t>
  </si>
  <si>
    <t>LEGO SERIOUS PLAY รู้จักตัวเอง เข้าใจผู้อื่น สร้างกลยุทธ์ พัฒนาธุรกิจ | The Secret Sauce EP.368</t>
  </si>
  <si>
    <t>Premiered Mar 24, 2021</t>
  </si>
  <si>
    <t>Mar 24, 2021</t>
  </si>
  <si>
    <t>3/24/2021</t>
  </si>
  <si>
    <t>13,313 views</t>
  </si>
  <si>
    <t>1:08:27</t>
  </si>
  <si>
    <t>เพราะอะไรองค์กรสมัยใหม่จึงใช้ ‘เลโก้’ เป็นเครื่องมือระหว่างประชุมในห้องบอร์ดรูม และสร้างกลยุทธ์ธุรกิจที่คิดไม่ถึงได้จากตัวต่อหลากสีสัน
เคน นครินทร์ เปลี่ยนรสชาติจากสัมภาษณ์พูดคุย มาทดลองเวิร์กช็อปต่อเลโก้อันล็อกจินตนาการเพื่อให้เข้าใจตัวเองมากขึ้น กับ ณฤดี คริสธานินทร์ CEO &amp; Expert Facilitator in LEGO SERIOUS PLAY Method Eureka Global 
*หมายเหตุ กระบวนการ LEGO SERIOUS PLAY จำเป็นต้องมี Certified Facilitator ช่วยออกแบบและนำกระบวนการเพื่อผลลัพธ์ที่สมบูรณ์และมีประสิทธิภาพ
Timestamp
00:00 Intro
00:37 เกริ่นนำ
02:34 Lego Serious Play คืออะไร
09:00 ผลลัพธ์จากการนำมาใช้ในองค์กรไทย
14:20 มาลองเล่นกัน
20:17 ลองปรับโมเดลเพื่อเล่าเรื่องงาน
26:08 มาลองสร้าง Nightmare CEO
30:32 ต่อ "ตัวตน"
45:18 ต่อ "ความท้าทาย" ที่เรากำลังเจอ
52:50 ลองจัดการ "ระยะและทิศทาง" ของโมเดลที่เราต่อขึ้นมา
59:08 ขยับโมเดลเพื่อ Unlock ตัวเอง
01:03:48 บทสรุป
———————————————
THE STANDARD PODCAST: EYE-OPENING FOR YOUR EARS
พอดแคสต์จากสำนักข่าว THE STANDARD
Website: https://www.thestandard.co/podcast
SoundCloud: https://soundcloud.com/thestandardpod...
Apple Podcasts: https://apple.co/31JOazM 
Spotify: https://spoti.fi/3isv0W7
Twitter: https://twitter.com/TheStandardPod
Facebook: https://www.facebook.com/thestandardth
#TheSecretSauce #TheStandardPodcast #TheStandardCo #TheStandardTH</t>
  </si>
  <si>
    <t>https://www.youtube.com/watch?v=GcYO1BrMiuI&amp;list=PL7vAomcmTSEoVYnaHnbI4mBIYNBoGUpRc&amp;index=256&amp;t=6s</t>
  </si>
  <si>
    <t>GcYO1BrMiuI</t>
  </si>
  <si>
    <t>Mercedes-Benz ทวงคืนบัลลังก์ตลาดรถหรู หลังหลุดแชมป์ครั้งแรกรอบ 20 ปี | The Secret Sauce EP.369</t>
  </si>
  <si>
    <t>Premiered Mar 25, 2021</t>
  </si>
  <si>
    <t>Mar 25, 2021</t>
  </si>
  <si>
    <t>3/25/2021</t>
  </si>
  <si>
    <t>35,767 views</t>
  </si>
  <si>
    <t>like this video along with 504 other people</t>
  </si>
  <si>
    <t>1:06:30</t>
  </si>
  <si>
    <t>‘การเป็นแชมป์ว่ายากแล้ว แต่การรักษาแชมป์ยากยิ่งกว่า’ Mercedes-Benz กางแผนกลยุทธ์ปี 2021 ลั่นพร้อมตอบโจทย์ความต้องการผู้บริโภคยุคใหม่ 
Total Digital Experience จะเป็นอีกหนึ่งกลยุทธ์ที่จะทวงคืนบัลลังก์ตลาดรถหรูได้หรือไม่ รูปแบบของ ‘มอเตอร์โชว์’ จะเปลี่ยนแปลงไปอย่างไร ประเทศไทยอยู่จุดใดในซัพพลายเชนการผลิต EV ของ Mercedes Benz
เคน นครินทร์ คุยกับ อัชฌ์ บุณยประสิทธิ์ ผู้จัดการทั่วไปฝ่ายการตลาดและสื่อสารองค์กร บริษัท เมอร์เซเดส-เบนซ์ (ประเทศไทย) จำกัด</t>
  </si>
  <si>
    <t>https://www.youtube.com/watch?v=ogWD4ONqnos&amp;list=PL7vAomcmTSEoVYnaHnbI4mBIYNBoGUpRc&amp;index=255&amp;t=5s</t>
  </si>
  <si>
    <t>ogWD4ONqnos</t>
  </si>
  <si>
    <t>ขายดีเพราะขึ้นราคา! ศิลปะการตั้งราคาสวนกระแสที่คุณก็ทำได้ | The Secret Sauce EP.370</t>
  </si>
  <si>
    <t>Premiered Mar 26, 2021</t>
  </si>
  <si>
    <t>Mar 26, 2021</t>
  </si>
  <si>
    <t>3/26/2021</t>
  </si>
  <si>
    <t>78,846 views</t>
  </si>
  <si>
    <t>like this video along with 2,402 other people</t>
  </si>
  <si>
    <t>36:51</t>
  </si>
  <si>
    <t>เคน นครินทร์ ชวนคุณมากลับมุมมองการตั้งราคา และเพิ่มยอดขายโดยการขายสินค้าให้แพงขึ้น การทำเช่นนี้มีข้อดีอย่างไร คุณจะสามารถนำกลยุทธ์นี้ไปปรับใช้กับสินค้าหรือบริการของคุณอย่างไรให้มีประสิทธิภาพ อ้างอิงจากหนังสือ ‘ขายดีเพราะขึ้นราคา’ โดย อิชิฮาระ อากิระ</t>
  </si>
  <si>
    <t>https://www.youtube.com/watch?v=Wg7pcfYl3MY&amp;list=PL7vAomcmTSEoVYnaHnbI4mBIYNBoGUpRc&amp;index=254&amp;t=5s</t>
  </si>
  <si>
    <t>Wg7pcfYl3MY</t>
  </si>
  <si>
    <t>Sabina ยกทรง 3 พันล้าน ด้วยทฤษฎีดาร์วิน ครัวซองต์ เทนนิส และโรนัลโด! | The Secret Sauce EP.371</t>
  </si>
  <si>
    <t>Premiered Mar 27, 2021</t>
  </si>
  <si>
    <t>Mar 27, 2021</t>
  </si>
  <si>
    <t>3/27/2021</t>
  </si>
  <si>
    <t>29,394 views</t>
  </si>
  <si>
    <t>like this video along with 750 other people</t>
  </si>
  <si>
    <t>1:10:34</t>
  </si>
  <si>
    <t>ชุดชั้นในอาจเป็นหนึ่งในธุรกิจที่ไม่เป็นที่รู้จักดีนักสำหรับคุณผู้ชาย แต่หลายคนคงเคยเห็นผ่านตากับโฆษณา Sabina Doom Doom ซึ่งเป็นแบรนด์ชุดชั้นในสัญชาติไทยที่เติบโตได้อย่างก้าวกระโดด
ในทศวรรษที่ผ่านมา Sabina ได้เปลี่ยนโมเดลธุรกิจจาก OEM สู่การปั้นแบรนด์สินค้าเพื่อต่อสู้กับแบรนด์ระดับโลกจากญี่ปุ่นและเยอรมนี การพัฒนาสินค้า การหาช่องว่างในตลาด และการหาช่องทางการขายใหม่ๆ รวมถึงการขยายตลาดเข้าสู่ต่างประเทศ มีกลยุทธ์และบทเรียนอะไรบ้างที่เราสามารถเรียนรู้
เคน นครินทร์ คุยกับ บุญชัย ปัณฑุรอัมพร ประธานเจ้าหน้าที่บริหาร บริษัท ซาบีน่า จำกัด (มหาชน) หรือ SABINA</t>
  </si>
  <si>
    <t>https://www.youtube.com/watch?v=8ULJviE4s4E&amp;list=PL7vAomcmTSEoVYnaHnbI4mBIYNBoGUpRc&amp;index=253&amp;t=6s</t>
  </si>
  <si>
    <t>8ULJviE4s4E</t>
  </si>
  <si>
    <t>เงินติดล้อ จากปล่อยกู้ห้องแถวสู่สินเชื่อทะเบียนรถหมื่นล้าน ด้วย Strong Why | The Secret Sauce EP.372</t>
  </si>
  <si>
    <t>Mar 29, 2021</t>
  </si>
  <si>
    <t>3/29/2021</t>
  </si>
  <si>
    <t>287,238 views</t>
  </si>
  <si>
    <t>like this video along with 5,188 other people</t>
  </si>
  <si>
    <t>1:07:54</t>
  </si>
  <si>
    <t>สินเชื่อทะเบียนรถเป็นส่วนหนึ่งของภาคการเงินที่มีความสำคัญอย่างยิ่งสำหรับระบบเศรษฐกิจไทย ธุรกิจประเภทนี้มีรูปแบบและหลักการการทำงานอย่างไร 
เงินติดล้อซึ่งเคยประสบปัญหาพนักงานไม่ภูมิใจกับการทำงานที่บริษัท เปลี่ยนความคิดเช่นนี้ด้วยวิธีการใด ปิยะศักดิ์ อุกฤษฎ์นุกูล กรรมการผู้จัดการใหญ่ บริษัท เงินติดล้อ จำกัด (มหาชน) ซึ่งเข้ามารับตำแหน่งนี้ตั้งแต่อายุเพียง 32 ปี มีมุมมองการขยายธุรกิจเพื่อเติมเต็มความต้องการผู้บริโภคในภาคธุรกิจนี้อย่างไร</t>
  </si>
  <si>
    <t>สินเชื่อ</t>
  </si>
  <si>
    <t>https://www.youtube.com/watch?v=az270hZzzcM&amp;list=PL7vAomcmTSEoVYnaHnbI4mBIYNBoGUpRc&amp;index=252&amp;t=5s</t>
  </si>
  <si>
    <t>az270hZzzcM</t>
  </si>
  <si>
    <t>ประวัติศาสตร์เศรษฐกิจยุคใหม่เริ่มแล้ว! ถ้าไม่เร่ง Reform คุณอาจตายได้ | The Secret Sauce EP.373</t>
  </si>
  <si>
    <t>Premiered Apr 2, 2021</t>
  </si>
  <si>
    <t>Apr 2, 2021</t>
  </si>
  <si>
    <t>4/2/2021</t>
  </si>
  <si>
    <t>106,822 views</t>
  </si>
  <si>
    <t>like this video along with 2,670 other people</t>
  </si>
  <si>
    <t>45:39</t>
  </si>
  <si>
    <t>หลังจากที่โลกของเราได้ประสบกับวิกฤตการณ์ครั้งใหญ่ที่สุดครั้งหนึ่งในประวัติศาสตร์ ผู้นำ องค์กรธุรกิจ ภาครัฐ และภาคประชาสังคมล้วนพยายามปรับตัวเพื่ออยู่รอดและแสวงหาโอกาสในการก้าวขึ้นไปเป็นผู้ชนะบนโลกเศรษฐกิจใหม่
เคน นครินทร์ สรุปผลประกอบการทางความคิดประจำไตรมาส 1 ปี 2564 ถอดบทเรียนสำคัญจากการพูดคุยกับผู้บริหาร ผู้ประกอบการ นักกลยุทธ์ นักเศรษฐศาสตร์ และอีกมากมายในรายการ The Secret Sauce</t>
  </si>
  <si>
    <t>https://www.youtube.com/watch?v=ssQJLM7ArMU&amp;list=PL7vAomcmTSEoVYnaHnbI4mBIYNBoGUpRc&amp;index=251&amp;t=5s</t>
  </si>
  <si>
    <t>ssQJLM7ArMU</t>
  </si>
  <si>
    <t>ทำไมผู้นำทุกคนต้องยกระดับภาวะ 'ผู้นำของผู้นำ' | The Secret Sauce EP.374</t>
  </si>
  <si>
    <t>Premiered Apr 5, 2021</t>
  </si>
  <si>
    <t>Apr 5, 2021</t>
  </si>
  <si>
    <t>4/5/2021</t>
  </si>
  <si>
    <t>95,310 views</t>
  </si>
  <si>
    <t>like this video along with 2,526 other people</t>
  </si>
  <si>
    <t>33:24</t>
  </si>
  <si>
    <t>‘ผู้นำที่ดีต้องสร้างผู้ตาม แต่ผู้นำที่ยิ่งใหญ่ต้องสร้างผู้นำ’ แต่ก่อนที่คุณจะกลายเป็นผู้นำของผู้นำได้ คุณพร้อมยกระดับภาวะผู้นำของตัวเองหรือยัง
เคน นครินทร์ สรุปบทเรียนการพัฒนาตัวเองเพื่อก้าวขึ้นไปสู่การเป็นผู้นำที่สร้างผู้นำ อ้างอิงจากหนังสือ LeaderSHIFT โดย John C. Maxwell</t>
  </si>
  <si>
    <t>https://www.youtube.com/watch?v=32Jk40W7iis&amp;list=PL7vAomcmTSEoVYnaHnbI4mBIYNBoGUpRc&amp;index=250&amp;t=5s</t>
  </si>
  <si>
    <t>32Jk40W7iis</t>
  </si>
  <si>
    <t>Flow สภาวะจดจ่อจนลืมหายใจ เคล็ดลับความสุขและความสำเร็จ | The Secret Sauce EP.375</t>
  </si>
  <si>
    <t>Premiered Apr 17, 2021</t>
  </si>
  <si>
    <t>Apr 17, 2021</t>
  </si>
  <si>
    <t>4/17/2021</t>
  </si>
  <si>
    <t>38,447 views</t>
  </si>
  <si>
    <t>38:21</t>
  </si>
  <si>
    <t>Flow คือการนำตัวเองเข้าไปสู่สภาวะที่จดจ่ออยู่กับเรื่องเรื่องหนึ่งมากๆ จนเรียกได้ว่าลืมเวลา สิ่งนี้ช่วยเพิ่มประสิทธิภาพในการทำงานและความสุขในการทำงานอย่างไร ปัจจัยสำคัญและวิธีการในการนำตัวเองเข้าไปสู่สภาวะ Flow คืออะไร</t>
  </si>
  <si>
    <t>https://www.youtube.com/watch?v=cskjNWeyPOY&amp;list=PL7vAomcmTSEoVYnaHnbI4mBIYNBoGUpRc&amp;index=249&amp;t=3s</t>
  </si>
  <si>
    <t>cskjNWeyPOY</t>
  </si>
  <si>
    <t>3-2-2 สูตรการทำงานยืดหยุ่นแบบใหม่หลังโควิด-19 | The Secret Sauce EP.376</t>
  </si>
  <si>
    <t>Premiered Apr 20, 2021</t>
  </si>
  <si>
    <t>18,893 views</t>
  </si>
  <si>
    <t>like this video along with 341 other people</t>
  </si>
  <si>
    <t>21:23</t>
  </si>
  <si>
    <t>คุณคงเคยได้ยินถึงสูตรการทำงานสุดคลาสสิกอย่าง 9-to-5 เข้างาน 9 โมงเช้า เลิก 5 โมงเย็น หรือ 8-5-40 ทำงานวันละ 8 ชั่วโมง 5 วัน รวมเป็น 40 ชั่วโมงต่อสัปดาห์ ทว่าหลังจากนี้ สูตรการทำงานอาจเป็นอีกสิ่งหนึ่งที่จะถูกดิสรัปต์และเปลี่ยนแปลงไปตลอดกาล
3-2-2 จะเป็นสูตรการทำงานแห่งทศวรรษข้างหน้านี้หรือไม่ เคน นครินทร์ ชวนคุณมาทำความเข้าใจกับสูตรการทำงานแบบใหม่ๆ และฉากทัศน์การ Work from Home ขององค์กรธุรกิจในยุค New Normal</t>
  </si>
  <si>
    <t>https://www.youtube.com/watch?v=CdkYOrW0BVw&amp;list=PL7vAomcmTSEoVYnaHnbI4mBIYNBoGUpRc&amp;index=248&amp;t=5s</t>
  </si>
  <si>
    <t>CdkYOrW0BVw</t>
  </si>
  <si>
    <t>พลังของการคิดอีกครั้งและกล้า Unlearn จากหนังสือ Think Again | The Secret Sauce EP.377</t>
  </si>
  <si>
    <t>Premiered Apr 26, 2021</t>
  </si>
  <si>
    <t>Apr 26, 2021</t>
  </si>
  <si>
    <t>4/26/2021</t>
  </si>
  <si>
    <t>240,793 views</t>
  </si>
  <si>
    <t>like this video along with 5,666 other people</t>
  </si>
  <si>
    <t>43:07</t>
  </si>
  <si>
    <t>เปลี่ยนความคิด ล้างความเชื่อ ลบความรู้เดิมๆ เคน นครินทร์ สรุปบทเรียนความเป็นผู้นำจากหนังสือ Think Again โดย Adam Grant ขั้นตอนและวิธีการในการท้าทายความคิดและล้างความเชื่อของตัวคุณเองคืออะไร จะเปลี่ยนความคิดของคนที่คิดต่างได้อย่างไร จะสร้างวัฒนธรรมแห่งการ Rethink ได้อย่างไร และสิ่งเหล่านี้นำมาปรับใช้กับชีวิตของคุณได้อย่างไรบ้าง</t>
  </si>
  <si>
    <t>https://www.youtube.com/watch?v=h65ObZPR35Q&amp;list=PL7vAomcmTSEoVYnaHnbI4mBIYNBoGUpRc&amp;index=247&amp;t=5s</t>
  </si>
  <si>
    <t>h65ObZPR35Q</t>
  </si>
  <si>
    <t>ทำการตลาดบน ‘โซเชียลเกิดใหม่’ ยังไงให้ปัง | The Secret Sauce EP.378</t>
  </si>
  <si>
    <t>20,095 views</t>
  </si>
  <si>
    <t>50:41</t>
  </si>
  <si>
    <t>ในยุคที่พฤติกรรมผู้บริโภคแบ่งออกเป็นกลุ่มย่อยและมีเอกลักษณ์เฉพาะตัวสูง แพลตฟอร์มโซเชียลมีเดียต่างพยายามหาจุดยืนและจับกลุ่มลูกค้าในคาแรกเตอร์ของตัวเอง แต่การทำการตลาดบนแพลตฟอร์มที่มีขนาดใหญ่และแมสก็ย่อมนำมาซึ่งคู่แข่งจำนวนมาก ส่งผลให้ธุรกิจมากมายเริ่มมองถึงช่องทางที่เรียกว่า ‘โซเชียลเกิดใหม่’
การทำการตลาดบน Twitter, TikTok, Spotify และมีอีกมากมาย มีความสำคัญมากน้อยเพียงใด นักการตลาดและองค์กรธุรกิจจะคว้าโอกาสตรงนี้ไว้ได้อย่างไร เคน นครินทร์ คุยกับ ปัญชรี สิทธิเสนี Managing Partner บริษัท MediaDonuts และ ธีรพล อำไพ ผู้จัดการอาวุโส ฝ่ายการตลาดโซเชียลมีเดียโรงพยาบาลบำรุงราษฎร์ อินเตอร์เนชั่นแนล</t>
  </si>
  <si>
    <t>https://www.youtube.com/watch?v=jv_uOUBryfk&amp;list=PL7vAomcmTSEoVYnaHnbI4mBIYNBoGUpRc&amp;index=246&amp;t=5s</t>
  </si>
  <si>
    <t>jv_uOUBryfk</t>
  </si>
  <si>
    <t>เลขาธิการทรานส์ฟอร์ม จิ๊กซอว์ชิ้นสำคัญในการทรานส์ฟอร์มของ KBTG | The Secret Sauce EP.379</t>
  </si>
  <si>
    <t>3,803 views</t>
  </si>
  <si>
    <t>like this video along with 68 other people</t>
  </si>
  <si>
    <t>39:51</t>
  </si>
  <si>
    <t>Transformation เป็นคำศัพท์ที่เลี่ยงไม่ได้สำหรับองค์กรใดก็ตามที่ต้องการเป็นผู้ชนะในโลกที่เปลี่ยนแปลงอยู่ตลอดเวลา คำถามสำคัญสำหรับกระบวนการหลังจากนี้จึงไม่ใช่ Why แต่เป็น How ผู้นำที่อยากทรานส์ฟอร์มจะต้องเปลี่ยนแปลงในมิติใดบ้าง ควรเรียงลำดับความสำคัญและจัดสรรทรัพยากรอย่างไร
เคน นครินทร์ ชวน จรัสศรี พหลโยธิน Chief IT Operation Officer แห่ง KBTG แชร์กรณีศึกษาการทรานส์ฟอร์มของ KBTG ในส่วนงานของ Secretariat หรือ เลขาธิการ ทำหน้าที่อะไร มีบทเรียนสำคัญใดบ้างที่องค์กรสามารถเรียนรู้และนำไปปรับใช้</t>
  </si>
  <si>
    <t>https://www.youtube.com/watch?v=_goxZXA-UOA&amp;list=PL7vAomcmTSEoVYnaHnbI4mBIYNBoGUpRc&amp;index=245&amp;t=4s</t>
  </si>
  <si>
    <t>_goxZXA-UOA</t>
  </si>
  <si>
    <t>Performance Marketing คืออะไร ยิงโฆษณาอย่างไรให้ได้ยอดขายมากที่สุด | The Secret Sauce EP.380</t>
  </si>
  <si>
    <t>12,943 views</t>
  </si>
  <si>
    <t>like this video along with 271 other people</t>
  </si>
  <si>
    <t>40:42</t>
  </si>
  <si>
    <t>หนึ่งในหัวใจสำคัญของการทำการตลาดในยุคปัจจุบันคือการวัดผล งบที่องค์กรของคุณลงไปกับการโฆษณาบนสื่อต่างๆ ทั้งในโลกออฟไลน์และออนไลน์ รับรู้ออกมาเป็นรายได้หรือกำไรมากน้อยเพียงใด ช่องทางใดสร้าง ROI หรือผลตอบแทนต่อการลงทุนได้สูงที่สุด เราสามารถนำข้อมูลใดบ้างมาวิเคราะห์เพื่อทำการตลาดอย่างมีประสิทธิภาพ
เคน นครินทร์ คุยกับ โรจน์-ภคศุภ เพ็ชรดี ประธานเจ้าหน้าที่บริหารและผู้ก่อตั้งบริษัท ดิจิมัสเกตเทียส์ จำกัด</t>
  </si>
  <si>
    <t>เอเจนซี่ โฆษณา</t>
  </si>
  <si>
    <t>https://www.youtube.com/watch?v=wo1QrS0c0ZA&amp;list=PL7vAomcmTSEoVYnaHnbI4mBIYNBoGUpRc&amp;index=244&amp;t=5s</t>
  </si>
  <si>
    <t>wo1QrS0c0ZA</t>
  </si>
  <si>
    <t>‘ก้าวทีละ 3 ก้าว’ GC เดินหน้า คว้าโอกาส พร้อมปรับพอร์ตลุยเคมียั่งยืน | The Secret Sauce EP.381</t>
  </si>
  <si>
    <t>Premiered Apr 30, 2021</t>
  </si>
  <si>
    <t>6,197 views</t>
  </si>
  <si>
    <t>like this video along with 107 other people</t>
  </si>
  <si>
    <t>55:43</t>
  </si>
  <si>
    <t>กระแสสิ่งแวดล้อมและความยั่งยืนมีผลกระทบอย่างไรต่ออุตสาหกรรมปิโตรเคมีและเคมีภัณฑ์ GC ผู้ผลิตเคมีภัณฑ์แนวหน้าของโลกมีกลยุทธ์การปรับตัวเพื่อรับมือและคว้าโอกาสนี้อย่างไร บทเรียนแห่งการมุ่งไปในทิศทางของ Circular Economy หรือเศรษฐกิจหมุนเวียนที่เราสามารถนำมาปรับใช้กับธุรกิจได้คืออะไร
เคน นครินทร์ คุยกับ ดร.คงกระพัน อินทรแจ้ง ประธานเจ้าหน้าที่บริหาร บริษัท พีทีที โกลบอล เคมิคอล จำกัด (มหาชน) หรือ GC</t>
  </si>
  <si>
    <t>https://www.youtube.com/watch?v=rKQQkuJ9iCo&amp;list=PL7vAomcmTSEoVYnaHnbI4mBIYNBoGUpRc&amp;index=243&amp;t=5s</t>
  </si>
  <si>
    <t>rKQQkuJ9iCo</t>
  </si>
  <si>
    <t>Thinking, Fast and Slow ตอน 1 ระบบ 1 จอมเผด็จการกับระบบ 2 จอมขี้เกียจ | The Secret Sauce EP.382</t>
  </si>
  <si>
    <t>Premiered May 3, 2021</t>
  </si>
  <si>
    <t>76,461 views</t>
  </si>
  <si>
    <t>like this video along with 2,098 other people</t>
  </si>
  <si>
    <t>37:11</t>
  </si>
  <si>
    <t>เคน นครินทร์ สรุปบทเรียนอันน่าอัศจรรย์จากหนังสือซึ่งถูกขนานนามให้เป็น ‘พ่อ’ ของหนังสือจิตวิทยาและเศรษฐศาสตร์พฤติกรรมทั่วโลก Thinking, Fast and Slow โดย Daniel Kahneman นักจิตวิทยาเจ้าของรางวัลโนเบลและนักคิดที่ลุ่มลึกที่สุดแห่งยุค
ตอน 1: ปูพื้นตัวละครที่มีชื่อว่า ‘ระบบ 1’ และ ‘ระบบ 2’ มีความแตกต่างและมีการทำงานร่วมกันอย่างไร คุณลักษณะของระบบ 1 ซึ่งชอบทำตัวเป็น ‘เครื่องจักรเชื่อมโยง’ ‘เครื่องจักรแห่งการด่วนสรุป’ และ ‘ตอบคำถามที่ง่ายกว่า’ หมายความว่าอย่างไร
ติดตามต่อในตอนที่ 2: พวกเราล้วนอคติ ด่วนสรุป และมั่นใจเกินไป และตอนที่ 3: ทฤษฎีความคาดหวังกับการเกลียดความสูญเสีย ได้ที่ The Secret Sauce เร็วๆ นี้</t>
  </si>
  <si>
    <t>https://www.youtube.com/watch?v=y45Nuw7SKto&amp;list=PL7vAomcmTSEoVYnaHnbI4mBIYNBoGUpRc&amp;index=242&amp;t=5s</t>
  </si>
  <si>
    <t>y45Nuw7SKto</t>
  </si>
  <si>
    <t>Thinking, Fast and Slow ตอน 2 พวกเราล้วนอคติ ด่วนสรุป และมั่นใจเกินไป | The Secret Sauce EP.383</t>
  </si>
  <si>
    <t>Premiered May 4, 2021</t>
  </si>
  <si>
    <t>May 4, 2021</t>
  </si>
  <si>
    <t>5/4/2021</t>
  </si>
  <si>
    <t>45,343 views</t>
  </si>
  <si>
    <t>like this video along with 966 other people</t>
  </si>
  <si>
    <t>44:33</t>
  </si>
  <si>
    <t>เคน นครินทร์ สรุปบทเรียนอันน่าอัศจรรย์จากหนังสือซึ่งถูกขนานนามให้เป็น ‘พ่อ’ ของหนังสือจิตวิทยาและเศรษฐศาสตร์พฤติกรรมทั่วโลก Thinking, Fast and Slow โดย Daniel Kahneman นักจิตวิทยาเจ้าของรางวัลโนเบล และนักคิดที่ลุ่มลึกที่สุดแห่งยุค
ตอน 2: คาแรกเตอร์ของระบบ 1 ที่กล่าวมาในตอนแรก ส่งผลต่อการตัดสินใจในทุกย่างก้าวของมนุษย์ ทฤษฎีทางลัดทางความคิด อคติ และการมั่นใจในตัวเองมากเกินไป สิ่งเหล่านี้เกิดขึ้นซ้ำแล้วซ้ำเล่าในหลากหลายสถานการณ์ เพียงแต่เราไม่ทันได้สังเกตมัน จริงหรือ
ติดตามตอนที่ 3: ทฤษฎีความคาดหวังกับการเกลียดความสูญเสีย ได้ที่ The Secret Sauce เร็วๆ นี้</t>
  </si>
  <si>
    <t>https://www.youtube.com/watch?v=rv6s5xvre5A&amp;list=PL7vAomcmTSEoVYnaHnbI4mBIYNBoGUpRc&amp;index=241&amp;t=5s</t>
  </si>
  <si>
    <t>rv6s5xvre5A</t>
  </si>
  <si>
    <t>Thinking, Fast and Slow ตอน 3 ทฤษฎีความคาดหวังกับการเกลียดความสูญเสีย | The Secret Sauce EP.384</t>
  </si>
  <si>
    <t>Premiered May 5, 2021</t>
  </si>
  <si>
    <t>May 5, 2021</t>
  </si>
  <si>
    <t>5/5/2021</t>
  </si>
  <si>
    <t>31,105 views</t>
  </si>
  <si>
    <t>like this video along with 679 other people</t>
  </si>
  <si>
    <t>37:22</t>
  </si>
  <si>
    <t>บทสรุปของหนังสือ Thinking, Fast and Slow โดย Daniel Kahneman นักจิตวิทยาเจ้าของรางวัลโนเบล ในตอนที่ 3 เราอยากชวนคุณมาทดสอบความน่าตกใจของมนุษย์เมื่อต้องเจอกับทางเลือก ผ่านการทดลองดังต่อไปนี้ 
คุณจะเลือกอะไร ระหว่าง
1. ‘ได้รับเงิน 500 บาท’ หรือ ‘โอกาส 5% ที่จะได้รับเงิน 10,000 บาท’
2. ‘สูญเสียเงิน 500 บาท’ หรือ ‘โอกาส 5% ที่จะสูญเสียเงิน 10,000 บาท’
3. ‘ได้รับเงิน 9,500 บาท’ หรือ ‘โอกาส 95% ที่จะได้รับเงิน 10,000 บาท’
4. ‘สูญเสียเงิน 9,500 บาท’ หรือ ‘โอกาส 95% ที่จะสูญเสียเงิน 10,000 บาท’
คุณเลือกข้อใดบ้าง คำตอบของคุณแสดงถึงการตัดสินใจบนพื้นฐานของตรรกะหรือไม่ การทดลองนี้มีนัยสำคัญอย่างไร</t>
  </si>
  <si>
    <t>https://www.youtube.com/watch?v=TRUutESnJhE&amp;list=PL7vAomcmTSEoVYnaHnbI4mBIYNBoGUpRc&amp;index=240&amp;t=5s</t>
  </si>
  <si>
    <t>TRUutESnJhE</t>
  </si>
  <si>
    <t>12 ปัจจัย ทำไมบางประเทศรอดพ้นวิกฤต บางประเทศล่มสลาย จากหนังสือ Upheaval | The Secret Sauce EP.385</t>
  </si>
  <si>
    <t>Premiered May 7, 2021</t>
  </si>
  <si>
    <t>May 7, 2021</t>
  </si>
  <si>
    <t>5/7/2021</t>
  </si>
  <si>
    <t>20,091 views</t>
  </si>
  <si>
    <t>like this video along with 518 other people</t>
  </si>
  <si>
    <t>43:41</t>
  </si>
  <si>
    <t>เคน นครินทร์ ถอดบทเรียนการฝ่าวิกฤตจากหนังสือ Upheaval การเปลี่ยนแปลงขนานใหญ่ จุดเปลี่ยนสำหรับนานาประเทศท่ามกลางภาวะวิกฤต โดย Jared Diamond ผู้เขียนหนังสือ Guns, Germs, and Steel และ Collapse
12 ปัจจัย บทเรียนจากประวัติศาสตร์ที่ทำให้บางประเทศรอดพ้นวิกฤต
1. เมื่อเกิดวิกฤตในประเทศ จะต้องมีการเห็นพ้องร่วมกันของคนในชาติว่าประเทศนี้กำลังอยู่ในภาวะวิกฤต
2. ยอมรับว่าเป็นภาระรับผิดชอบของประเทศที่ต้องลงมือกระทำการอย่างใดอย่างหนึ่ง 
3. ล้อมรั้ว กำหนดขอบเขตปัญหาของประเทศที่จำเป็นต้องแก้ไข หรือเรียงลำดับความสำคัญ
4. ขอความช่วยเหลือทั้งทางวัตถุและทางการเงินจากประเทศอื่นๆ
5. ถือประเทศอื่นเป็นต้นแบบในการแก้ปัญหา
6. มีอัตลักษณ์แห่งชาติ
7. ประเมินจุดอ่อน จุดแข็ง ประเทศของตนเองอย่างซื่อตรง
8. เรียนรู้จากประสบการณ์ทางประวัติศาสตร์ที่ผ่านมาเกี่ยวกับวิกฤตแห่งชาติครั้งก่อนหน้า
9. แก้ปัญหาความล้มเหลวของประเทศ
10. ความยืดหยุ่นในสถานการณ์เฉพาะของประเทศ
11. ค่านิยมหลักของประเทศ
12. การเป็นอิสระจากข้อจำกัดทางภูมิรัฐศาสตร์</t>
  </si>
  <si>
    <t>https://www.youtube.com/watch?v=y953O8TPtB8&amp;list=PL7vAomcmTSEoVYnaHnbI4mBIYNBoGUpRc&amp;index=239</t>
  </si>
  <si>
    <t>y953O8TPtB8</t>
  </si>
  <si>
    <t>วะบิ ซะบิ เยียวยาตัวเองในโลกที่สิ้นหวัง ตอนจบ | The Secret Sauce EP.386</t>
  </si>
  <si>
    <t>Premiered May 8, 2021</t>
  </si>
  <si>
    <t>May 8, 2021</t>
  </si>
  <si>
    <t>5/8/2021</t>
  </si>
  <si>
    <t>16,602 views</t>
  </si>
  <si>
    <t>like this video along with 487 other people</t>
  </si>
  <si>
    <t>‘วะบิ ซะบิ’ ทุกสรรพสิ่งล้วนไม่เที่ยง ไม่สมบูรณ์
เคน นครินทร์ อาสาพาผู้ฟังเดินทางสู่ตอนสุดท้ายของ ‘วะบิ ซะบิ’ อย่างเข้าใจ โดยทำเอพิโสดนี้เป็นคู่มือที่จะทำให้คุณเข้าใจอย่างถ่องแท้ ท่ามกลางชีวิตที่แสนวุ่นวาย หดหู่ สิ้นหวัง ในวิกฤตที่เกิดขึ้น เพื่อยอมรับและปล่อยวาง เพื่อให้เราได้อยู่กับปัจจุบัน เพียงช่วงเวลาหนึ่งในแต่ละวัน</t>
  </si>
  <si>
    <t>https://www.youtube.com/watch?v=qfO_NLAybmM&amp;list=PL7vAomcmTSEoVYnaHnbI4mBIYNBoGUpRc&amp;index=238&amp;t=5s</t>
  </si>
  <si>
    <t>qfO_NLAybmM</t>
  </si>
  <si>
    <t>Thinking, Fast and Slow ตอน 4 ความสุขในนิยามของนักจิตวิทยารางวัลโนเบล | The Secret Sauce EP.387</t>
  </si>
  <si>
    <t>Premiered May 10, 2021</t>
  </si>
  <si>
    <t>May 10, 2021</t>
  </si>
  <si>
    <t>5/10/2021</t>
  </si>
  <si>
    <t>29,953 views</t>
  </si>
  <si>
    <t>36:16</t>
  </si>
  <si>
    <t>ในขณะที่หลายคนอาจไม่ได้พยายามทำความเข้าใจถึงความสุขที่ตนมีในแต่ละวัน ทั้งจากการได้เดินทางท่องเที่ยวหรือการได้รับโบนัสก้อนโต ปัจจัยแห่งความสุขจากผลวิจัยของ Daniel Kahneman นักจิตวิทยาเจ้าของรางวัลโนเบล มีด้านใดบ้าง เราจะสามารถนำทฤษฎีเหล่านี้มาเพิ่มความสุขให้กับตัวเองได้อย่างไร 
เคน นครินทร์ สรุปหนังสือ Thinking, Fast and Slow โดย Daniel Kahneman กับบทสุดท้ายที่ว่าด้วยเรื่องของ ‘ความสุข’</t>
  </si>
  <si>
    <t>https://www.youtube.com/watch?v=hbeWja_W1zw&amp;list=PL7vAomcmTSEoVYnaHnbI4mBIYNBoGUpRc&amp;index=237&amp;t=5s</t>
  </si>
  <si>
    <t>hbeWja_W1zw</t>
  </si>
  <si>
    <t>ซีอีโอ Pfizer เผยความลับวัคซีนโควิด-19 ทำสิ่งที่เป็นไปไม่ได้ ให้เป็นไปได้ | The Secret Sauce EP.388</t>
  </si>
  <si>
    <t>81</t>
  </si>
  <si>
    <t>Premiered May 12, 2021</t>
  </si>
  <si>
    <t>May 12, 2021</t>
  </si>
  <si>
    <t>5/12/2021</t>
  </si>
  <si>
    <t>86,744 views</t>
  </si>
  <si>
    <t>like this video along with 1,732 other people</t>
  </si>
  <si>
    <t>18:53</t>
  </si>
  <si>
    <t>เคน นครินทร์ ถอดบทเรียนความสำเร็จจากซีอีโอ Pfizer ไอเดียสุดคลั่ง คิดนอกกรอบ มองข้ามช็อตเพื่อช่วยเหลือมวลมนุษยชาติ จากความเป็นไปไม่ได้สู่ความเป็นไปได้ พัฒนาวัคซีนโควิด-19 ซึ่งปกติใช้เวลาร่วม 10 ปีเหลือเพียง 8 เดือน ทำอย่างไร</t>
  </si>
  <si>
    <t>https://www.youtube.com/watch?v=OF-T2tOZq-g&amp;list=PL7vAomcmTSEoVYnaHnbI4mBIYNBoGUpRc&amp;index=236&amp;t=5s</t>
  </si>
  <si>
    <t>OF-T2tOZq-g</t>
  </si>
  <si>
    <t>คมสันต์ ลี Flash Express ยูนิคอร์นรายแรกของไทย ตอน 1 เด็กดอยไม่มีรองเท้าใส่ The Secret Sauce EP.389</t>
  </si>
  <si>
    <t>Premiered May 28, 2021</t>
  </si>
  <si>
    <t>May 28, 2021</t>
  </si>
  <si>
    <t>5/28/2021</t>
  </si>
  <si>
    <t>962,452 views</t>
  </si>
  <si>
    <t>like this video along with 23,079 other people</t>
  </si>
  <si>
    <t>คมสันต์ แซ่ลี จากเด็กดอยรับจ้างเก็บส้ม สู่อันธพาลสตาร์ทอัพ ถึงยูนิคอร์นรายแรกของเมืองไทย กับเรื่องราวชีวิตนักสู้ Underdog ที่ใช้ทั้งความอึด กล้า บ้าบิ่น ฝุ่นตลบ ล้มลุกคลุกคลาน ก่อนจะมาเป็นเขาในวันนี้ ที่สามารถพาธุรกิจก้าวขึ้นสู่ Top 3 ในสงครามโลจิสติกส์ที่เดือดเลือดสาดที่สุด
ตัวตนและวิธีคิดที่หล่อหลอม คมสันต์ แซ่ลี ซีอีโอแห่ง Flash Express คืออะไร นี่คือเส้นทางชีวิตของเขาที่ยังไม่เคยเปิดเผยที่ไหนใน The Secret Sauce</t>
  </si>
  <si>
    <t>Logistics</t>
  </si>
  <si>
    <t>https://www.youtube.com/watch?v=xHHFDPuto64&amp;list=PL7vAomcmTSEoVYnaHnbI4mBIYNBoGUpRc&amp;index=235&amp;t=5s</t>
  </si>
  <si>
    <t>xHHFDPuto64</t>
  </si>
  <si>
    <t>คมสันต์ ลี Flash Express ยูนิคอร์นรายแรกของไทย ตอน 2 อันธพาลในสนามโลจิสติกส์ The Secret Sauce EP.390</t>
  </si>
  <si>
    <t>Premiered May 29, 2021</t>
  </si>
  <si>
    <t>May 29, 2021</t>
  </si>
  <si>
    <t>5/29/2021</t>
  </si>
  <si>
    <t>690,834 views</t>
  </si>
  <si>
    <t>like this video along with 15,136 other people</t>
  </si>
  <si>
    <t>45:58</t>
  </si>
  <si>
    <t>เจาะลึกธุรกิจ Flash Express หลัง คมสันต์ แซ่ลี ตัดสินใจขายรถ ขายบ้าน เทเงินหมดหน้าตัก เดิมพันทั้งชีวิต เพื่อต่อจิ๊กซอว์ความฝันอยากเป็น ‘คนมีเงิน’ ให้สำเร็จ 
โมเดลธุรกิจ ความเป็นผู้นำ วิธีบริหารจัดการ 3 ยุค การต่อสู้กับคู่แข่งระดับบิ๊ก การไล่คนออก และสารพัดวิธีคิดเบื้องหลังความสำเร็จของ Flash Express ใน The Secret Sauce</t>
  </si>
  <si>
    <t>https://www.youtube.com/watch?v=g20l1JIfQUY&amp;list=PL7vAomcmTSEoVYnaHnbI4mBIYNBoGUpRc&amp;index=234&amp;t=6s</t>
  </si>
  <si>
    <t>g20l1JIfQUY</t>
  </si>
  <si>
    <t>คมสันต์ ลี Flash Express ยูนิคอร์นรายแรกของไทย ตอน 3 สูตรลับระดมทุนหมื่นล้าน The Secret Sauce EP.391</t>
  </si>
  <si>
    <t>Premiered May 30, 2021</t>
  </si>
  <si>
    <t>May 30, 2021</t>
  </si>
  <si>
    <t>5/30/2021</t>
  </si>
  <si>
    <t>416,981 views</t>
  </si>
  <si>
    <t>like this video along with 10,462 other people</t>
  </si>
  <si>
    <t>56:03</t>
  </si>
  <si>
    <t>คมสันต์ แซ่ลี เปิดสูตรลับสตาร์ทอัพยูนิคอร์น ไล่ตั้งแต่วิธีโน้มน้าวนักลงทุน การแบ่งสัดส่วนรายได้ และการเลือกพาร์ตเนอร์ที่เหมาะสม รวมถึงอนาคตของ Flash Express กับการยกระดับจากธุรกิจโลจิสติกส์สู่บริษัทให้บริการอีคอมเมิร์ซครบวงจร แผนกระจายความเสี่ยงหลังจากนี้คืออะไร เขาจะบุกตลาดต่างประเทศแบบไหน เงินลงทุนนำไปบริหารอย่างไรต่อ ใน The Secret Sauce</t>
  </si>
  <si>
    <t>https://www.youtube.com/watch?v=4O6gVa4ay2E&amp;list=PL7vAomcmTSEoVYnaHnbI4mBIYNBoGUpRc&amp;index=233</t>
  </si>
  <si>
    <t>4O6gVa4ay2E</t>
  </si>
  <si>
    <t>‘ตั้งชื่อหมาให้เพราะ’ 9 วิธีเปลี่ยนใจคนโดยไม่โกรธกัน จาก เดล คาร์เนกี | The Secret Sauce EP.392</t>
  </si>
  <si>
    <t>Premiered Jun 2, 2021</t>
  </si>
  <si>
    <t>128,772 views</t>
  </si>
  <si>
    <t>like this video along with 3,844 other people</t>
  </si>
  <si>
    <t>42:39</t>
  </si>
  <si>
    <t>เคน นครินทร์ สรุป 9 วิธีเปลี่ยนใจคนโดยไม่โกรธกัน จากหนังสือสุดคลาสสิกอย่าง วิธีชนะมิตรและจูงใจคน (How to Win Friends &amp; Influence People) โดย เดล คาร์เนกี บิดาแห่งการโน้มน้าวและจูงใจคน</t>
  </si>
  <si>
    <t>https://www.youtube.com/watch?v=C6-pqMIfB78&amp;list=PL7vAomcmTSEoVYnaHnbI4mBIYNBoGUpRc&amp;index=232&amp;t=5s</t>
  </si>
  <si>
    <t>C6-pqMIfB78</t>
  </si>
  <si>
    <t>ทำการตลาดบนทวิตเตอร์อย่างไรให้ปัง คุยกับหัวเรือใหญ่ทวิตเตอร์ตัวจริง | The Secret Sauce EP.393</t>
  </si>
  <si>
    <t>Premiered Jun 4, 2021</t>
  </si>
  <si>
    <t>Jun 4, 2021</t>
  </si>
  <si>
    <t>6/4/2021</t>
  </si>
  <si>
    <t>15,393 views</t>
  </si>
  <si>
    <t>like this video along with 380 other people</t>
  </si>
  <si>
    <t>29:25</t>
  </si>
  <si>
    <t>ช่วงที่ผ่านมาเราเริ่มเห็นมูฟเมนต์ที่น่าสนใจของทวิตเตอร์ซึ่งเกิดขึ้นอย่างรวดเร็วและน่าจับตาสุดๆ ทั้งการที่พวกเขาเป็นพื้นที่จุดประเด็นการเคลื่อนไหวทางสังคมในหลากมิติ ไม่ว่าจะเป็นการเมือง, สังคม, กีฬา, บันเทิง หรือแม้แต่ ‘บิตคอยน์!’ พร้อมๆ กับการเปิดตัวฟีเจอร์ใหม่อย่าง Spaces หรือ Twitter Blue ซึ่งจะเป็นโมเดลการทำเงินแบบ Subscription และช่องทางการทำเงินแบบใหม่ๆ ให้กับบริษัท
จนนำไปสู่คำถามที่ตามมามากมาย ทั้งคำถามที่ว่า เราจะได้เห็นอะไรเกิดขึ้นกับ Twitter บ้าง เรื่องไหนที่นักการตลาดและแบรนด์ควรเรียนรู้ คัลเจอร์การทำงานแบบ Work from Anywhere ของ Twitter พิเศษอย่างไร
The Secret Sauce ชวนคุณมารับฟังแนวคิดของ อาร์วินเดอร์ กุจรัล กรรมการผู้จัดการประจำภูมิภาคเอเชียตะวันออกเฉียงใต้ ทวิตเตอร์ (Twitter) ไปพร้อมๆ กันเพื่อตอบทุกคำถามคาใจ และฉายภาพปรากฏการณ์ความนิยมที่เกิดขึ้นบนโลกของนกฟ้านี้</t>
  </si>
  <si>
    <t>https://www.youtube.com/watch?v=YCQkWvXqhiU&amp;list=PL7vAomcmTSEoVYnaHnbI4mBIYNBoGUpRc&amp;index=231&amp;t=5s</t>
  </si>
  <si>
    <t>YCQkWvXqhiU</t>
  </si>
  <si>
    <t>Fire Tiger เบื้องหลังชานมเสือพ่นไฟ เตรียมขยายตลาดต่างประเทศ | The Secret Sauce EP.394</t>
  </si>
  <si>
    <t>Premiered Jun 5, 2021</t>
  </si>
  <si>
    <t>Jun 5, 2021</t>
  </si>
  <si>
    <t>6/5/2021</t>
  </si>
  <si>
    <t>34,845 views</t>
  </si>
  <si>
    <t>like this video along with 510 other people</t>
  </si>
  <si>
    <t>43:35</t>
  </si>
  <si>
    <t>จากการนำร้านอาหารปิ้งย่างเกาหลีชื่อดังอย่าง Nice Two Meat U มาเปิดในไทย สั่งสมความเชี่ยวชาญ ลองผิดลองถูกในธุรกิจอาหาร จนนำมาสู่การก่อตั้ง Fire Tiger แบรนด์ชานมสัญชาติไทยซึ่งปัจจุบันมีกว่า 10 สาขา และขยายแฟรนไชส์ไปในอีกหลากหลายประเทศ 
เคน นครินทรน์ ชวน ชุติมา เปรื่องเมธางกูร และ นันทนัช เอื้อศิริทรัพย์ สองผู้ก่อตั้งแห่งร้านชานมเสือพ่นไฟ Fire Tiger ถอดบทเรียนความสำเร็จและล้มเหลวของธุรกิจที่เรียกได้ว่าแข่งขันกันอย่างดุเดือดที่สุดประเภทหนึ่ง พวกเขามองเห็นโอกาสและคว้ามันไว้ได้อย่างไร ผู้ประกอบการจะสามารถเรียนรู้และนำไปปรับใช้ได้อย่างไร</t>
  </si>
  <si>
    <t>https://www.youtube.com/watch?v=p0gmAIWzqcY&amp;list=PL7vAomcmTSEoVYnaHnbI4mBIYNBoGUpRc&amp;index=230&amp;t=10s</t>
  </si>
  <si>
    <t>p0gmAIWzqcY</t>
  </si>
  <si>
    <t>คัมภีร์ธุรกิจฉบับป้าตือ "รักษาแบรนด์สำคัญกว่าได้เงิน" | The Secret Sauce EP.395</t>
  </si>
  <si>
    <t>Premiered Jun 7, 2021</t>
  </si>
  <si>
    <t>Jun 7, 2021</t>
  </si>
  <si>
    <t>6/7/2021</t>
  </si>
  <si>
    <t>42,835 views</t>
  </si>
  <si>
    <t>like this video along with 997 other people</t>
  </si>
  <si>
    <t>41:00</t>
  </si>
  <si>
    <t>ถอดรหัสความสำเร็จ ป้าตือ-สมบัษร ถิระสาโรช @tuesanit จากพนักงานจัดดิสเพลย์ สู่การเป็นมือหนึ่งในวงการออร์แกไนซ์เมืองไทย 
เพราะอะไรเขาจึงเชื่อในการทำธุรกิจกับ Community มากกว่า Target Group และวิธีเรียนรู้ปรับตัวของ ‘นักฉวยโอกาส’ ในโลก Now Normal คนนี้เป็นอย่างไร ใน The Secret Sauce</t>
  </si>
  <si>
    <t>https://www.youtube.com/watch?v=O-vEsDf2PMo&amp;list=PL7vAomcmTSEoVYnaHnbI4mBIYNBoGUpRc&amp;index=229&amp;t=5s</t>
  </si>
  <si>
    <t>O-vEsDf2PMo</t>
  </si>
  <si>
    <t>The Great Remake สู่โลกใหม่หลังโควิด-19 ด้วย ‘5 ธาตุ’ และ ‘3 อยู่’ | The Secret Sauce EP.396</t>
  </si>
  <si>
    <t>Premiered Jun 12, 2021</t>
  </si>
  <si>
    <t>Jun 12, 2021</t>
  </si>
  <si>
    <t>6/12/2021</t>
  </si>
  <si>
    <t>26,100 views</t>
  </si>
  <si>
    <t>55:12</t>
  </si>
  <si>
    <t>เมื่อประวัติศาสตร์ย่อมถูกเขียนจากอนาคตที่เราเลือกเดิน และเมื่อโลกหมุนมาอยู่ในจุดที่เราต้องพบเจอกับทางเลือก คุณจะเขียนประวัติศาสตร์หน้าที่มีชื่อว่าปี 2021 นี้อย่างไร โลกการเงิน 3 พี่น้อง หลักคิดบริหารแพลตฟอร์ม โมเดลครูหลังห้อง ‘5 ธาตุ’ และ ‘3 อยู่’ สิ่งเหล่านี้หมายความว่าอย่างไร มีความสำคัญอย่างไร
.
เคน นครินทร์ ชวน ดร.สันติธาร เสถียรไทย นักเศรษฐศาสตร์ภาคเทคโนโลยีแห่งเอเชีย และ Group Chief Economist ของ Sea Group พูดคุยถึงหนังสือเล่มใหม่ของเขาที่มีชื่อว่า The Great Remake</t>
  </si>
  <si>
    <t>https://www.youtube.com/watch?v=Ay8EsH49_rQ&amp;list=PL7vAomcmTSEoVYnaHnbI4mBIYNBoGUpRc&amp;index=228&amp;t=5s</t>
  </si>
  <si>
    <t>Ay8EsH49_rQ</t>
  </si>
  <si>
    <t>วิชาปรับตัวจาก Property Perfect ปั้นทำเลใหม่ ขายที่ดิน แตกไลน์ธุรกิจ | The Secret Sauce EP.397</t>
  </si>
  <si>
    <t>Premiered Jun 14, 2021</t>
  </si>
  <si>
    <t>Jun 14, 2021</t>
  </si>
  <si>
    <t>6/14/2021</t>
  </si>
  <si>
    <t>17,428 views</t>
  </si>
  <si>
    <t>37:24</t>
  </si>
  <si>
    <t>ถอดบทเรียน 3 ยุทธศาสตร์การปรับตัวในอุตสาหกรรมอสังหาฯ ยุค De-urbanization (การย้ายออกจากเขตเมือง) ของ Property Perfect การเพิ่มรายได้ให้กับธุรกิจหลักและทำให้ตัวเบาท่ามกลางวิกฤต โดยการแบ่งขายที่ดินให้กับคู่แข่ง หมายความว่าอย่างไร พวกเขามีวิธีการในการมองหาโอกาสนอกอุตสาหกรรมของตัวเองอย่างไร
.
เคน นครินทร์ คุยกับ วงศกรณ์ ประสิทธิ์วิภาต กรรมการผู้จัดการ บมจ.พร็อพเพอร์ตี้ เพอร์เฟค</t>
  </si>
  <si>
    <t>https://www.youtube.com/watch?v=61-kSMpxNWI&amp;list=PL7vAomcmTSEoVYnaHnbI4mBIYNBoGUpRc&amp;index=227&amp;t=11s</t>
  </si>
  <si>
    <t>61-kSMpxNWI</t>
  </si>
  <si>
    <t>GMM GRAMMY บันได 3 ขั้นของการทรานส์​ฟอร์มครั้งประวัติศาสตร์ | The Secret Sauce EP.398</t>
  </si>
  <si>
    <t>Premiered Jun 15, 2021</t>
  </si>
  <si>
    <t>Jun 15, 2021</t>
  </si>
  <si>
    <t>6/15/2021</t>
  </si>
  <si>
    <t>35,292 views</t>
  </si>
  <si>
    <t>like this video along with 866 other people</t>
  </si>
  <si>
    <t>1:18:44</t>
  </si>
  <si>
    <t>เกิดอะไรขึ้นเบื้องหลังการทรานส์ฟอร์มครั้งประวัติศาสตร์ของแกรมมี่ ไล่ตั้งแต่วิธีคิด การปรับองค์กรเพื่อสอดรับทิศทางใหม่ของบริษัท ไปจนถึงข่าวล่าสุดที่จับมือกับ YG ค่ายยักษ์ใหญ่ของเกาหลี พร้อมแชร์ประสบการณ์ไม่เคยเล่าที่ไหนของ เจ๋อ-ภาวิต จิตรกร จากนักโฆษณามือทองของ Ogilvy ถึงผู้นำทัพ GMM Music เคล็ดลับอะไรที่ทำให้ ‘นักฝัน’ คนนี้สร้างปรากฏการณ์ใหม่ให้วงการดนตรีประเทศไทยได้อยู่เสมอ ใน The Secret Sauce</t>
  </si>
  <si>
    <t>https://www.youtube.com/watch?v=40T_XGEaoMg&amp;list=PL7vAomcmTSEoVYnaHnbI4mBIYNBoGUpRc&amp;index=226</t>
  </si>
  <si>
    <t>40T_XGEaoMg</t>
  </si>
  <si>
    <t>โรนัลโดปัดขวดโค้ก เงินหายแสนล้าน! วิธีดูแลสุขภาพของนักเตะที่ฟิตที่สุดในโลก | The Secret Sauce EP.399</t>
  </si>
  <si>
    <t>Premiered Jun 17, 2021</t>
  </si>
  <si>
    <t>Jun 17, 2021</t>
  </si>
  <si>
    <t>6/17/2021</t>
  </si>
  <si>
    <t>65,416 views</t>
  </si>
  <si>
    <t>like this video along with 1,328 other people</t>
  </si>
  <si>
    <t>นับเป็นข่าวร้อนที่ฮือฮาไปทั่วโลก เมื่อนักฟุตบอลชั้นนำของโลกอย่างโรนัลโดขยับขวดโค้กที่วางอยู่ตรงหน้าเขาออกไป และหยิบขวดน้ำเปล่าขึ้นมาพร้อมแสดงท่าทางเชิญชวนให้ดื่มน้ำเปล่า ขณะเดียวกันหุ้นของโคคา-โคล่า (KO) ดิ่งลงกว่า 1.6% ภายในเพียงไม่กี่นาที
.
เคน นครินทร์ สรุปเคล็ดลับดูแลสุขภาพของนักเตะที่ฟิตที่สุดในโลกอย่าง คริสเตียโน โรนัลโด</t>
  </si>
  <si>
    <t>https://www.youtube.com/watch?v=2REX8Ultuho&amp;list=PL7vAomcmTSEoVYnaHnbI4mBIYNBoGUpRc&amp;index=225&amp;t=5s</t>
  </si>
  <si>
    <t>2REX8Ultuho</t>
  </si>
  <si>
    <t>Mindfulness เคล็ดลับฝึกสติฉบับนักกีฬาระดับโลก ปรับใช้ได้จริงกับทุกอาชีพ | The Secret Sauce EP.400</t>
  </si>
  <si>
    <t>Premiered Jun 19, 2021</t>
  </si>
  <si>
    <t>Jun 19, 2021</t>
  </si>
  <si>
    <t>6/19/2021</t>
  </si>
  <si>
    <t>57,189 views</t>
  </si>
  <si>
    <t>like this video along with 2,053 other people</t>
  </si>
  <si>
    <t>22:22</t>
  </si>
  <si>
    <t>“การมีสติสำคัญที่สุดสำหรับนักกีฬา ช่วงเวลาที่คุณหกล้มหรือเสียคะแนนคือช่วงเวลาเดียวกับที่จิตใจของคุณต้องแข็งแกร่งมากยิ่งขึ้น”
เคน นครินทร์ สรุปเคล็ดลับบริหารสติของนักกีฬาระดับโลก อาวุธลับเพื่อเข้าถึงความคิด อารมณ์ และความรู้สึกระหว่างการแข่งขัน เพื่อดึงศักยภาพขีดสุดออกมาในเวลาที่ต้องโฟกัสกิจกรรมตรงหน้า จากเว็บไซต์พิเศษ Olympic State of Mind ในซีรีส์ต้อนรับการกลับมาของ Tokyo Olympics 2020 ที่ชื่อว่า ‘The Secret Weapon’
ติดตามทุกความเคลื่อนไหวของ Tokyo Olympics 2020 ได้ที่ https://thestandard.co/tokyo2020/</t>
  </si>
  <si>
    <t>https://www.youtube.com/watch?v=oLEhEKgxDNw&amp;list=PL7vAomcmTSEoVYnaHnbI4mBIYNBoGUpRc&amp;index=224&amp;t=5s</t>
  </si>
  <si>
    <t>oLEhEKgxDNw</t>
  </si>
  <si>
    <t>การปรับทัพอาณาจักรแสนล้านของเจ้าสัวเจริญ 'ไทยกรุ๊ป โฮลดิ้งส์' โดย เอ๋อ-ฐากร The Secret Sauce EP.401</t>
  </si>
  <si>
    <t>Premiered Jun 22, 2021</t>
  </si>
  <si>
    <t>Jun 22, 2021</t>
  </si>
  <si>
    <t>6/22/2021</t>
  </si>
  <si>
    <t>20,603 views</t>
  </si>
  <si>
    <t>like this video along with 310 other people</t>
  </si>
  <si>
    <t>1:18:05</t>
  </si>
  <si>
    <t>กรณีศึกษาจุดเริ่มต้นการทรานส์ฟอร์มครั้งใหญ่ที่สุดครั้งหนึ่งของประเทศไทย ทั้งในแง่ธุรกิจ ดิจิทัล ดาต้า และวัฒนธรรมองค์กร การผ่าตัด ซ่อม เสริม และสร้างรากฐานใหม่ของธุรกิจประกันและการเงิน ซึ่งอยู่ภายใต้ TCC Group ของเจ้าสัวเจริญน่าสนใจอย่างไร ความท้าทายและวิธีการมองหาโอกาสในครั้งนี้ จะเป็นบทเรียนครั้งสำคัญให้แก่ผู้บริหารและผู้นำที่กำลังอยู่ในห้วงของการเปลี่ยนแปลง
.
เคน นครินทร์ คุยกับ ฐากร ปิยะพันธ์ ประธานเจ้าหน้าที่บริหาร บริษัท เครือไทย โฮลดิ้งส์ จำกัด (มหาชน)</t>
  </si>
  <si>
    <t>https://www.youtube.com/watch?v=Bj1i1roYt7E&amp;list=PL7vAomcmTSEoVYnaHnbI4mBIYNBoGUpRc&amp;index=223&amp;t=4s</t>
  </si>
  <si>
    <t>Bj1i1roYt7E</t>
  </si>
  <si>
    <t>ถอดรหัส ARV บริษัทหุ่นยนต์และ AI สัญชาติไทยสู่ระดับโลก | The Secret Sauce EP.402</t>
  </si>
  <si>
    <t>Premiered Jun 24, 2021</t>
  </si>
  <si>
    <t>Jun 24, 2021</t>
  </si>
  <si>
    <t>6/24/2021</t>
  </si>
  <si>
    <t>17,354 views</t>
  </si>
  <si>
    <t>32:12</t>
  </si>
  <si>
    <t>เจาะลึกเบื้องหลัง ARV บริษัทเทคโนโลยีสัญชาติไทย ที่เริ่มต้นจากชมรมเล็กๆ สู่การเป็น New S Curve หรือน่านน้ำใหม่ของธุรกิจในเครือ ปตท.สผ. 
The Secret Sauce เอพิโสดนี้ เคน-นครินทร์ คุยกับ ดร.ธนา สราญเวทย์พันธุ์ ผู้จัดการทั่วไปของ ARV (AI &amp; Robotics Ventures) ถึงจุดเปลี่ยนสำคัญที่ทำให้ ARV มีวันนี้ บทเรียนการสร้าง Innovation Ecosystem ในบริษัท และแนวคิดสำหรับธุรกิจที่อยากใช้ AI และหุ่นยนต์เข้ามายกระดับองค์กร</t>
  </si>
  <si>
    <t>https://www.youtube.com/watch?v=dRd90j8VjoY&amp;list=PL7vAomcmTSEoVYnaHnbI4mBIYNBoGUpRc&amp;index=222</t>
  </si>
  <si>
    <t>dRd90j8VjoY</t>
  </si>
  <si>
    <t>ทรานส์ฟอร์มองค์กรด้วย Agile อย่างไร ให้เกิด 200 โปรเจ็กต์ภายใน 1 ปี | The Secret Sauce EP.403</t>
  </si>
  <si>
    <t>Premiered Jun 26, 2021</t>
  </si>
  <si>
    <t>Jun 26, 2021</t>
  </si>
  <si>
    <t>6/26/2021</t>
  </si>
  <si>
    <t>12,356 views</t>
  </si>
  <si>
    <t>like this video along with 240 other people</t>
  </si>
  <si>
    <t>23:48</t>
  </si>
  <si>
    <t>Agile คำศัพท์ยอดนิยมขององค์กรยุคใหม่ ที่ต้องการทรานส์ฟอร์มวิถีการทำงานให้ Lean และได้ผลลัพธ์เต็มประสิทธิภาพ แต่ไม่ใช่ทุกองค์กรจะทำสำเร็จ หากขาดความเข้าใจต้นตอปัญหาเดิม ทีมงานไม่พร้อมเปลี่ยนแปลง และการรันงานไม่มีความต่อเนื่อง 
 The Secret Sauce เอพิโสดนี้ เคน-นครินทร์ คุยกับมิก-จรุง เกียรติสุภาพงศ์ ประธานเจ้าหน้าที่บริหารฝ่ายสารสนเทศประจำ KBTG (Chief Information Officer of KBTG Group) ถึงบทเรียนการนำ Agile มาใช้จริง Agile Coach คืออะไร การวัดผลควรเช็คลิสต์ที่ตรงไหน และผู้นำต้องทำอย่างไรให้วิถีการทำงานแบบใหม่เกิดขึ้นได้อย่างยั่งยืน 
#KBTGTransformation #Agile #OneKBTG #BeyondBanking</t>
  </si>
  <si>
    <t>https://www.youtube.com/watch?v=Q0_xeifkrhI&amp;list=PL7vAomcmTSEoVYnaHnbI4mBIYNBoGUpRc&amp;index=221</t>
  </si>
  <si>
    <t>Q0_xeifkrhI</t>
  </si>
  <si>
    <t>Visualisation ฝึกสมอง จินตนาการ ‘ความท้าทาย’ ให้กลายเป็น ‘ความสำเร็จ’ | The Secret Sauce EP.404</t>
  </si>
  <si>
    <t>30,242 views</t>
  </si>
  <si>
    <t>like this video along with 998 other people</t>
  </si>
  <si>
    <t>23:23</t>
  </si>
  <si>
    <t>“ยิ่งคุณจินตนาการภาพได้ชัดเจนเท่าไหร่ คุณก็ยิ่งเข้าใกล้ความสำเร็จได้มากขึ้นเท่านั้น”
เปิดวิธีฝึกสมองของนักกีฬาระดับโลก กับเทคนิคจินตนาการภาพเสมือนจริง เพื่อสร้างบรรยากาศความคุ้นเคยก่อนลงแข่งขันให้ได้มากที่สุด พร้อมแจกขั้นตอนทดลองทำตามอย่างค่อยเป็นค่อยไป ปรับใช้ได้กับทุกเหตุการณ์สำคัญในชีวิตของคุณ
ติดตามทุกความเคลื่อนไหวของ Tokyo Olympics 2020 ได้ที่ https://thestandard.co/tokyo2020/</t>
  </si>
  <si>
    <t>https://www.youtube.com/watch?v=LN7hPFfskS4&amp;list=PL7vAomcmTSEoVYnaHnbI4mBIYNBoGUpRc&amp;index=220</t>
  </si>
  <si>
    <t>LN7hPFfskS4</t>
  </si>
  <si>
    <t>Investment Property (IP) ลงทุนอสังหาฯ การันตีผลตอบแทน คืออะไร เหมาะกับใคร | The Secret Sauce EP.405</t>
  </si>
  <si>
    <t>16,008 views</t>
  </si>
  <si>
    <t>like this video along with 300 other people</t>
  </si>
  <si>
    <t>37:29</t>
  </si>
  <si>
    <t>การลงทุนในอสังหาริมทรัพย์รูปแบบหนึ่งที่หลายคนอาจไม่คุ้นเคยนัก Investment Property หรือลูกผสมระหว่างการปล่อยห้องเช่าโดยทั่วไปและกอง REIT (Real Estate Investment Trust) มีวิธีคิดและกระบวนการทำงานอย่างไร การสร้างผลตอบแทนแบบ Mutual Benefit หมายความว่าอย่างไร นักลงทุนควรคำนึงถึงปัจจัยใดเป็นพิเศษก่อนลงทุน
เคน นครินทร์ คุยกับ สิริพงศ์ ศรีสว่างวงศ์ Head of Investment Property Program บริษัท ออริจิ้น พร็อพเพอร์ตี้ จำกัด (มหาชน)</t>
  </si>
  <si>
    <t>https://www.youtube.com/watch?v=DEqERUIFt48&amp;list=PL7vAomcmTSEoVYnaHnbI4mBIYNBoGUpRc&amp;index=219&amp;t=5s</t>
  </si>
  <si>
    <t>DEqERUIFt48</t>
  </si>
  <si>
    <t>4 เคล็ดลับ ‘เจรจา’ ต่อรองให้ประสบความสำเร็จฉบับ Harvard | The Secret Sauce EP 406</t>
  </si>
  <si>
    <t>Premiered Jul 6, 2021</t>
  </si>
  <si>
    <t>Jul 6, 2021</t>
  </si>
  <si>
    <t>7/6/2021</t>
  </si>
  <si>
    <t>53,098 views</t>
  </si>
  <si>
    <t>like this video along with 1,719 other people</t>
  </si>
  <si>
    <t>16:49</t>
  </si>
  <si>
    <t>เมื่อเร็วๆ นี้มีการเปิดเผยเนื้อหาของจดหมายฉบับหนึ่งเกี่ยวข้องกับการเจรจาจัดซื้อวัคซีนโควิดที่นำไปสู่เสียงวิพากษ์จิารณ์ในวงกว้างอย่างรวดเร็ว โดยเฉพาะความเหมาะสมของถ้อยแถลง ภาษาและ ‘วิธีการในการเจรจาต่อรอง’ 
คำถามก็คือ ในฐานะของผู้เจรจา-ต่อรอง เราควรจะต้องใช้ภาษา หรือมีเทคนิคและหลักการใดมาช่วยให้สามารถปิดดีลต่างๆ ได้อย่างลื่นไหล ประสบความสำเร็จในทุกๆ ครั้ง? เคน-นครินทร์ สรุป 4 เคล็ดลับ ‘เจรจา’ ต่อรองให้ประสบความสำเร็จฉบับ Harvard มาไว้ให้แล้ว</t>
  </si>
  <si>
    <t>https://www.youtube.com/watch?v=AeP5BNmg1jI&amp;list=PL7vAomcmTSEoVYnaHnbI4mBIYNBoGUpRc&amp;index=218&amp;t=5s</t>
  </si>
  <si>
    <t>AeP5BNmg1jI</t>
  </si>
  <si>
    <t>‘TINY HABITS’ 7 ขั้นตอนออกแบบพฤติกรรม ‘เปลี่ยนน้อยนิด’ พิชิตทุกเป้าหมาย | The Secret Sauce EP.407</t>
  </si>
  <si>
    <t>Premiered Jul 10, 2021</t>
  </si>
  <si>
    <t>Jul 10, 2021</t>
  </si>
  <si>
    <t>7/10/2021</t>
  </si>
  <si>
    <t>150,312 views</t>
  </si>
  <si>
    <t>like this video along with 4,626 other people</t>
  </si>
  <si>
    <t>35:55</t>
  </si>
  <si>
    <t>หลักการพัฒนาชีวิตง่ายๆ ที่ทุกคนรู้อยู่แก่ใจคือเลิกทำ ‘พฤติกรรมแย่ๆ’ และสร้าง ‘พฤติกรรมที่ดี’ แต่จะทำอย่างไรให้เราสามารถแก้ไขพฤติกรรมได้ถาวร เปลี่ยนแปลงสิ่งเล็กๆ ในแต่ละวันเพื่อพิชิตทุกเป้าหมายที่ฝันไว้
เคน นครินทร์ สรุปแนวคิดผ่าน ‘โมเดลของพฤติกรรม’ เพื่อให้เข้าใจหลักการและต้นกำเนิดพฤติกรรมได้ลึกซึ้งมากยิ่งขึ้น พร้อมนำเสนอ ‘7 ขั้นตอนการออกแบบพฤติกรรม’ เพื่อสร้างพฤติกรรมคุณภาพที่คุณต้องการให้เกิดขึ้นจริง</t>
  </si>
  <si>
    <t>https://www.youtube.com/watch?v=V8ohFbyJTXs&amp;list=PL7vAomcmTSEoVYnaHnbI4mBIYNBoGUpRc&amp;index=217&amp;t=5s</t>
  </si>
  <si>
    <t>V8ohFbyJTXs</t>
  </si>
  <si>
    <t>เดินวันละ 10,000 ก้าว ดีต่อสุขภาพจริงหรือ | The Secret Sauce EP.408</t>
  </si>
  <si>
    <t>Premiered Jul 12, 2021</t>
  </si>
  <si>
    <t>Jul 12, 2021</t>
  </si>
  <si>
    <t>7/12/2021</t>
  </si>
  <si>
    <t>28,912 views</t>
  </si>
  <si>
    <t>like this video along with 700 other people</t>
  </si>
  <si>
    <t>15:01</t>
  </si>
  <si>
    <t>“เดิน 10,000 ก้าวแล้วจะอายุยืน” วลียอดฮิตที่หลายคนเคยได้ยิน และกลายเป็นหลักไมล์ในใจใครหลายคนทั่วโลก จนเกิดเป็นเป้าหมายในแต่ละวันเพื่อรักษาสุขภาพ
แท้จริงแล้วต้นกำเนิดของวลีนี้มาจากอะไร การเดิน 10,000 ก้าวจะช่วยทำให้อายุยืน หรือมีสุขภาพที่ดีจริงหรือ? เคน นครินทร์ สรุปประเด็นที่เกี่ยวข้อง ไขคำตอบผ่านงานวิจัย พร้อมนำเสนอเคล็ดลับง่ายๆ ในแต่ละวันเพื่อการมีสุขภาพที่ดี</t>
  </si>
  <si>
    <t>https://www.youtube.com/watch?v=ZB7FMQXvjfQ&amp;list=PL7vAomcmTSEoVYnaHnbI4mBIYNBoGUpRc&amp;index=216&amp;t=4s</t>
  </si>
  <si>
    <t>ZB7FMQXvjfQ</t>
  </si>
  <si>
    <t>หุ่นยนต์และ AI แย่งงานคน? Skyller บริษัทเทคโนโลยี ที่ ปตท.สผ. วางเดิมพัน | The Secret Sauce EP.409</t>
  </si>
  <si>
    <t>Premiered Jul 13, 2021</t>
  </si>
  <si>
    <t>Jul 13, 2021</t>
  </si>
  <si>
    <t>7/13/2021</t>
  </si>
  <si>
    <t>10,483 views</t>
  </si>
  <si>
    <t>43:44</t>
  </si>
  <si>
    <t>Skyller บริษัทหุ่นยนต์ที่เชื่อในการพัฒนาเทคโนโลยี Robotic และ AI เพื่อสร้าง New S Curve ให้ธุรกิจไทยก้าวล้ำไปไกลตั้งแต่การมีสมาร์ทฟาร์ม เครื่องบินไร้คนขับ หุ่นยนต์สำรวจทั้งใต้น้ำและบนอากาศ
อุตสาหกรรมหุ่นยนต์กำลังเดินหน้าไปทางไหน คนทำธุรกิจสามารถนำเรื่องนี้ไปปรับใช้ได้อย่างไร ในอนาคตจะเกิดโอกาสอะไรอีกบ้าง เคน นครินทร์ คุยกับ ศิวัตม์ สายบัว ประธานเจ้าหน้าที่บริหาร Skyller บริษัทย่อยในเครือ ปตท.สผ. ในรายการ The Secret Sauce</t>
  </si>
  <si>
    <t>https://www.youtube.com/watch?v=6L8X-oXugOA&amp;list=PL7vAomcmTSEoVYnaHnbI4mBIYNBoGUpRc&amp;index=215&amp;t=5s</t>
  </si>
  <si>
    <t>6L8X-oXugOA</t>
  </si>
  <si>
    <t>Scout Mindset ทำไมคนผิดมักคิดว่าตัวเองถูก | The Secret Sauce EP.410</t>
  </si>
  <si>
    <t>Premiered Jul 15, 2021</t>
  </si>
  <si>
    <t>Jul 15, 2021</t>
  </si>
  <si>
    <t>7/15/2021</t>
  </si>
  <si>
    <t>43,317 views</t>
  </si>
  <si>
    <t>like this video along with 1,428 other people</t>
  </si>
  <si>
    <t>ทำไมใครหลายคนมักยึดถือในความเชื่อของตัวเองแบบสุดโต่งโดยไม่เปิดรับความเป็นจริงรอบตัว และกล้ามากพอที่จะยอมรับว่าสิ่งที่ตัวเองเคยเชื่อนั่น ‘ผิด’ 
ขณะที่ใครอีกหลายคนกลับยืดอกที่จะยอมรับว่าสิ่งที่ตัวเคยเชื่อมั่น อาจจะไม่ใช่สิ่งที่ ‘ถูกต้องเสมอไป’ พร้อมปรับเปลี่ยนสิ่งที่ผิดพลาดเหล่านั้นให้ดีขึ้นกว่าเดิม เปิดรับและไม่ปิดกั้น จนท้ายที่สุดสามารถเดินต่อไปข้างหน้าได้ไกลกว่าคนอีกกลุ่ม?
เคน-นครินทร์ ชวนคุณถอดรหัสไขคำตอบนี้ผ่านหนังสือ ‘The Scout Mindset: Why Some People See Things Clearly and Others Don’t’ เพื่อเข้าใจระบบความคิดของมนุษย์ พร้อมการทดลองอย่างง่ายเพื่อให้คุณรู้ตัวว่ากำลังคิดแบบ ‘ทหาร’ หรือ ‘นักสอดแนม’ และสรุปบทเรียนสำคัญเพื่อเพิ่มทักษะของผู้นำในการแสดงออกอย่างมืออาชีพ</t>
  </si>
  <si>
    <t>https://www.youtube.com/watch?v=SVj6b_WvHL8&amp;list=PL7vAomcmTSEoVYnaHnbI4mBIYNBoGUpRc&amp;index=214&amp;t=3s</t>
  </si>
  <si>
    <t>SVj6b_WvHL8</t>
  </si>
  <si>
    <t>บทเรียนชีวิต ‘ซาราห์ กิลเบิร์ต’ ผู้หญิงที่อยู่เบื้องหลังวัคซีน AstraZeneca | The Secret Sauce EP.411</t>
  </si>
  <si>
    <t>Premiered Jul 16, 2021</t>
  </si>
  <si>
    <t>Jul 16, 2021</t>
  </si>
  <si>
    <t>7/16/2021</t>
  </si>
  <si>
    <t>140,466 views</t>
  </si>
  <si>
    <t>like this video along with 3,188 other people</t>
  </si>
  <si>
    <t>15:42</t>
  </si>
  <si>
    <t>กุญแจสำคัญที่ทำให้หลายประเทศสามารถฟื้นตัวจากโควิดได้คือ ‘วัคซีน’ แต่สิ่งสำคัญไม่แพ้กันคือผู้ที่อยู่ ‘เบื้องหลังความสำเร็จ’ ในการพัฒนาวัคซีนที่มีประสิทธิภาพ
ชื่อของ ซาราห์ กิลเบิร์ต ปรากฏบนหน้าสื่ออีกครั้งเมื่อช่วงปลายเดือนมิถุนายนที่ผ่านมา หลังเธอได้รับ Standing Ovation จากผู้ชมทั้งสนามในศึกการแข่งขันรายการวิมเบิลดัน 2021 จากการที่เป็นหนึ่งในบุคคลสำคัญที่ได้ร่วมพัฒนา AstraZeneca
เคน นครินร์ ชวนคุณถอดรหัสความสำเร็จเบื้องหลังแนวคิดการทำงานของผู้หญิงธรรมดาๆ ที่แสนเรียบง่าย ถ่อมตน และมุ่งมั่นในการทำหน้าที่ของเธอให้สำเร็จเพื่อช่วยเหลือเพื่อนมนุษย์</t>
  </si>
  <si>
    <t>https://www.youtube.com/watch?v=hVh__MhyA_Y&amp;list=PL7vAomcmTSEoVYnaHnbI4mBIYNBoGUpRc&amp;index=213</t>
  </si>
  <si>
    <t>hVh__MhyA_Y</t>
  </si>
  <si>
    <t>สร้างแรงจูงใจในการทำงานด้วยทฤษฎี ‘อนามัย’ ของ Herzberg | The Secret Sauce EP.412</t>
  </si>
  <si>
    <t>Premiered Jul 17, 2021</t>
  </si>
  <si>
    <t>Jul 17, 2021</t>
  </si>
  <si>
    <t>7/17/2021</t>
  </si>
  <si>
    <t>26,627 views</t>
  </si>
  <si>
    <t>like this video along with 682 other people</t>
  </si>
  <si>
    <t>22:04</t>
  </si>
  <si>
    <t>เพียงเสี้ยววินาทีเท่านั้นที่ทำให้นักกีฬาระดับโลกสามารถก้าวข้ามขีดจำกัดของตัวเองไปได้ สิ่งสำคัญที่เป็นตัวกระตุ้นให้เกิดความเปลี่ยนแปลงคือ ‘แรงจูงใจ’ ที่ยิ่งใหญ่มากพอ
เคน นครินทร์ พาคุณหาคำตอบถึงเคล็ดลับความสำเร็จของนักกีฬาอาชีพ และถอดเคล็ดลับการสร้างแรงจูงใจง่ายๆ ที่นักกีฬาระดับโลกใช้ เพื่อให้คุณสามารถสร้างแรงจูงใจในแบบฉบับของตัวเอง
ติดตามทุกความเคลื่อนไหวของ Tokyo Olympics 2020 ได้ที่ https://thestandard.co/tokyo2020/
ลิงค์เกม Motivation : https://mind.olympicchannel.com/motivation/</t>
  </si>
  <si>
    <t>https://www.youtube.com/watch?v=4Ph5bvg7FlU&amp;list=PL7vAomcmTSEoVYnaHnbI4mBIYNBoGUpRc&amp;index=212&amp;t=4s</t>
  </si>
  <si>
    <t>4Ph5bvg7FlU</t>
  </si>
  <si>
    <t>เคทลิน คาริโก ผู้ทุ่มชีวิตบุกเบิก mRNA ต้นกำเนิดวัคซีน Pfizer และ Moderna | The Secret Sauce EP.413</t>
  </si>
  <si>
    <t>Premiered Jul 20, 2021</t>
  </si>
  <si>
    <t>Jul 20, 2021</t>
  </si>
  <si>
    <t>7/20/2021</t>
  </si>
  <si>
    <t>94,142 views</t>
  </si>
  <si>
    <t>like this video along with 2,559 other people</t>
  </si>
  <si>
    <t>15:11</t>
  </si>
  <si>
    <t>วัคซีนชนิด mRNA ที่มีประสิทธิภาพสูงทั้ง Pfizer และ Moderna กำลังเป็นที่ต้องการของทั่วโลกรวมถึงไทย  แต่รู้หรือไม่ว่า เบื้องหลังการพัฒนานวัตกรรมวัคซีนนี้ ครั้งหนึ่งเคยถูกมองเป็นเพียง 'เรื่องเพ้อฝัน'
เคน นครินทร์ สรุปหลักการทำงานง่ายๆ ของวัคซีน mRNA ย้อนรอยจุดเริ่มต้นการพัฒนาวัคซีนชนิดนี้ผ่านเรื่องราวของ ‘เคทลิน คาริโก’ นักชีวเคมีชาวฮังการีในวัย 66 ปี ที่เปลี่ยนความฝันของเธอให้ช่วยชีวิตผู้คนนับล้านได้อย่างน่าอัศจรรย์</t>
  </si>
  <si>
    <t>https://www.youtube.com/watch?v=ncR3JyjIdug&amp;list=PL7vAomcmTSEoVYnaHnbI4mBIYNBoGUpRc&amp;index=211&amp;t=4s</t>
  </si>
  <si>
    <t>ncR3JyjIdug</t>
  </si>
  <si>
    <t>ศรีนานาพร เจ้าของเบนโตะและเจเล่ จากยี่ปั๊วสู่มหาชน | The Secret Sauce EP.414</t>
  </si>
  <si>
    <t>Premiered Jul 22, 2021</t>
  </si>
  <si>
    <t>Jul 22, 2021</t>
  </si>
  <si>
    <t>7/22/2021</t>
  </si>
  <si>
    <t>25,039 views</t>
  </si>
  <si>
    <t>like this video along with 604 other people</t>
  </si>
  <si>
    <t>34:49</t>
  </si>
  <si>
    <t>เปิดเส้นทางชีวิตและมุมคิดของ วิวรรธน์ ไกรพิสิทธิ์กุล ผู้ก่อตั้งศรีนานาพร ธุรกิจขนมขบเคี้ยวและเครื่องดื่มชั้นนำเบื้องหลังแบรนด์ดัง เบนโตะและเจเล่ ตั้งแต่การเป็นยี่ปั๊วเร่ขายสินค้าทั่วประเทศ เริ่มเปิดโรงงานของตนเอง ผ่านการทดลองล้มลุกคลุกคลาน จนเจอแชมเปียนโปรดักต์อย่างเบนโตะ ขนมปลาหมึกบดรสเผ็ดจัดจ้าน ที่ทำให้ธุรกิจของเขาเติบโตก้าวกระโดด
ปัจจุบัน ศรีนานาพร ปรับกลยุทธ์ลุยตลาด CLMV และกลุ่มประเทศในทวีปยุโรป พร้อมขยายธุรกิจลงสนามโลจิสติกส์และตัวแทนจำหน่ายสินค้า บทเรียนตลอด 30 ปีของเขาคืออะไร ติดตามได้ใน The Secret Sauce</t>
  </si>
  <si>
    <t>https://www.youtube.com/watch?v=fvxDkES821E&amp;list=PL7vAomcmTSEoVYnaHnbI4mBIYNBoGUpRc&amp;index=210&amp;t=2s</t>
  </si>
  <si>
    <t>fvxDkES821E</t>
  </si>
  <si>
    <t>Blockfint สตาร์ทอัพไทย ว่าที่ผู้วางระบบธนาคารใหม่-ตลาดเทรดไฟฟ้า | The Secret Sauce EP.415</t>
  </si>
  <si>
    <t>Premiered Jul 23, 2021</t>
  </si>
  <si>
    <t>Jul 23, 2021</t>
  </si>
  <si>
    <t>7/23/2021</t>
  </si>
  <si>
    <t>15,700 views</t>
  </si>
  <si>
    <t>like this video along with 391 other people</t>
  </si>
  <si>
    <t>57:26</t>
  </si>
  <si>
    <t>หลังสั่งสมประสบการณ์กับบริษัทเทคโนโลยีในซิลิคอน วัลเลย์ มานานกว่า 20 ปี ‘นิค-สุทธิพงศ์ กนกากร’ วิศวกรซอฟต์แวร์ระบบ (Systems Software Engineer) ตัดสินใจพาตัวเองออกจากคอมฟอร์ตโซน ยื่นซองขาวกับบริษัท Nutanix ที่เขาได้ชื่อว่าเป็นหนึ่งในพนักงานยุคบุกเบิก หอบหิ้วความฝันและความตั้งใจที่มีอยู่กลับมายังประเทศไทย แล้วก่อตั้งสตาร์ทอัพในนาม ‘Blockfint’ เมื่อปี 2017
ความมุ่งหวังของเขาคือการนำ ‘บล็อกเชน’ และ ‘ฟินเทค’ มาแก้สมการปัญหาในประเทศไทย โดยวางเป้าหมายไกลถึงขั้นพาตัวเองเป็นผู้วางระบบซอฟท์แวร์ให้กับธนาคารยุคใหม่ Neo Bank ปั้นแพลตฟอร์มแลกเปลี่ยนซื้อขายพลังงานแบบ P2P ก่อนต่อยอดกรุยทางสู่การ IPO และให้ทางเลือกหุ้น (ESOP) กับพนักงาน
The Secret Sauce ชวนทุกคนมาทำความรู้จัก Blockfint หนึ่งในสตาร์ทอัพที่น่าจับตามองที่สุดในช่วงครึ่งปีหลัง 2564 นี้ จากคำบอกเล่าของสุทธิพงศ์ พร้อมเผยให้เห็นแง่มุมความเปลี่ยนแปลงที่เขาตั้งใจจะปลุกให้เกิดในเร็ววันนี้</t>
  </si>
  <si>
    <t>https://www.youtube.com/watch?v=-aXbxREd1XQ&amp;list=PL7vAomcmTSEoVYnaHnbI4mBIYNBoGUpRc&amp;index=209&amp;t=5s</t>
  </si>
  <si>
    <t>-aXbxREd1XQ</t>
  </si>
  <si>
    <t>ถอดบทเรียนพิธีเปิดโตเกียวโอลิมปิก 2020 ‘เรียบง่าย เปี่ยมหวัง งดงาม’ | The Secret Sauce EP.416</t>
  </si>
  <si>
    <t>Premiered Jul 25, 2021</t>
  </si>
  <si>
    <t>Jul 25, 2021</t>
  </si>
  <si>
    <t>7/25/2021</t>
  </si>
  <si>
    <t>53,079 views</t>
  </si>
  <si>
    <t>like this video along with 1,078 other people</t>
  </si>
  <si>
    <t>30:38</t>
  </si>
  <si>
    <t>พิธีเปิดการแข่งขันโตเกียวโอลิมปิก 2020 เมื่อวันศุกร์ที่ผ่านมา (23 กรกฎาคม) แม้ว่าญี่ปุ่นจะไม่ได้จัดเต็ม ใส่ซอฟต์พาวเวอร์ของตัวเองลงไปขนาดนั้น ด้วยเหตุผลของโรคระบาดและการเคารพ ให้เกียรติทุกๆ ฝ่าย แต่ด้วยความเรียบง่ายนี่แหละที่ทำให้พิธีเปิดในครั้งนี้เป็นอีกหนึ่งพิธีเปิดที่ ‘ทรงพลัง’ และมีความหมายมากที่สุดครั้งหนึ่ง
เคน นครินทร์ ชวน นิค-ดิษยุตม์ ธนบุญชัย Content Creator กีฬา สำนักข่าว THE STANDARD ที่ปฏิบัติหน้าที่อยู่ที่มหกรรมการแข่งขันกีฬาโอลิมปิก ณ กรุงโตเกียว มาร่วมถอดบทเรียนและสรุปเหตุการณ์ที่เกิดขึ้นในมิติที่ต่างออกไป ว่าเราควรเรียนรู้อะไรจากญี่ปุ่น</t>
  </si>
  <si>
    <t>https://www.youtube.com/watch?v=BxbRS4yVgv8&amp;list=PL7vAomcmTSEoVYnaHnbI4mBIYNBoGUpRc&amp;index=208&amp;t=10s</t>
  </si>
  <si>
    <t>BxbRS4yVgv8</t>
  </si>
  <si>
    <t>หมดยุคผูกขาด! การไฟฟ้าส่วนภูมิภาคปรับแผนใหญ่ในรอบ 60 ปี | The Secret Sauce EP.417</t>
  </si>
  <si>
    <t>Premiered Jul 27, 2021</t>
  </si>
  <si>
    <t>Jul 27, 2021</t>
  </si>
  <si>
    <t>7/27/2021</t>
  </si>
  <si>
    <t>49,491 views</t>
  </si>
  <si>
    <t>like this video along with 1,018 other people</t>
  </si>
  <si>
    <t>49:49</t>
  </si>
  <si>
    <t>การไฟฟ้าส่วนภูมิภาค หรือ PEA หนึ่งในธุรกิจที่หลายคนมองว่ามีความสามารถในการผูกขาดตลาดพลังงานมายาวนานกว่า 60 ปี แต่ปัจจุบัน ธุรกิจนี้กำลังเจอความท้าทายครั้งใหญ่ เมื่อกระแสการผลิตพลังงานไฟฟ้าด้วยตนเองกำลังทำให้เกิดการกระจายอำนาจจากศูนย์กลาง รวมถึงความต้องการของผู้บริโภคที่มาจากทางเลือกใหม่อย่างรถยนต์ไฟฟ้า กำลังสั่นสะเทือนให้ธุรกิจนี้เปลี่ยนแปลงไปตลอดกาล
เคน นครินทร์ พูดคุยกับสมพงษ์ ปรีเปรม ผู้ว่าการไฟฟ้าส่วนภูมิภาค (PEA) ถึงการปรับธุรกิจครั้งสำคัญ มาร่วมหาคำตอบกันว่า บทบาทของการไฟฟ้าส่วนภูมิภาคจะเป็นอย่างไร บทเรียนอะไรที่เขาได้เรียนรู้จากการทรานฟอร์มองค์กร และแผนเดินหน้าต่อหลังจากนี้จะมุ่งไปทางไหน ใน The Secret Sauce</t>
  </si>
  <si>
    <t>https://www.youtube.com/watch?v=y2VXT_fdg64&amp;list=PL7vAomcmTSEoVYnaHnbI4mBIYNBoGUpRc&amp;index=207&amp;t=5s</t>
  </si>
  <si>
    <t>y2VXT_fdg64</t>
  </si>
  <si>
    <t>Antifragile แข็งแกร่งยืดหยุ่น สุดยอดทักษะแห่งศตวรรษที่ 21 | The Secret Sauce EP.418</t>
  </si>
  <si>
    <t>Premiered Jul 29, 2021</t>
  </si>
  <si>
    <t>Jul 29, 2021</t>
  </si>
  <si>
    <t>7/29/2021</t>
  </si>
  <si>
    <t>63,715 views</t>
  </si>
  <si>
    <t>like this video along with 1,922 other people</t>
  </si>
  <si>
    <t>32:49</t>
  </si>
  <si>
    <t>ย่างเข้าสู่ช่วงเดือนกรกฎาคม 2564 แต่สถานการณ์โควิด และเศรษฐกิจในไทยดูจะมีแต่ทรุดกับทรุด คนจำนวนมากต้องใช้ชีวิตอยู่บน ‘ความไม่แน่นอน’ ไม่สามารถคาดการณ์ Scenario ต่างๆ ล่วงหน้าได้เลย แต่ในแง่มุมหนึ่ง หากคุณเป็นผู้ประกอบการธุรกิจและคนที่ได้รับผลกระทบโดยตรงละ  จะทำอย่างไรให้สามารถผ่านพ้นทุกเรื่องราว และเป็น ‘ผู้ที่ได้รับประโยชน์’ จากเหตุการณ์เหล่านี้
เคน นครินทร์ สรุปผลประกอบการทางความคิดและถอดบทเรียนจากหนังสือ Antifragile: Things that Gain from Disorder แต่งโดย Nassim Taleb เพื่อให้เข้าใจความหมายของ ‘Antifragile’ สุดยอดทักษะแห่งศตวรรษที่ 21 ให้คุณสามารถสร้างประโยชน์ได้บนความไม่แน่นอน พร้อมด้วยเคล็ดลับการสร้าง Antifragile ให้เกิดขึ้นในตัวคุณ</t>
  </si>
  <si>
    <t>https://www.youtube.com/watch?v=R-KO2d11grA&amp;list=PL7vAomcmTSEoVYnaHnbI4mBIYNBoGUpRc&amp;index=206&amp;t=6s</t>
  </si>
  <si>
    <t>R-KO2d11grA</t>
  </si>
  <si>
    <t>สารคดีพิเศษ คัมภีร์เอาตัวรอดของร้านอาหารในวิกฤตล้านระลอก | The Secret Sauce Special</t>
  </si>
  <si>
    <t>Premiered Jul 31, 2021</t>
  </si>
  <si>
    <t>Jul 31, 2021</t>
  </si>
  <si>
    <t>7/31/2021</t>
  </si>
  <si>
    <t>34,091 views</t>
  </si>
  <si>
    <t>like this video along with 899 other people</t>
  </si>
  <si>
    <t>ทางรอดของร้านอาหารในมรสุมวิกฤตโควิดอยู่ที่ตรงไหน
จากมาตรการล็อกดาวน์ควบคุมโควิดระลอกที่ 4 ส่งผลกระทบถึงผู้ประกอบการ SMEs ที่กำลังบาดเจ็บหนัก หมดหนทางเดินหน้าต่อ โดยเฉพาะมาตรการห้ามนั่งรับประทานอาหารในร้าน ทำให้หลายคนต้องตัดสินใจปลดพนักงาน ปิดกิจการ ยอมขาดทุนครั้งสุดท้าย แต่สำหรับคนทำธุรกิจที่ยังกัดฟันสู้มาจนถึงวันนี้ พวกเขาต่างต้องงัดสารพัดกลยุทธ์และวิชาบริหารจัดการ เพื่อพากิจการผ่านพ้นมรสุมระลอกแล้วระลอกเล่าไปจนกว่าสถานการณ์จะดีขึ้น 
สารคดีพิเศษ The Secret Sauce รวบรวมบทเรียนที่กลั่นมาจากจิตวิญญาณของเหล่าผู้ประกอบการร้านอาหาร รวมถึงผู้เชี่ยวชาญเรื่องการบริหารกระแสเงินสด และตัวแทนธนาคารในฐานะผู้อยู่เบื้องหลังการเดินหน้าต่อของธุรกิจ SMEs 
มาร่วมหาคำตอบไปด้วยกันว่า ธุรกิจร้านอาหารควรเดินหน้าต่อไปอย่างไร ท่ามกลางคลื่นวิกฤตพัดกระหน่ำ ที่ยังไม่เห็นแสงสว่างปลายอุโมงค์
#TheSecretSauce #TheStandardTH</t>
  </si>
  <si>
    <t>https://www.youtube.com/watch?v=xKt6qbJrfjQ&amp;list=PL7vAomcmTSEoVYnaHnbI4mBIYNBoGUpRc&amp;index=205</t>
  </si>
  <si>
    <t>xKt6qbJrfjQ</t>
  </si>
  <si>
    <t>Imagineering ชำแหละกลยุทธ์ Disney สู้ศึกสตรีมมิงจากปากผู้บริหารตัวจริง | The Secret Sauce EP.419</t>
  </si>
  <si>
    <t>78</t>
  </si>
  <si>
    <t>Premiered Aug 2, 2021</t>
  </si>
  <si>
    <t>Aug 2, 2021</t>
  </si>
  <si>
    <t>8/2/2021</t>
  </si>
  <si>
    <t>11,813 views</t>
  </si>
  <si>
    <t>like this video along with 231 other people</t>
  </si>
  <si>
    <t>56:47</t>
  </si>
  <si>
    <t>ครบหนึ่งเดือนแล้วที่ Disney+ Hotstar ให้บริการในไทยอย่างเป็นทางการ และแม้ว่าผลตอบรับจากผู้ชมจะมีทั้งชอบและ ‘ยังไม่ปลื้ม’ ในบางส่วน แต่ก็ปฏิเสธไม่ได้ว่ามูฟเมนต์ของบริษัทสื่อที่มีอายุเกือบ 100 ปีในสมรภูมิสตรีมมิงแพลตฟอร์มนี้ร้อนแรง และน่าจับตามองอย่างยิ่ง
เคน นครินทร์ ชวน วินท์รดิศ กลศาสตร์เสนี ผู้จัดการทั่วไป Direct-to-Consumer ประจำไต้หวัน ฮ่องกง และเอเชียตะวันออกเฉียงใต้ (ไม่รวมอินโดนีเซีย) และผู้จัดการทั่วไป บริษัท เดอะ วอลท์ ดิสนีย์ (ประเทศไทย) จำกัด มาถ่ายทอดกลยุทธ์ Disney และ Disney+ ในวันที่ประกาศกร้าวขอเป็นบริษัทสื่อแบบ ‘Modern Media’ สู้ศึกสตรีมมิงฯ พร้อมอธิบายนิยาม ‘Imagineering’ ที่เขาย้ำว่าเป็น Secret Sauce ของ Disney!</t>
  </si>
  <si>
    <t>https://www.youtube.com/watch?v=Va_A2jRS35o&amp;list=PL7vAomcmTSEoVYnaHnbI4mBIYNBoGUpRc&amp;index=204&amp;t=3s</t>
  </si>
  <si>
    <t>Va_A2jRS35o</t>
  </si>
  <si>
    <t>4 แนวคิดที่ทำให้ ‘Vespa’ ในวัย 75 ปี เป็นแบรนด์ที่ ‘สดใหม่’ อยู่เสมอ | The Secret Sauce EP. 420</t>
  </si>
  <si>
    <t>Premiered Aug 3, 2021</t>
  </si>
  <si>
    <t>Aug 3, 2021</t>
  </si>
  <si>
    <t>8/3/2021</t>
  </si>
  <si>
    <t>5,763 views</t>
  </si>
  <si>
    <t>like this video along with 160 other people</t>
  </si>
  <si>
    <t>16:09</t>
  </si>
  <si>
    <t>ไม่น่าเชื่อว่าปี 2021 นี้ ‘Vespa’ แบรนด์สกูตเตอร์จากอิตาลีจะมีอายุครบ 75 ปีแล้ว แต่ในขวบวัยที่ 75 ของ Vespa พวกเขากลับไม่ร่วงโรยไปตามวัยเลยแม้แต่น้อย แถมยังกลายเป็นยานพาหนะคู่ใจของคนหนุ่มสาวจำนวนมาก
เพราะอะไร Vespa ถึงเป็นแบรนด์ที่ยังคงดู ‘Young’ เหมือนคนหนุ่มคนสาวอยู่เสมอ เบื้องหลังความสำเร็จของแบรนด์คืออะไร เคน นครินทร์ ชวนคุณมาหาคำตอบไปด้วยกัน</t>
  </si>
  <si>
    <t>https://www.youtube.com/watch?v=CwYHP_7TRSI&amp;list=PL7vAomcmTSEoVYnaHnbI4mBIYNBoGUpRc&amp;index=203&amp;t=5s</t>
  </si>
  <si>
    <t>CwYHP_7TRSI</t>
  </si>
  <si>
    <t>Cash Cycle พลังลมปราณเงินสดต่อลมหายใจเฮือกสุดท้าย | The Secret Sauce EP.421</t>
  </si>
  <si>
    <t>Premiered Aug 4, 2021</t>
  </si>
  <si>
    <t>Aug 4, 2021</t>
  </si>
  <si>
    <t>8/4/2021</t>
  </si>
  <si>
    <t>27,869 views</t>
  </si>
  <si>
    <t>like this video along with 686 other people</t>
  </si>
  <si>
    <t>27:50</t>
  </si>
  <si>
    <t>วิกฤตโควิดที่ยืดยาวครั้งนี้เปรียบเหมือนคลื่นลูกใหญ่ซัดถาโถมอย่างไม่หยุดหย่อน ส่งผลให้แทบทุกธุรกิจจำเป็นต้องปรับตัวเพื่อให้อยู่รอด แต่การปรับตัวที่เหมาะสมไม่อาจเกิดขึ้นได้ หากผู้ประกอบการยังไม่รู้จักธุรกิจของตัวเองดีพอ โดยเฉพาะอย่างยิ่งเรื่องการเงิน
เคน นครินทร์ คุยกับ จิ๋ม-สุวภา เจริญยิ่ง อุปนายกสมาคมนักวางแผนการเงินไทย และที่ปรึกษาด้านการเงินกว่า 80 บริษัทในตลาดหลักทรัพย์ ถึงวิธีสังเกตและทำความเข้าใจการบริหารวงจรเงินสด หรือ Cash Cycle ความหวังสุดท้ายในการต่อลมหายใจของผู้ประกอบการ ในวิกฤตที่ไม่รู้ว่าเมื่อไรจะได้กลับไปหายใจเหนือผิวน้ำ</t>
  </si>
  <si>
    <t>https://www.youtube.com/watch?v=-EKsxiiRx1w&amp;list=PL7vAomcmTSEoVYnaHnbI4mBIYNBoGUpRc&amp;index=202&amp;t=5s</t>
  </si>
  <si>
    <t>-EKsxiiRx1w</t>
  </si>
  <si>
    <t>Reimagine คิดใหม่ พลิกวิกฤตธุรกิจร้านอาหารกับร้าน Roast และกาแฟ Roots | The Secret Sauce EP.422</t>
  </si>
  <si>
    <t>Premiered Aug 5, 2021</t>
  </si>
  <si>
    <t>Aug 5, 2021</t>
  </si>
  <si>
    <t>8/5/2021</t>
  </si>
  <si>
    <t>19,988 views</t>
  </si>
  <si>
    <t>37:07</t>
  </si>
  <si>
    <t>เดือนแล้วเดือนเล่าที่ธุรกิจร้านอาหารไม่สามารถเปิดบริการหน้าร้านได้ ในวิกฤตที่ไร้จุดจบครั้งนี้ วิธีการแบบเดิมๆ อาจไม่ใช่ทางออกอีกต่อไป ผู้ประกอบการอาจต้องคิดถึงธุรกิจในมุมมองใหม่ๆ เพื่อหาโอกาสที่ซ่อนอยู่ในวิกฤตให้เจอ
เคน นครินทร์ พูดคุยกับ เต้-วรัตต์ วิจิตรวาทการ ผู้ก่อตั้งร้านอาหาร Roast และแบรนด์กาแฟ Roots ถึงการ Reimagine มองหาโอกาสในวิกฤตและปรับโมเดลธุรกิจในรูปแบบใหม่ๆ เพื่อให้ร้านอาหารสามารถอยู่รอดได้มากกว่าแค่ในระยะสั้น แต่ยังสามารถเติบโตได้ในระยะยาวด้วยเช่นเดียวกัน</t>
  </si>
  <si>
    <t>https://www.youtube.com/watch?v=dTFjjcuZsEc&amp;list=PL7vAomcmTSEoVYnaHnbI4mBIYNBoGUpRc&amp;index=201&amp;t=5s</t>
  </si>
  <si>
    <t>dTFjjcuZsEc</t>
  </si>
  <si>
    <t>Simone Biles สุขภาพจิตที่แตกสลายของนักกีฬาถึงคนทำงานอย่างเรา | The Secret Sauce EP.423</t>
  </si>
  <si>
    <t>Premiered Aug 7, 2021</t>
  </si>
  <si>
    <t>Aug 7, 2021</t>
  </si>
  <si>
    <t>8/7/2021</t>
  </si>
  <si>
    <t>18,581 views</t>
  </si>
  <si>
    <t>โอลิมปิกเกมส์ โตเกียว 2020 มหกรรมกีฬาที่ทุกคนรอคอย เพื่อส่งเสียงเชียร์ไปยังเหล่านักกีฬาทีมชาติ แต่หารู้ไม่ว่าเบื้องหลังของนักกีฬาทุกคนนั้นแบกรับแรงกดดันไว้มากกว่าที่เราคิด โดยเฉพาะกรณีของ Simone Biles นักกีฬายิมนาสติกชาวอเมริกัน ที่ประกาศถอนตัวออกจากการแข่งขันถึง 5 รายการ
เคน นครินทร์ ชวน นิค-ดิษยุตม์ ธนบุญชัย Content Creator กีฬา สำนักข่าว THE STANDARD ที่ปฏิบัติหน้าที่ในมหกรรมการแข่งขันกีฬาโอลิมปิก ณ กรุงโตเกียว ประเทศญี่ปุ่น มาอธิบายปรากฏการณ์การถอนตัวของ Simone Biles สาเหตุของเรื่องราวทั้งหมด และถอดบทเรียนสำคัญที่ทุกองค์กรควรตระหนักได้แล้วว่าสภาพจิตใจของพนักงานนั้นเป็นสิ่งที่ไม่ควรถูกละเลย
คุณสามารถติดตามทุกความเคลื่อนไหวของ Olympic Games Tokyo 2020 ได้ที่ https://thestandard.co/tokyo2020/ และสามารถรัมชมเกมการแข่งขันแบบสดๆ และตารางการแข่งขัน ที่ AIS PLAY ได้ที่ https://m.ais.co.th/ptnOlympicplanb</t>
  </si>
  <si>
    <t>https://www.youtube.com/watch?v=zr3B7-5IKtI&amp;list=PL7vAomcmTSEoVYnaHnbI4mBIYNBoGUpRc&amp;index=200</t>
  </si>
  <si>
    <t>zr3B7-5IKtI</t>
  </si>
  <si>
    <t>บทเรียนชีวิต ลิโอเนล เมสซี คำอำลาและความฝันสุดท้าย | The Secret Sauce EP.424</t>
  </si>
  <si>
    <t>Premiered Aug 11, 2021</t>
  </si>
  <si>
    <t>Aug 11, 2021</t>
  </si>
  <si>
    <t>8/11/2021</t>
  </si>
  <si>
    <t>24,292 views</t>
  </si>
  <si>
    <t>like this video along with 758 other people</t>
  </si>
  <si>
    <t>27:02</t>
  </si>
  <si>
    <t>เป็นท่ีแน่นอนแล้วว่า โลกฟุตบอลในฤดูกาล 2021-2022 ที่กำลังจะเริ่มต้นขึ้น เราจะไม่ได้เห็น ‘ลิโอเนล เมสซี’ ยอดดาวเตะชาวอาร์เจนไตน์ในชุดสีน้ำเงิน-เลือดหมูที่คุ้นตาของสโมสรฟุตบอลบาร์เซโลนาอีกต่อไป หลังทั้งสองฝ่ายไม่สามารถต่อสัญญากันได้เนื่องด้วยเหตุผลด้านกฎข้อบังคับทางการเงินของลีกลาลีกา สเปน 
แต่ไม่ว่าอนาคตข้างหน้าจะเป็นเช่นไร นักเตะระดับเมสซีก็น่าจะสร้างปรากฏการณ์และความบันเทิงให้โลกลูกหนัง รวมถึงเดินหน้าสร้างความสำเร็จได้อย่างแน่นอน
เคน นครินทร์ สรุปบทเรียนชีวิตที่เราได้เรียนรู้จาก ลิโอเนล เมสซี ทั้งในฐานะนักกีฬาและมนุษย์ผู้เปลี่ยนความฝันให้กลายเป็นเรื่องจริง ก้าวข้ามข้อจำกัดการป่วยภาวะขาดฮอร์โมนเจริญเติบโตในวัยเด็กจนถีบทะยานตัวเองขึ้นมาเป็นนักเตะระดับโลก และส่งต่อแรงบันดาลใจให้กับผู้คนทั่วโลกอย่างไม่รู้จบ
#TheSecretSauce #TheStandardPodcast #TheStandardCo #TheStandardTH</t>
  </si>
  <si>
    <t>https://www.youtube.com/watch?v=9ATErzMnbvo&amp;list=PL7vAomcmTSEoVYnaHnbI4mBIYNBoGUpRc&amp;index=199&amp;t=5s</t>
  </si>
  <si>
    <t>9ATErzMnbvo</t>
  </si>
  <si>
    <t>เศรษฐา แสนสิริ Call Out “คนรวยต้องช่วยคนจน ความเหลื่อมล้ำกำลังระเบิด” | The Secret Sauce EP. 425</t>
  </si>
  <si>
    <t>Premiered Aug 13, 2021</t>
  </si>
  <si>
    <t>Aug 13, 2021</t>
  </si>
  <si>
    <t>8/13/2021</t>
  </si>
  <si>
    <t>141,721 views</t>
  </si>
  <si>
    <t>like this video along with 3,726 other people</t>
  </si>
  <si>
    <t>42:58</t>
  </si>
  <si>
    <t>โควิด เศรษฐกิจ การเมือง ปัญหาหลายส่วนที่ประเทศไทยกำลังเผชิญ ซ้ำเติมด้วยความฟอนเฟะของสังคมที่ทำให้ภาพ ‘ความเหลื่อมล้ำ’ เริ่มถ่างขยายกว้างออกไปเรื่อยๆ และอาจนำไปสู่ ‘K Shape Recovery’ คนรอดรุ่ง คนรากหญ้าไร้ที่ยืน 
เคน นครินทร์ ชวน เศรษฐา ทวีสิน ประธานอำนวยการและกรรมการผู้จัดการใหญ่ บริษัท แสนสิริ จำกัด (มหาชน) ถกประเด็นวิพากษ์ปัญหาสังคม การช่วยเหลือจากภาครัฐที่บกพร่อง และเรียกร้องให้ผู้ประกอบการรายใหญ่ทุกคนต้องออกมาช่วยกัน เพราะรายเล็กกำลังจะตาย</t>
  </si>
  <si>
    <t>https://www.youtube.com/watch?v=o7vLCLDHgZk&amp;list=PL7vAomcmTSEoVYnaHnbI4mBIYNBoGUpRc&amp;index=198&amp;t=5s</t>
  </si>
  <si>
    <t>o7vLCLDHgZk</t>
  </si>
  <si>
    <t>Adaptive Leadership ทักษะที่ผู้นำยุคนี้ต้องมี | The Secret Sauce EP.426</t>
  </si>
  <si>
    <t>Premiered Aug 23, 2021</t>
  </si>
  <si>
    <t>Aug 23, 2021</t>
  </si>
  <si>
    <t>8/23/2021</t>
  </si>
  <si>
    <t>144,576 views</t>
  </si>
  <si>
    <t>like this video along with 3,823 other people</t>
  </si>
  <si>
    <t>38:49</t>
  </si>
  <si>
    <t>ท่ามกลางสถานการณ์โลกแบบ VUCA ทุกสิ่งทุกอย่างรอบตัวไม่มีอะไรแน่นอน ผันผวนปรวนแปรอยู่ตลอดเวลา สิ่งสำคัญที่คุณในฐานะผู้นำจะต้องมีคือทักษะแบบ ‘Adaptive Leadership’ หรือการเป็นผู้นำที่ยืดหยุ่น ไม่ตายตัว พร้อมจะปรับตัวเอง พลิกแพลงแนวทางหากลยุทธ์ใหม่ๆ เพื่อสร้างความเปลี่ยนแปลงให้สำเร็จ
เคน นครินทร์ สรุปบทเรียนจากทักษะการเป็นผู้นำแห่งศตวรรษที่ 21 แบบ Adaptive Leadership เพื่อแนะเคล็ดลับและหาเฟรมเวิร์กฝึกการเป็นผู้นำในโลกยุคใหม่ให้กับคุณ</t>
  </si>
  <si>
    <t>https://www.youtube.com/watch?v=PQ2SuOiWN1M&amp;list=PL7vAomcmTSEoVYnaHnbI4mBIYNBoGUpRc&amp;index=197&amp;t=5s</t>
  </si>
  <si>
    <t>PQ2SuOiWN1M</t>
  </si>
  <si>
    <t>Complex Problem Solving 6 วิธีแก้ปัญหาซับซ้อนด้วยมุมมองแมลงปอ | The Secret Sauce EP.427</t>
  </si>
  <si>
    <t>Premiered Aug 24, 2021</t>
  </si>
  <si>
    <t>Aug 24, 2021</t>
  </si>
  <si>
    <t>8/24/2021</t>
  </si>
  <si>
    <t>69,180 views</t>
  </si>
  <si>
    <t>like this video along with 1,837 other people</t>
  </si>
  <si>
    <t>35:23</t>
  </si>
  <si>
    <t>ทุกวันนี้ เราอยู่บนโลกที่ไม่แน่นอน หลายปัญหาที่เข้ามาเป็นปัญหาที่ไม่เคยเจอมาก่อน ซับซ้อนและยากที่จะแก้ไขด้วยวิธีการแบบเดิมๆ 
เคน นครินทร์ ชวนคุณมาศึกษา 6 วิธีสำคัญเพื่อรับมือกับปัญหาบนโลกที่ซับซ้อนยิ่งกว่าเดิม เข้าใจสถานการณ์ได้มากขึ้นด้วยการใช้มุมมองแบบ ’แมลงปอ’ และสรุปหลักคิดที่ได้เพื่อให้คุณเป็นนักแก้ปัญหาที่ดีในทุกๆ สถานการณ์</t>
  </si>
  <si>
    <t>https://www.youtube.com/watch?v=52kDAkJcFck&amp;list=PL7vAomcmTSEoVYnaHnbI4mBIYNBoGUpRc&amp;index=196&amp;t=5s</t>
  </si>
  <si>
    <t>52kDAkJcFck</t>
  </si>
  <si>
    <t>ทำไม 'จาซินดา อาร์เดิร์น' จึงเป็นผู้นำอันดับหนึ่งที่โลกรัก | The Secret Sauce EP.428</t>
  </si>
  <si>
    <t>Premiered Aug 26, 2021</t>
  </si>
  <si>
    <t>Aug 26, 2021</t>
  </si>
  <si>
    <t>8/26/2021</t>
  </si>
  <si>
    <t>62,790 views</t>
  </si>
  <si>
    <t>like this video along with 2,176 other people</t>
  </si>
  <si>
    <t>ถ้าพูดถึงภาพลักษณ์การเป็น ‘ผู้นำ’ ในอดีต เราอาจนึกถึงท่าทีขึงขัง ดุดัน และเด็ดเดี่ยว แต่ไม่
กี่ปีที่ผ่านมา แนวคิดเรื่องภาวะการเป็นผู้นำในโลกยุคใหม่ได้เปลี่ยนไปโดยสิ้นเชิง กล่าวคือ เป็นผู้นำที่ยืดหยุ่น ปรับตัวเก่ง เห็นอกเห็นใจผู้อื่น จับต้องได้มากขึ้น โดย ‘จาซินดา อาร์เดิร์น’ นายกรัฐมนตรีหญิงของนิวซีแลนด์ คือหนึ่งในตัวอย่างผู้นำในโลกยุคใหม่ที่ได้รับการยอมรับเป็นอย่างมากในแนวทางของเธอ
เคน นครินทร์ สรุปบทเรียนสำคัญของ จาซินดา อาร์เดิร์น นายกรัฐมนตรีหญิงเจ้าของรอยยิ้มที่ใครหลายคนหลงรัก ด้วยท่าทีที่เป็นมิตรอยู่ตลอดเวลา ในฐานะผู้นำยุคใหม่ที่ผู้คนทั่วโลกต่างยอมรับ
ห้ามพลาด! เสาร์ที่ 11 กันยายนนี้ The Secret Sauce กำลังจะจัดงานฟอรัมใหญ่ประจำปี ‘Strategy Forum 2022’ คัมภีร์กลยุทธ์ฝ่าวิกฤตปี 2022 เวลา 09.00-17.00 น. 
สนใจร่วมงาน ซื้อบัตรได้ที่ www.zipeventapp.com/e/the-secret-sauce บัตรราคาปกติ 1,500 บาท และพิเศษ! ตั้งแต่วันนี้จนถึง 27 สิงหาคม รับสิทธิ์ Early Bird ซื้อบัตรได้ในราคา 999 บาท และพิเศษอีกระดับ สำหรับ THE STANDARD MEMBER รับโค้ดส่วนลดเพิ่ม 10% ทุกราคา (จำนวนจำกัด) ศึกษาข้อมูลเพิ่มเติมได้ที่ 
www.thestandard.co/events</t>
  </si>
  <si>
    <t>https://www.youtube.com/watch?v=HfSa_aPd-M8&amp;list=PL7vAomcmTSEoVYnaHnbI4mBIYNBoGUpRc&amp;index=195&amp;t=5s</t>
  </si>
  <si>
    <t>HfSa_aPd-M8</t>
  </si>
  <si>
    <t>กลยุทธ์แข่งต้องชนะ Bluebik ดิจิทัลคอนซัลต์ไทย IPO รายแรก | The Secret Sauce EP.429</t>
  </si>
  <si>
    <t>Premiered Sep 10, 2021</t>
  </si>
  <si>
    <t>Sep 10, 2021</t>
  </si>
  <si>
    <t>9/10/2021</t>
  </si>
  <si>
    <t>15,305 views</t>
  </si>
  <si>
    <t>like this video along with 342 other people</t>
  </si>
  <si>
    <t>1:13:02</t>
  </si>
  <si>
    <t>การทำ ‘Digital Transformation’ ไม่ใช่ว่าใครๆ ก็ทำได้ หากขาดความรู้ ประสบการณ์ และไม่สามารถผสานกลยุทธ์และเทคโนโลยีให้กลายเป็นเรื่องเดียวกันได้ มันจึงเป็นช่องว่างในตลาดที่ทำให้เกิด ‘Bluebik’ ต้นแบบบริษัทดิจิทัลคอนซัลติงสัญชาติไทย ที่มุ่งเป้าพัฒนาวงการธุรกิจให้เข้าสู่ยุคดิจิทัลอย่างเต็มตัวมากว่า 7 ปี ซึ่งวันนี้พวกเขาพร้อมแล้วที่จะขยายฝันให้ใหญ่กว่าเดิมด้วยการเข้า IPO 
เคน นครินทร์ คุยกับ พชร อารยะการกุล ประธานเจ้าหน้าที่บริหาร บริษัท บลูบิค กรุ๊ป จำกัด (มหาชน) ถึงจุดเริ่มต้นการผันตัวมาเป็นธุรกิจที่ปรึกษาชั้นนำของประเทศ เผยกลยุทธ์ ‘แข่งต้องชนะ’ เบื้องหลังการทรานส์ฟอร์ม และสรุปเป้าหมายสำคัญที่ Bluebik วางไว้หลังเข้า mai 
ห้ามพลาด! วันเสาร์ที่ 11 กันยายนนี้ The Secret Sauce กำลังจะจัดงานฟอรัมใหญ่ประจำปี ‘Strategy Forum 2022’ คัมภีร์กลยุทธ์ฝ่าวิกฤตปี 2022 เวลา 09.00-17.00 น. ซื้อบัตรได้ที่ https://www.zipeventapp.com/e/the-secret-sauce บัตรราคาปกติ 1,500 บาท และพิเศษ! สำหรับ THE STANDARD MEMBER รับส่วนลดเพิ่ม 10% (จำนวนจำกัด) ศึกษาข้อมูลเพิ่มเติมได้ที่ https://www.thestandard.co/events</t>
  </si>
  <si>
    <t>https://www.youtube.com/watch?v=AFkVh9Sv2Jk&amp;list=PL7vAomcmTSEoVYnaHnbI4mBIYNBoGUpRc&amp;index=194&amp;t=5s</t>
  </si>
  <si>
    <t>AFkVh9Sv2Jk</t>
  </si>
  <si>
    <t>Ego is the enemy ตัวคุณคือศัตรู ศิลปะการบริหารอีโก้ | The Secret Sauce EP.430</t>
  </si>
  <si>
    <t>Premiered Sep 11, 2021</t>
  </si>
  <si>
    <t>Sep 11, 2021</t>
  </si>
  <si>
    <t>9/11/2021</t>
  </si>
  <si>
    <t>141,030 views</t>
  </si>
  <si>
    <t>like this video along with 4,724 other people</t>
  </si>
  <si>
    <t>39:35</t>
  </si>
  <si>
    <t>ความเชื่อ อุดมการณ์ ศาสนา การเมือง ทุกสิ่งแตกต่างกันอย่างสิ้นเชิงแต่หลายครั้งกลับถูกหลอมรวมกลายเป็น ‘ตัวตน’ ของคุณ บางคนอธิบายสิ่งเหล่านี้ว่ามันคือ ‘อีโก้’ หรือสิ่งที่เรายึดถือไว้ ให้เรามีความเชื่อมั่นแรงกล้า แต่ขณะเดียวกันก็เป็นอัตตาที่อาจทำให้เราล้มเหลวได้เช่นกัน
เคน นครินทร์ ชวนคุณมาหาคำตอบผ่านหนังสือ Ego is the enemy ถึงความหมายที่แท้จริงของอีโก้ ที่บางครั้งก็เป็นศัตรูตัวฉกาจที่สุดในตัวของคุณเอง</t>
  </si>
  <si>
    <t>https://www.youtube.com/watch?v=B9DrlXRMekQ&amp;list=PL7vAomcmTSEoVYnaHnbI4mBIYNBoGUpRc&amp;index=193&amp;t=5s</t>
  </si>
  <si>
    <t>B9DrlXRMekQ</t>
  </si>
  <si>
    <t>88 ปี Unilever เปลี่ยนโลกด้วยการขายผงซักฟอกและไอศกรีม | The Secret Sauce EP.431</t>
  </si>
  <si>
    <t>Premiered Sep 13, 2021</t>
  </si>
  <si>
    <t>Sep 13, 2021</t>
  </si>
  <si>
    <t>9/13/2021</t>
  </si>
  <si>
    <t>19,714 views</t>
  </si>
  <si>
    <t>like this video along with 549 other people</t>
  </si>
  <si>
    <t>46:43</t>
  </si>
  <si>
    <t>แบรนด์ระดับโลกอย่าง Unilever ขยับตัวอย่างไร ในวันที่พฤติกรรมผู้บริโภคเปลี่ยนแปลงไปในทุกมิติ
เคน นครินทร์ คุยกับ โรเบิร์ต แคนเดลิโน (Robert Candelino) หัวเรือใหญ่แห่งยูนิลีเวอร์ ประเทศไทยและอาเซียน ถึงกลยุทธ์การปรับตัวครั้งใหญ่ในยุควิกฤต บทเรียนที่ได้จากการการบุกโลกอีคอมเมิร์ซ และแผนฉบับต่อไปที่มุ่งเน้นเรื่องความยั่งยืนอย่างเต็มรูปแบบใน The Secret Sauce</t>
  </si>
  <si>
    <t>https://www.youtube.com/watch?v=EUPQyqBhVTc&amp;list=PL7vAomcmTSEoVYnaHnbI4mBIYNBoGUpRc&amp;index=192&amp;t=5s</t>
  </si>
  <si>
    <t>EUPQyqBhVTc</t>
  </si>
  <si>
    <t>ปตท.ปรับพอร์ตพลังงาน เปิดเสรีก๊าซธรรมชาติ | The Secret Sauce EP.432</t>
  </si>
  <si>
    <t>Premiered Sep 15, 2021</t>
  </si>
  <si>
    <t>Sep 15, 2021</t>
  </si>
  <si>
    <t>9/15/2021</t>
  </si>
  <si>
    <t>9,656 views</t>
  </si>
  <si>
    <t>like this video along with 177 other people</t>
  </si>
  <si>
    <t>51:27</t>
  </si>
  <si>
    <t>เป็นเวลาหลาย 10 ปีที่บริษัทอย่าง ปตท. ได้จำหน่าย ‘ก๊าซธรรมชาติ’ ให้แก่โรงไฟฟ้าต่างๆ ทั่วประเทศไทย ในฐานะ ‘เป็นต้นน้ำของพลังงาน’ แต่ไม่นานมานี้ได้มีการเปิดเสรีธุรกิจก๊าซธรรมชาติ นั่นหมายความว่าหลังจากนี้ ปตท. จะต้องเผชิญกับคู่แข่งอีกมหาศาลทั้งในประเทศและต่างประเทศ
ปตท. จะรับมือกับสถานการณ์นี้อย่างไร ในวันที่ผู้เล่นรายอื่นพร้อมเข้ามาแข่งขัน เคน นครินทร์ คุยกับ อธิคม เติบศิริ ประธานเจ้าหน้าที่ปฏิบัติการกลุ่มธุรกิจปิโตรเลียมขั้นต้นและก๊าซธรรมชาติ ถึงกลยุทธ์สำคัญที่จะต้องปรับตัวเมื่อตลาดเกิดการเปลี่ยนแปลง กลยุทธ์อะไรที่จะทำให้แตกต่างจากคู่แข่งรายอื่น และวิธีบริหารองค์กรในระดับมหาชนจากผู้บริหารตัวจริงของบริษัทพลังงานแห่งชาติ</t>
  </si>
  <si>
    <t>https://www.youtube.com/watch?v=YTfTEZA2SSw&amp;list=PL7vAomcmTSEoVYnaHnbI4mBIYNBoGUpRc&amp;index=191&amp;t=5s</t>
  </si>
  <si>
    <t>YTfTEZA2SSw</t>
  </si>
  <si>
    <t>ศุภชัย เจียรวนนท์ ปรับทัพ CP ครั้งประวัติศาสตร์ ดัน Makro ตีตลาดโลก | The Secret Sauce EP.433</t>
  </si>
  <si>
    <t>Premiered Sep 17, 2021</t>
  </si>
  <si>
    <t>Sep 17, 2021</t>
  </si>
  <si>
    <t>9/17/2021</t>
  </si>
  <si>
    <t>241,370 views</t>
  </si>
  <si>
    <t>like this video along with 1,849 other people</t>
  </si>
  <si>
    <t>56:52</t>
  </si>
  <si>
    <t>การปรับกระบวนรบครั้งใหญ่ของ Makro และ Lotus’s ส่งผลให้แบรนด์ค้าปลีกรายนี้กลายมาเป็นทัพหน้าของเครือ CP โดยสมบูรณ์ ทั้งยังนำไปสู่การตั้งคำถามอีกมาว่าจะเกิดอะไรขึ้นต่อจากนี้
เบื้องหลังการปรับโครงสร้างครั้งนี้คืออะไร เคน นครินทร์ คุยกับ ศุภชัย เจียรวนนท์ ประธานคณะผู้บริหาร เครือเจริญโภคภัณฑ์ และประธานกรรมการ บริษัท สยามแม็คโคร จำกัด (มหาชน) ถึงเป้าหมายสำคัญที่เครือ CP วางไว้ ผลกระทบจากการปรับทัพ และแผนอนาคตที่ฝันใหญ่สู่การรุกตลาดโลก</t>
  </si>
  <si>
    <t>https://www.youtube.com/watch?v=VAEvOO-4EVo&amp;list=PL7vAomcmTSEoVYnaHnbI4mBIYNBoGUpRc&amp;index=190&amp;t=4s</t>
  </si>
  <si>
    <t>VAEvOO-4EVo</t>
  </si>
  <si>
    <t>ลุยออนไลน์ด้วย ‘Small Data’ กลยุทธ์แบบ Index Living Mall | The Secret Sauce EP.434</t>
  </si>
  <si>
    <t>Premiered Sep 20, 2021</t>
  </si>
  <si>
    <t>Sep 20, 2021</t>
  </si>
  <si>
    <t>9/20/2021</t>
  </si>
  <si>
    <t>31,417 views</t>
  </si>
  <si>
    <t>like this video along with 764 other people</t>
  </si>
  <si>
    <t>40:53</t>
  </si>
  <si>
    <t>Index Living Mall บริษัทค้าปลีกเฟอร์นิเจอร์ชั้นนำที่อยู่มายาวนานกว่า 40 ปี ปรับตัวอย่างไรกับความท้าทายในมาร์เก็ตเพลสที่ใหญ่ที่สุดอย่าง ‘โลกออนไลน์’
เคน นครินทร์ พูดคุยกับ เอกฤทธิ์ ปัทมสัตยาสนธิ รองกรรมการผู้จัดการ สายบริหารธุรกิจออนไลน์ บริษัท อินเด็กซ์ ลิฟวิ่งมอลล์ จำกัด (มหาชน) ถึงวิธีการปรับตัวของธุรกิจตั้งแต่ยุคบุกเบิกจนถึงปัจจุบัน พร้อมหาคำตอบว่ากลยุทธ์ ‘Small Data’ คืออะไร ทำไมเขาถึงเชื่อเรื่องนี้ รวมถึงบทเรียนในฐานะผู้บริหารที่อยากบอกถึงผู้ประกอบการหน้าใหม่ทุกคน</t>
  </si>
  <si>
    <t>https://www.youtube.com/watch?v=41qeANNG_iU&amp;list=PL7vAomcmTSEoVYnaHnbI4mBIYNBoGUpRc&amp;index=189&amp;t=5s</t>
  </si>
  <si>
    <t>41qeANNG_iU</t>
  </si>
  <si>
    <t>สรุปคัมภีร์วางกลยุทธ์จากงาน The Secret Sauce Strategy Forum 2022 | The Secret Sauce EP.435</t>
  </si>
  <si>
    <t>Premiered Sep 21, 2021</t>
  </si>
  <si>
    <t>Sep 21, 2021</t>
  </si>
  <si>
    <t>9/21/2021</t>
  </si>
  <si>
    <t>59,338 views</t>
  </si>
  <si>
    <t>27:40</t>
  </si>
  <si>
    <t>จบไปแล้วกับฟอรัม The Secret Sauce Strategy Forum 2022 งานเสวนาที่เผยกลยุทธ์รอดวิกฤตจากปากผู้บริหารตัวจริง 8 ท่าน อัดแน่นความรู้กว่า 7 ชั่วโมงจน
ตกตะกอนมาเป็นสุดยอดคัมภีร์ที่ผู้ประกอบการสามารถนำไปปรับใช้ในแบบฉบับของตัวเอง
สำหรับใครที่พลาดเข้าร่วมงาน เคน นครินทร์ ชวนคุณมาถอดบทเรียนสำคัญจากงาน  The Secret Sauce Strategy Forum 2022 อีกครั้ง พร้อมสรุปวิธีการวางแผนธุรกิจ และคำแนะนำจากผู้บริหารองค์กรชั้นนำฉบับย่นย่อ โดยที่คุณสามารถซื้อบัตรชมย้อนหลังงานแบบเต็มๆ ได้ตั้งแต่วันนี้เป็นต้นไป จนถึงวันอาทิตย์ที่ 10 ตุลาคมที่เว็บไซต์ www.zipeventapp.com/e/THE-SECRET-SAUCE 
บัตรชมงานย้อนหลังราคาเดียว 1,500 บาท ซื้อเมื่อไรก็สามารถรับชมได้แบบยาวๆ จนถึงวันที่ 13 พฤศจิกายน 2564 ส่วนใครที่ซื้อบัตรไปก่อนในรอบชมสด เราขยายระยะเวลาการรับชมให้ยาวๆ เป็น 2 เดือนจนถึงวันที่ 13 พฤศจิกายน 2564 เช่นกัน</t>
  </si>
  <si>
    <t>https://www.youtube.com/watch?v=mZQM14VVD04&amp;list=PL7vAomcmTSEoVYnaHnbI4mBIYNBoGUpRc&amp;index=188&amp;t=5s</t>
  </si>
  <si>
    <t>mZQM14VVD04</t>
  </si>
  <si>
    <t>ล้วงลึก OnlyFans แพลตฟอร์ม 18+ รายได้แสนล้าน | The Secret Sauce EP.437</t>
  </si>
  <si>
    <t>Premiered Sep 22, 2021</t>
  </si>
  <si>
    <t>Sep 22, 2021</t>
  </si>
  <si>
    <t>9/22/2021</t>
  </si>
  <si>
    <t>55,091 views</t>
  </si>
  <si>
    <t>like this video along with 1,372 other people</t>
  </si>
  <si>
    <t>กำลังกลายเป็นกระแสวิพากษ์วิจารณ์อย่างร้อนแรง เมื่อน้องไข่เน่า ครีเอเตอร์ไทย 18+ ในโลก OnlyFans ถูกจับกุมตัวพร้อมแฟนหนุ่มฐานกระทำผิดกฎหมาย และ พ.ร.บ.คอมพิวเตอร์ไทย แต่ก่อนจะเกิดเหตุการณ์ในครั้งนี้ขึ้น ชื่อของแพลตฟอร์ม OnlyFans ได้ถูกพูดถึงในหมู่ผู้ใช้งานไทยและต่างประเทศมาสักระยะแล้ว
อะไรคือสิ่งที่ทำให้ OnlyFans เติบโตอย่างเป็นปรากฏการณ์ในปีที่ผ่านมา อนาคตของแพลตฟอร์มนี้จะเป็นอย่างไรทั้งในไทยและระดับโลก รวมถึงสิ่งที่เราสามารถเรียนรู้ได้จากปรากฏการณ์ในครั้งนี้คืออะไร เคน-นครินทร์ วนกิจไพบูลย์ และ นัท-ปณชัย อารีเพิ่มพร ชวนคุณมาหาคำตอบไปพร้อมกัน
หมายเหตุ: รายการ The Secret Sauce ตอนนี้ถ่ายทำขึ้นในวันที่ 16 กันยายน 2564 ก่อนที่จะเกิดกรณีการเข้าจับกุมตัวครีเอเตอร์ น้องไข่เน่า</t>
  </si>
  <si>
    <t>https://www.youtube.com/watch?v=xztasW2baS0&amp;list=PL7vAomcmTSEoVYnaHnbI4mBIYNBoGUpRc&amp;index=187&amp;t=3s</t>
  </si>
  <si>
    <t>xztasW2baS0</t>
  </si>
  <si>
    <t>SCBX ยักษ์ตื่น ปลดแอกธนาคาร สะเทือนฟินเทค กระทบทั้งวงการ | The Secret Sauce EP.438</t>
  </si>
  <si>
    <t>Premiered Sep 24, 2021</t>
  </si>
  <si>
    <t>Sep 24, 2021</t>
  </si>
  <si>
    <t>9/24/2021</t>
  </si>
  <si>
    <t>304,507 views</t>
  </si>
  <si>
    <t>like this video along with 7,004 other people</t>
  </si>
  <si>
    <t>24:08</t>
  </si>
  <si>
    <t>นี่คือข่าวใหญ่ที่สะเทือนวงการการเงินของประเทศมากที่สุดในรอบหลายสิบปี เมื่อ ‘ธนาคารไทยพาณิชย์’ ธนาคารแห่งแรกของประเทศไทย ที่ให้บริการมากว่า 116 ปี ได้ประกาศชัดเจนว่า ต่อจากนี้เป็นต้นไป พวกเขาจะไม่ได้ทำแค่ธุรกิจธนาคารอีกแล้ว โดยได้ตั้งบริษัทแม่แห่งใหม่ ‘SCBX’ ขึ้นมาเป็นยานแม่ มุ่งสู่การเป็นผู้นำธุรกิจเทคโนโลยีการเงินระดับภูมิภาคเต็มสูบ
เคน นครินทร์ สรุปให้คุณเข้าใจแบบละเอียด ย่อยง่ายในทุกแง่มุมอีกครั้งว่า ก้าวขยับของ ‘SCBX’ ในครั้งนี้จะนำไปสู่ความเปลี่ยนแปลงอย่างไร เป้าหมายการปล่อยยานแม่ออกมาจะสร้างแรงสั่นสะเทือนในระดับใด แล้วใครจะต้องกังวลมากที่สุด</t>
  </si>
  <si>
    <t>https://www.youtube.com/watch?v=g5xeSX5DJzU&amp;list=PL7vAomcmTSEoVYnaHnbI4mBIYNBoGUpRc&amp;index=186&amp;t=3s</t>
  </si>
  <si>
    <t>g5xeSX5DJzU</t>
  </si>
  <si>
    <t>หมดยุคแค่ขายของ SB ลุยอีคอมเมิร์ซ เพิ่มรับเหมาและบริการ | The Secret Sauce EP.439</t>
  </si>
  <si>
    <t>Premiered Sep 27, 2021</t>
  </si>
  <si>
    <t>Sep 27, 2021</t>
  </si>
  <si>
    <t>9/27/2021</t>
  </si>
  <si>
    <t>29,501 views</t>
  </si>
  <si>
    <t>like this video along with 507 other people</t>
  </si>
  <si>
    <t>57:41</t>
  </si>
  <si>
    <t>โควิดเปรียบเสมือนฝันร้ายของทุกอุตสาหกรรม แต่กลับเป็นโอกาสครั้งสำคัญของ SB แบรนด์ผู้นำด้านนวัตกรรมและดีไซน์เฟอร์นิเจอร์ของเมืองไทย ที่ได้ปรับกลยุทธ์มาบุกตลาดออนไลน์เต็มรูปแบบ จนได้ครอบครองข้อมูลที่ลูกค้าไม่เคยบอกในโลกการขายหน้าร้านแบบเดิมๆ
เคน นครินทร์ พูดคุยกับ ธัญญรักข์ ชวาลดิฐ กรรมการบริหาร กลุ่มบริษัท เอสบี เฟอร์นิเจอร์ ถอดรหัสความสำเร็จของการปรับทัพเข้าสู่โลกออนไลน์ ทำนายการเติบโตของอีคอมเมิร์ซในอนาคต และสรุปทักษะสำคัญที่ผู้นำต้องมีบนโลกแห่งความไม่แน่นอน</t>
  </si>
  <si>
    <t>https://www.youtube.com/watch?v=XcJ0AGVlwyI&amp;list=PL7vAomcmTSEoVYnaHnbI4mBIYNBoGUpRc&amp;index=185&amp;t=4s</t>
  </si>
  <si>
    <t>XcJ0AGVlwyI</t>
  </si>
  <si>
    <t>คิดแปลก แหกนวัตกรรม James Dyson นักประดิษฐ์เครื่องใช้ไฟฟ้าแสนล้าน | The Secret Sauce EP.440</t>
  </si>
  <si>
    <t>Premiered Sep 28, 2021</t>
  </si>
  <si>
    <t>Sep 28, 2021</t>
  </si>
  <si>
    <t>9/28/2021</t>
  </si>
  <si>
    <t>143,924 views</t>
  </si>
  <si>
    <t>like this video along with 4,110 other people</t>
  </si>
  <si>
    <t>28:24</t>
  </si>
  <si>
    <t>ตลอด 30 ปีที่ผ่านมา แบรนด์เครื่องใช้ไฟฟ้า Dyson โด่งดังจากเทคโนโลยีการใช้งานที่นำสมัย ดีไซน์การออกแบบที่เรียบหรู ไม่เหมือนใคร และที่สำคัญคือ ช่วยแก้ปัญหาการใช้งานในชีวิตประจำวันได้เป็นอย่างดี แต่กว่าจะมาถึงวันนี้ได้ เจมส์ ไดสัน ต้องผ่านความล้มเหลวมาแล้วนับครั้งไม่ถ้วน
จากจุดเริ่มต้นของการเป็นผู้ประดิษฐ์ ‘เครื่องดูดฝุ่นไร้ถุงเก็บฝุ่น’ เครื่องแรกของโลก Dyson ประสบความสำเร็จ และกลายเป็นผู้นำด้านนวัตกรรมเครื่องใช้ไฟฟ้าได้อย่างไร สูตรลับของความสำเร็จในแบรนด์นักประดิษฐ์สัญชาติอังกฤษนี้คืออะไร เคน นครินทร์ ชวนคุณมาค้นหาคำตอบไปพร้อมกัน</t>
  </si>
  <si>
    <t>https://www.youtube.com/watch?v=-2ilFSbUPTo&amp;list=PL7vAomcmTSEoVYnaHnbI4mBIYNBoGUpRc&amp;index=184&amp;t=5s</t>
  </si>
  <si>
    <t>-2ilFSbUPTo</t>
  </si>
  <si>
    <t>ศุภชัย CP ยกเครื่องรถไฟเชื่อม 3 สนามบิน ความท้าทาย EEC | The Secret Sauce EP.441</t>
  </si>
  <si>
    <t>Premiered Sep 30, 2021</t>
  </si>
  <si>
    <t>Sep 30, 2021</t>
  </si>
  <si>
    <t>9/30/2021</t>
  </si>
  <si>
    <t>144,246 views</t>
  </si>
  <si>
    <t>like this video along with 1,401 other people</t>
  </si>
  <si>
    <t>35:07</t>
  </si>
  <si>
    <t>นอกจากข่าวคราวการปรับทัพครั้งใหญ่ของเครือซีพีและแม็คโครที่เกิดขึ้นในช่วงที่ผ่านมา อีกหนึ่งประเด็นร้อนที่ต้องจับตาคือการลงทุนครั้งใหญ่ในรถไฟฟ้าความเร็วสูงเชื่อม 3 สนามบิน รวมถึงโครงการพัฒนาระเบียงเศรษฐกิจภาคตะวันออก (EEC) ซึ่งถือเป็นโอกาสครั้งสำคัญของประเทศไทยที่มุ่งสู่การเป็นศูนย์กลางของเศรษฐกิจยุคใหม่ในโลกหลังการระบาด 
การลงทุนครั้งนี้มีความสำคัญอย่างไรต่อสายตาประชาคมโลก เคน นครินทร์ คุยกับ ศุภชัย เจียรวนนท์ ประธานคณะผู้บริหาร บริษัท เครือเจริญโภคภัณฑ์ และประธานกรรมการ บริษัท สยามแม็คโคร จำกัด (มหาชน) ถึงความคืบหน้าของการลงทุนในรถไฟความเร็วสูง ความท้าทายของโครงการ EEC และหัวใจสำคัญของการแก้ปัญหาความเหลื่อมล้ำในประเทศไทย (รับชมตอนก่อนหน้านี้ได้ที่ https://youtu.be/YTfTEZA2SSw)</t>
  </si>
  <si>
    <t>https://www.youtube.com/watch?v=UyQtgLrYets&amp;list=PL7vAomcmTSEoVYnaHnbI4mBIYNBoGUpRc&amp;index=183&amp;t=7s</t>
  </si>
  <si>
    <t>UyQtgLrYets</t>
  </si>
  <si>
    <t>Zipmex รุกตลาด NFT ไทย เชื่อมโลกจริงสู่คริปโตฯ | The Secret Sauce EP.442</t>
  </si>
  <si>
    <t>Premiered Oct 1, 2021</t>
  </si>
  <si>
    <t>Oct 1, 2021</t>
  </si>
  <si>
    <t>10/1/2021</t>
  </si>
  <si>
    <t>16,836 views</t>
  </si>
  <si>
    <t>like this video along with 377 other people</t>
  </si>
  <si>
    <t>51:47</t>
  </si>
  <si>
    <t>นอกจากคริปโตเคอร์เรนซีแล้ว ตลาด NFT หรือ Non-Fungible Token ได้เติบโตขึ้นอย่างรวดเร็ว และสร้างมูลค่าให้กับสินทรัพย์ดิจิทัลเป็นจำนวนมหาศาลในช่วงปีที่ผ่านมา ทำให้เมื่อเดือนสิงหาคม Zipmex แพลตฟอร์มสินทรัพย์ดิจิทัลของไทยกับเป้าหมายที่จะเป็นแพลตฟอร์มรวมทั้งการลงทุน ออม และไลฟ์สไตล์ ได้เปิดตัวตลาด NFT เวอร์ชันเบตา ในชื่อ ‘ZipWorld’ เพื่อเป็นมาร์เก็ตเพลสให้ซื้อสินค้า และผลักดันโอกาสต่อยอดการใช้งาน NFT ของไทยให้รุดหน้าไปได้ไกลยิ่งขึ้น 
เคน นครินทร์ ชวน พราว ลิ่มพงศ์พันธุ์ Chief Marketing Officer จาก Zipmex และ ดร.สันติธาร เสถียรไทย นักเศรษฐศาสตร์ภาคเทคโนโลยีแห่งเอเชีย มาร่วมพูดคุยเพื่อบอกเล่าถึงจุดเด่น โอกาส และอนาคตของผู้ประกอบการไทย ศิลปิน และนักลงทุน ในวันที่ NFT ไม่ได้อยู่แค่ในโลกดิจิทัลอีกต่อไป (สนใจแลกซื้อหนังสือ The Great Remake บน ZipWorld: https://zipmex.app/udMXA)</t>
  </si>
  <si>
    <t>https://www.youtube.com/watch?v=s_dEiqFou0k&amp;list=PL7vAomcmTSEoVYnaHnbI4mBIYNBoGUpRc&amp;index=182&amp;t=3s</t>
  </si>
  <si>
    <t>s_dEiqFou0k</t>
  </si>
  <si>
    <t>SMARTHOME หม้อทอดคนไทย ท้ารบแบรนด์โลก ชนะด้วยกลยุทธ์สุญญากาศ | The Secret Sauce EP.443</t>
  </si>
  <si>
    <t>Premiered Oct 4, 2021</t>
  </si>
  <si>
    <t>Oct 4, 2021</t>
  </si>
  <si>
    <t>10/4/2021</t>
  </si>
  <si>
    <t>26,252 views</t>
  </si>
  <si>
    <t>like this video along with 556 other people</t>
  </si>
  <si>
    <t>48:14</t>
  </si>
  <si>
    <t>หมูกรอบ ไก่ทอด อาหารยอดนิยม แต่หลายคนต้องตัดใจเพราะเป็นภัยร้ายต่อสุขภาพ จึงเป็นโอกาสของ ‘SMARTHOME’ บริษัทสัญชาติไทยผู้บุกเบิกกระแส ‘หม้อทอดไร้น้ำมัน’ เครื่องครัวขนาดเล็กที่ตอบโจทย์เทรนด์สุขภาพ จนกลายเป็นของที่ทุกบ้านต้องมีในปีที่ผ่านมา
เขามองเห็นโอกาสนี้ก่อนคนอื่นได้อย่างไร เคน นครินทร์ คุยกับ ธวัช มานะวงศ์ 
กรรมการบริหาร บริษัท สเต็ป ฟอร์เวิร์ด กรุ๊ป จำกัด ถึงจุดเริ่มต้นของ Smart Home พร้อมเผยกลยุทธ์ ‘สุญญากาศ’ เคล็ดลับการหาพื้นที่ว่างในตลาด สู่การปั้นแบรนด์ให้โดดเด่นในสายตาผู้บริโภค</t>
  </si>
  <si>
    <t>https://www.youtube.com/watch?v=B6e6btuGhZ4&amp;list=PL7vAomcmTSEoVYnaHnbI4mBIYNBoGUpRc&amp;index=181&amp;t=5s</t>
  </si>
  <si>
    <t>B6e6btuGhZ4</t>
  </si>
  <si>
    <t>โปร่งใส ผูกขาด สิทธิมนุษยชน กฎหมายที่ทุกบริษัทต้องรู้ | The Secret Sauce EP.444</t>
  </si>
  <si>
    <t>Premiered Oct 5, 2021</t>
  </si>
  <si>
    <t>Oct 5, 2021</t>
  </si>
  <si>
    <t>10/5/2021</t>
  </si>
  <si>
    <t>6,239 views</t>
  </si>
  <si>
    <t>like this video along with 149 other people</t>
  </si>
  <si>
    <t>56:24</t>
  </si>
  <si>
    <t>หากเปรียบธุรกิจเป็นเหมือนการเล่นฟุตบอล นอกจาก ‘เกมรุก’ อย่างการวางกลยุทธ์หรือการทรานฟอร์มเทคโนโลยีแล้ว หัวใจของ ‘เกมรับ’ อย่างการเน้นด้านกฎหมาย ความโปร่งใส ความเป็นส่วนตัว ไปจนถึงการดูแลความถูกต้อง ก็เป็นเรื่องที่สำคัญไม่แพ้กัน เพราะต่อให้บุกได้ดีแค่ไหน หากเกมรับพลาดไป ก็อาจทำให้ทุกสิ่งที่สร้างมาพังทลายลงได้
เคน-นครินทร์ พูดคุยกับ เพียงพนอ บุญกล่ำ รองกรรมการผู้จัดการใหญ่สำนักกฎหมาย บริษัท ปตท. จำกัด (มหาชน) หนึ่งในบริษัทขนาดใหญ่ที่ถูกจับตามองมากที่สุดในประเทศ ปตท. มีกลยุทธ์ในการบริหารความจริงอย่างไร การผูกขาด สิทธิมนุษยชน และสมดุลของธุรกิจอยู่ตรงไหน ในเกมรับที่พลาดไม่ได้แม้แต่ครั้งเดียว</t>
  </si>
  <si>
    <t>https://www.youtube.com/watch?v=WcvgAdGk1LE&amp;list=PL7vAomcmTSEoVYnaHnbI4mBIYNBoGUpRc&amp;index=180&amp;t=5s</t>
  </si>
  <si>
    <t>WcvgAdGk1LE</t>
  </si>
  <si>
    <t>Velo บล็อกเชนคนไทย จับมือ Stellar คริปโตฯ ระดับโลก | The Secret Sauce EP.445</t>
  </si>
  <si>
    <t>Premiered Oct 7, 2021</t>
  </si>
  <si>
    <t>Oct 7, 2021</t>
  </si>
  <si>
    <t>10/7/2021</t>
  </si>
  <si>
    <t>25,018 views</t>
  </si>
  <si>
    <t>like this video along with 609 other people</t>
  </si>
  <si>
    <t>1:21:17</t>
  </si>
  <si>
    <t>‘บล็อกเชน’ นวัตกรรมที่ก่อให้เกิดโอกาสทางธุรกิจและการใช้ประโยชน์มากมาย หนึ่งในนั้นคือ คริปโตเคอร์เรนซี สกุลเงินดิจิทัลที่ช่วยให้ผู้คนสามารถทำธุรกรรมแบบไร้คนกลาง (Decentralized) ทั้งยังนำไปสู่การพลิกโฉมหน้าวงการการเงิน และการธนาคารโลก ด้วยการแก้ไขเพนพอยต์เดิมที่มีมาอย่างยาวนานได้อย่างตรงเป้า
เคน นครินทร์ คุยกับ ชัชวาลย์ เจียรวนนท์ ประธานบริษัท Velo Labs ธุรกิจโอนเงินข้ามประเทศที่ใช้บล็อกเชนมาเชื่อมต่อโลกการเงิน ร่วมกับพันธมิตรยักษ์ใหญ่ Stellar ยกระดับประสบการณ์ผู้ใช้งานระบบการเงินและการธนาคารโลกให้เข้าถึงทุกคน ทุกระดับอย่างทั่วถึง รวดเร็ว ในราคาที่ถูกลง และพูดคุยถึงมุมมองการลงทุนในนิยาม  ‘Private Private Equity’ ไปจนถึงเป้าหมายในการลงทุนครั้งล่าสุดผ่านนิตยสารระดับโลก Fortune</t>
  </si>
  <si>
    <t>https://www.youtube.com/watch?v=Vw3pE7XpwLY&amp;list=PL7vAomcmTSEoVYnaHnbI4mBIYNBoGUpRc&amp;index=179&amp;t=5s</t>
  </si>
  <si>
    <t>Vw3pE7XpwLY</t>
  </si>
  <si>
    <t>ไทยออยล์ 60 ปี พลิกโฉมครั้งใหญ่ สู่ปิโตรเคมี | The Secret Sauce EP.446</t>
  </si>
  <si>
    <t>Premiered Oct 10, 2021</t>
  </si>
  <si>
    <t>Oct 10, 2021</t>
  </si>
  <si>
    <t>10/10/2021</t>
  </si>
  <si>
    <t>15,944 views</t>
  </si>
  <si>
    <t>like this video along with 355 other people</t>
  </si>
  <si>
    <t>54:58</t>
  </si>
  <si>
    <t>ท่ามกลางดิสรัปชันและความผันผวน ไทยออยล์ ธุรกิจการกลั่นและจำหน่ายนํ้ามันปิโตรเลียมที่ใหญ่ที่สุดในประเทศไทย ไม่หยุดแค่ตั้งรับและปรับตัวเพียงเท่านั้น แต่ในเวลาเดียวกันยังรุกไปข้างหน้าด้วยการขยายโรงกลั่นเพิ่มเติม พร้อมลงทุนในธุรกิจโอเลฟินส์ประเทศอินโดนีเซียอีก 4 หมื่นล้านบาท รวมเป็นจำนวนกว่า 1.9 แสนล้านบาท
เคน-นครินทร์ พูดคุยกับ วิรัตน์ เอื้อนฤมิต ประธานเจ้าหน้าที่บริหาร บริษัท ไทยออยล์ จำกัด (มหาชน) ถึงกลยุทธ์การปรับตัวครั้งใหญ่ในขวบวัยที่ 60 จากโรงกลั่นน้ำมันเอกชนไทยรายแรกของประเทศ สู่ธุรกิจปิโตรเคมี ไฟฟ้า และเทคโนโลยี เพื่อมุ่งสู่การเป็นองค์กร 100 ปี อย่างมั่นคงและยั่งยืน</t>
  </si>
  <si>
    <t>https://www.youtube.com/watch?v=Nioy31yQqnM&amp;list=PL7vAomcmTSEoVYnaHnbI4mBIYNBoGUpRc&amp;index=178&amp;t=5s</t>
  </si>
  <si>
    <t>Nioy31yQqnM</t>
  </si>
  <si>
    <t>Performance Family ปรัชญาการทำธุรกิจแบบเดนมาร์ก | The Secret Sauce EP. 447</t>
  </si>
  <si>
    <t>Premiered Oct 14, 2021</t>
  </si>
  <si>
    <t>Oct 14, 2021</t>
  </si>
  <si>
    <t>10/14/2021</t>
  </si>
  <si>
    <t>25,248 views</t>
  </si>
  <si>
    <t>like this video along with 495 other people</t>
  </si>
  <si>
    <t>35:53</t>
  </si>
  <si>
    <t>‘ทำงานกันแบบครอบครัว’ ประโยคที่พนักงานหลายคนคุ้นหูและไม่เชื่อว่าทำได้จริง แต่อีกฝั่งหนึ่งของโลกกลับมีหลายบริษัทที่ยึดถือแนวคิดนี้ โดยได้พิสูจน์แล้วว่าสิ่งที่พวกเขาทำสามารถก่อให้เกิดการทำงานที่มีประสิทธิภาพ และให้ความสุขแก่พนักงานไปพร้อมกัน
เคน นครินทร์ เล่าถึงความแตกต่างระหว่างวัฒนธรรมการทำงานสไตล์ ‘อเมริกัน’ และ ‘เดนมาร์ก’ พร้อมพูดคุยกับ บุณฑริกา กาวีวงศ์ Retail Director แห่ง Ecco Thailand ถึงต้นแบบองค์กรที่ใช้วิธีการทำงานแบบ ‘Performance Family’ และบทเรียนที่คนไทยควรเรียนรู้จากบริษัทสัญชาติเดนิชแท้ ใน The Secret Sauce</t>
  </si>
  <si>
    <t>https://www.youtube.com/watch?v=iUdnhNLya28&amp;list=PL7vAomcmTSEoVYnaHnbI4mBIYNBoGUpRc&amp;index=177&amp;t=7s</t>
  </si>
  <si>
    <t>iUdnhNLya28</t>
  </si>
  <si>
    <t>BMW บุกรถไฟฟ้าเต็มสูบ ในรอบ 8 ปี | The Secret Sauce EP.448</t>
  </si>
  <si>
    <t>Premiered Oct 15, 2021</t>
  </si>
  <si>
    <t>Oct 15, 2021</t>
  </si>
  <si>
    <t>10/15/2021</t>
  </si>
  <si>
    <t>28,451 views</t>
  </si>
  <si>
    <t>like this video along with 632 other people</t>
  </si>
  <si>
    <t>25:19</t>
  </si>
  <si>
    <t>BMW หนึ่งในแบรนด์รถยนต์ที่ประสบความสำเร็จที่สุดในโลก เริ่มออกตัวผลิตรถยนต์ไฟฟ้า BEV เป็นเจ้าแรกๆ เมื่อ 8 ปีที่แล้ว และไม่ได้ออกรถยนต์ BEV รุ่นใหม่อีกเลย จนหลายฝ่ายเริ่มตั้งข้อสังเกตถึงช่วงเวลารอยต่อที่หายไป
เคน นครินทร์ ชวนคุณมาค้นหาคำตอบว่า 8 ปีที่ผ่านมา BMW ซุ่มทำอะไรอยู่ กลยุทธ์หลักในการบุกตลาด BEV คืออะไร และแผนการหลังจากนี้จะเป็นอย่างไร ในบริบทที่การเปลี่ยนผ่านครั้งนี้ไม่ได้ส่งผลต่อแค่แบรนด์ แต่ยังแบกรับเศรษฐกิจของประเทศเยอรมนีไว้ด้วยเช่นเดียวกัน
หมายเหตุ: ขออภัยในความคลาดเคลื่อนของข้อมูล (นาทีที่ 6.10) - ข้อมูลรายได้ที่ถูกต้องของ BMW ในปี 2020 คือ 98,900 ล้านยูโรหรือราว 3.88 ล้านล้านบาท 
และ (นาทีที่ 6.51) มูลค่าการส่งออกรถยนต์เยอรมนีที่ถูกต้องในปี 2020 คือ 184,000 ล้านยูโร หรือประมาณ 7.21 ล้านล้านบาท ทางทีมงาน The Secret Sauce ต้องอภัยในความผิดพลาดที่เกิดขึ้นมา ณ ที่นี้</t>
  </si>
  <si>
    <t>https://www.youtube.com/watch?v=8TBb8pj3Fck&amp;list=PL7vAomcmTSEoVYnaHnbI4mBIYNBoGUpRc&amp;index=176&amp;t=5s</t>
  </si>
  <si>
    <t>8TBb8pj3Fck</t>
  </si>
  <si>
    <t>เบื้องหลังการสร้างยานแม่ SCBX จากปากซีอีโอ อาทิตย์ นันทวิทยา | The Secret Sauce EP.449</t>
  </si>
  <si>
    <t>Premiered Oct 16, 2021</t>
  </si>
  <si>
    <t>Oct 16, 2021</t>
  </si>
  <si>
    <t>10/16/2021</t>
  </si>
  <si>
    <t>35,723 views</t>
  </si>
  <si>
    <t>1:06:20</t>
  </si>
  <si>
    <t>ความยิ่งใหญ่ของยานแม่ SCBX คือส่ิงที่เรารับรู้จากการนำเสนอในหน้าข่าว แต่รู้หรือไม่ว่า ก่อนจะเปลี่ยนผ่านสู่การเป็น SCBX ในวันนี้ ธนาคารไทยพาณิชย์ต้องผ่านอะไรมาบ้าง เบื้องหลังการสร้างความเปลี่ยนแปลงของธนาคารที่เก่าแก่ที่สุดในไทยสิริอายุรวมกว่า 115 ปี เป็นเรื่องยากแค่ไหน 
คำถามมากมายยังเกิดขึ้นตามมาอีกว่า ยานแม่ลำนี้จะผูกขาดกินรวบรายเล็กและสตาร์ทอัพไทยไหม แล้วทำไมซีอีโอของบริษัท อาทิตย์ นันทวิทยา ถึงต้องเดินเข้าป่า!? เฉลยทุกปมคาใจแบบเอ็กซ์คลูซีฟใน The Secret Sauce EP.449 ที่นี่ที่เดียว</t>
  </si>
  <si>
    <t>https://www.youtube.com/watch?v=JnEhC5ce2Po&amp;list=PL7vAomcmTSEoVYnaHnbI4mBIYNBoGUpRc&amp;index=175&amp;t=5s</t>
  </si>
  <si>
    <t>JnEhC5ce2Po</t>
  </si>
  <si>
    <t>วังจันทร์วัลเลย์ ซิลิคอนวัลเลย์เมืองไทย ศูนย์กลางนวัตกรรมอาเซียน | The Secret Sauce EP.450</t>
  </si>
  <si>
    <t>Premiered Oct 18, 2021</t>
  </si>
  <si>
    <t>Oct 18, 2021</t>
  </si>
  <si>
    <t>10/18/2021</t>
  </si>
  <si>
    <t>50,200 views</t>
  </si>
  <si>
    <t>like this video along with 1,085 other people</t>
  </si>
  <si>
    <t>29:17</t>
  </si>
  <si>
    <t>หากพูดถึงเมืองแห่งนวัตกรรมและเทคโนโลยี ซิลิคอนวัลเลย์คงเป็นชื่อแรกที่หลายคนนึกถึง จากการเป็นศูนย์รวมบริษัทเทคโนโลยี นักลงทุน สถาบันการศึกษา และสิ่งอำนวยความสะดวกที่ช่วยให้เหล่านวัตกรสามารถล้มลุกได้อย่างอิสระ แต่รู้หรือไม่ว่าประเทศไทยเองก็กำลังจะมีเมืองนวัตกรรมแบบนี้เช่นเดียวกัน
.
เคน นครินทร์ ชวนคุณมาทำความรู้จักกับ วังจันทร์วัลเลย์ ซิลิคอนวัลเลย์เมืองไทย ผ่านการพูดคุยกับ เบญญาภรณ์ จารุจินดา ผู้อำนวยการโครงการพัฒนาพื้นที่วังจันทร์วัลเลย์ เขตนวัตกรรมระเบียงเศรษฐกิจพิเศษภาคตะวันออก เพื่อบอกเล่าถึงหัวใจของเมืองนวัตกรรรม ความโดดเด่น และก้าวต่อไปของไทยในการเป็นศูนย์กลางนวัตกรรมอาเซียน</t>
  </si>
  <si>
    <t>https://www.youtube.com/watch?v=wPrTlux2NXE&amp;list=PL7vAomcmTSEoVYnaHnbI4mBIYNBoGUpRc&amp;index=174&amp;t=4s</t>
  </si>
  <si>
    <t>wPrTlux2NXE</t>
  </si>
  <si>
    <t>Customer 360 การตลาดรอบทิศ ดิจิทัลทรานส์ฟอร์เมชันแบบ Beryl 8 Plus | The Secret Sauce EP.451</t>
  </si>
  <si>
    <t>Premiered Oct 20, 2021</t>
  </si>
  <si>
    <t>Oct 20, 2021</t>
  </si>
  <si>
    <t>10/20/2021</t>
  </si>
  <si>
    <t>12,290 views</t>
  </si>
  <si>
    <t>like this video along with 281 other people</t>
  </si>
  <si>
    <t>31:07</t>
  </si>
  <si>
    <t>ดิจิทัลทรานส์ฟอร์เมชัน กลายเป็นสิ่งที่ทุกองค์กรจำเป็นต้องทำเพื่อให้ก้าวทันโลกที่เปลี่ยนแปลง แต่ปัญหาหลักคือมันไม่ใช่เรื่องง่าย ขณะที่การมีเฟรมเวิร์กที่เหมาะสม เทคโนโลยีที่ตอบโจทย์ และโรดแมปที่ถูกต้องก็เป็นเรื่องสำคัญ เพราะหากไม่สามารถเชื่อมข้อมูลมหาศาลจากรอบทิศได้ องค์กรจะไม่สามารถก้าวทันโลกได้เลย
เคน นครินทร์ พูดคุยกับ อภิเษก เทวินทรภักติ ประธานเจ้าหน้าที่บริหารและผู้ก่อตั้ง บริษัท เบริล 8 พลัส จำกัด (มหาชน) ผู้ให้คำปรึกษาและช่วยทรานส์ฟอร์มองค์กรเข้าสู่โลกดิจิทัลมานานกว่า 12 ปี ถึงเทคนิค วิธีคิด ขั้นตอนการปรับองค์กร เทรนด์ใหม่ๆ และ Customer 360 หัวใจของการทำดิจิทัลทรานส์ฟอร์เมชัน</t>
  </si>
  <si>
    <t>https://www.youtube.com/watch?v=2EQJ_pDcGng&amp;list=PL7vAomcmTSEoVYnaHnbI4mBIYNBoGUpRc&amp;index=173&amp;t=5s</t>
  </si>
  <si>
    <t>2EQJ_pDcGng</t>
  </si>
  <si>
    <t>WeTV เปิดศึกท้าชิงสตรีมมิง กลยุทธ์คนมาทีหลัง ตั้งเป้าที่ 2 อาเซียนใน 3 ปี | The Secret Sauce EP.452</t>
  </si>
  <si>
    <t>Premiered Oct 22, 2021</t>
  </si>
  <si>
    <t>Oct 22, 2021</t>
  </si>
  <si>
    <t>10/22/2021</t>
  </si>
  <si>
    <t>11,429 views</t>
  </si>
  <si>
    <t>like this video along with 289 other people</t>
  </si>
  <si>
    <t>50:21</t>
  </si>
  <si>
    <t>หลังสั่งสมความนิยมอย่างรวดเร็วในช่วงระยะเวลาเพียงไม่กี่ปีที่เปิดให้บริการในไทย WeTV ก็ผงาดขึ้นมาเป็นแพลตฟอร์มสตรีมมิงคอนเทนต์ที่ร้อนแรงสุดๆ
จนถูกจับตาว่ากำลังจะก้าวขึ้นมาเขย่าตำแหน่งผู้นำแพลตฟอร์มสตรีมมิงในอาเซียนในเร็ววันนี้ คำถามสำคัญก็คือ อะไรคือกลยุทธ์ที่ซ่อนอยู่เบื้องหลังความสำเร็จของสตรีมมิงมาแรงรายนี้
เคน นครินทร์ คุยกับ กนกพร ปรัชญาเศรษฐ ประธานเจ้าหน้าที่ฝ่ายการตลาด และการขาย และผู้จัดการ WeTV ประจำประเทศไทย บริษัท เทนเซ็นต์ (ประเทศไทย) จำกัด ถึงเรื่องราวการก้าวเข้าสู่สมรภูมิสตรีมมิงที่ขนเอาคอนเทนต์คุณภาพ และเทคโนโลยีคับกล่องจากบริษัทแม่ Tencent และกลยุทธ์สำคัญที่จะทำให้เป้าหมายขึ้นอันดับ 2 ของอาเซียนเกิดขึ้นได้จริง</t>
  </si>
  <si>
    <t>https://www.youtube.com/watch?v=3AnozeAtOnA&amp;list=PL7vAomcmTSEoVYnaHnbI4mBIYNBoGUpRc&amp;index=172&amp;t=9s</t>
  </si>
  <si>
    <t>3AnozeAtOnA</t>
  </si>
  <si>
    <t>วัลลภา AWC ลูกสาวเจ้าสัวเจริญ ยกเครื่องอสังหาฯ แสนล้าน | The Secret Sauce EP.453</t>
  </si>
  <si>
    <t>Premiered Oct 23, 2021</t>
  </si>
  <si>
    <t>Oct 23, 2021</t>
  </si>
  <si>
    <t>10/23/2021</t>
  </si>
  <si>
    <t>141,368 views</t>
  </si>
  <si>
    <t>like this video along with 2,047 other people</t>
  </si>
  <si>
    <t>53:02</t>
  </si>
  <si>
    <t>นอกจากโควิดจะทำให้ผู้บริโภคเกิดความกลัวในการท่องเที่ยวแล้ว มันยังได้สร้างเทรนด์ Workation ทำให้ความสำคัญของออฟฟิศลดลงอย่างมีนัยสำคัญ หนึ่งในบริษัทที่ดูจะได้รับผลกระทบเป็นพิเศษคือ AWC บิ๊กอสังหาฯ สัญชาติไทยของตระกูลสิริวัฒนภักดี
แต่ความท้าทายครั้งใหญ่ก็เกิดขึ้นอีกครั้ง เมื่อ AWC ภายใต้การนำของแม่ทัพ วัลลภา ไตรโสรัส ประธานเจ้าหน้าที่บริหาร ตัดสินใจเดินเกมโหมงบลงทุนในเมกะโปรเจกต์แบบไม่ผ่อนคันเร่ง ทั้ง Asiatique เฟส 2 และการยกเครื่องเวิ้งนาครเขษมเป็นแลนด์มาร์กแห่งใหม่ไชน่าทาวน์ พวกเขากำลังคิดอะไรอยู่กันแน่ กลยุทธ์เอาตัวรอดท่ามกลางวิกฤตคืออะไร และบทเรียนที่เธอได้เรียนรู้จากผู้เป็นพ่อ ‘เจริญ สิริวัฒนภักดี’ คืออะไร หาคำตอบได้พร้อมกันในเอพิโสดนี้</t>
  </si>
  <si>
    <t>https://www.youtube.com/watch?v=pEVNpaWOq0c&amp;list=PL7vAomcmTSEoVYnaHnbI4mBIYNBoGUpRc&amp;index=171&amp;t=5s</t>
  </si>
  <si>
    <t>pEVNpaWOq0c</t>
  </si>
  <si>
    <t>เมืองอัจฉริยะ อนาคตความปลอดภัย ไทยอยู่ตรงไหน | The Secret Sauce EP.454</t>
  </si>
  <si>
    <t>Premiered Oct 26, 2021</t>
  </si>
  <si>
    <t>Oct 26, 2021</t>
  </si>
  <si>
    <t>10/26/2021</t>
  </si>
  <si>
    <t>15,085 views</t>
  </si>
  <si>
    <t>37:31</t>
  </si>
  <si>
    <t>ภาพฝันที่เราเคยนึกถึงเมืองแห่งอนาคต เมืองที่ไม่ต้องตอกบัตรเข้าทำงาน เมืองที่เป็นสังคมไร้เงินสด หรือเมืองที่เราแทบไม่ต้องมี รปภ. มาเฝ้ายามอีกแล้ว ด้วยการเติบโตของเทคโนโลยีอย่างก้าวกระโดด ทำให้ปัญญาประดิษฐ์เริ่มเข้ามามีบทบาทในชีวิตประจำวันของเราอย่างแท้จริง คำถามสำคัญก็คือประเทศไทยวันนี้พร้อมแค่ไหนก่อนที่จะมุ่งสู่ Smart City สังคมของเมืองอัจฉริยะ
เคน นครินทร์ พูดคุยกับ ขยล ตันติชาติวัฒน์ ประธานเจ้าหน้าที่สายงานการตลาด บริษัท สกาย ไอซีที จำกัด (มหาชน) ถึงการทรานส์ฟอร์มธุรกิจครั้งใหญ่จากบริษัท System Integrator สู่ Tech Company เพื่อเตรียมพร้อมกับการเป็นส่วนหนึ่งของ Smart City พร้อมสรุป AI Readiness Framework สำหรับผู้ประกอบการที่อยากนำเทคโนโลยี AI ไปมีส่วนช่วยในการพัฒนาผลิตภัณฑ์ในแบบฉบับของคุณเอง</t>
  </si>
  <si>
    <t>https://www.youtube.com/watch?v=5qSc4BNt2lY&amp;list=PL7vAomcmTSEoVYnaHnbI4mBIYNBoGUpRc&amp;index=170&amp;t=5s</t>
  </si>
  <si>
    <t>5qSc4BNt2lY</t>
  </si>
  <si>
    <t>ญาดา Ajaib คนไทยเจ้าของยูนิคอร์น เร็วที่สุดในอาเซียน | The Secret Sauce EP.455</t>
  </si>
  <si>
    <t>Premiered Oct 29, 2021</t>
  </si>
  <si>
    <t>Oct 29, 2021</t>
  </si>
  <si>
    <t>10/29/2021</t>
  </si>
  <si>
    <t>107,483 views</t>
  </si>
  <si>
    <t>like this video along with 3,075 other people</t>
  </si>
  <si>
    <t>1:02:56</t>
  </si>
  <si>
    <t>เป็นที่พูดถึงกันอย่างมากหลังจาก Ajaib สตาร์ทอัพแพลตฟอร์มการลงทุนสัญชาติอินโดนีเซีย ที่มีคนไทยเป็นหนึ่งในผู้ร่วมก่อตั้ง คว้าเงินระดมทุนในรอบซีรีส์ B ได้ถึง 153 ล้านดอลลาร์สหรัฐ จนขึ้นแท่นสตาร์ทอัพที่กลายเป็น ‘ยูนิคอร์น’ เร็วที่สุดในประวัติศาสตร์ของเอเชียตะวันออกเฉียงใต้ 
เคน นครินทร์ คุยกับ ญาดา ปิยะจอมขวัญ Chief Product Officer และผู้ร่วมก่อตั้ง Ajaib ยูนิคอร์นตัวที่ 7 ของอินโดนีเซีย ถึงจุดเริ่มต้น การเตรียมตัวในการระดมทุนแต่ละรอบ บทเรียนสำคัญ และเส้นทางอนาคตวงการสตาร์ทอัพไทยในสายตาของสตาร์ทอัพระดับโลก</t>
  </si>
  <si>
    <t>https://www.youtube.com/watch?v=KQ545XR2wsM&amp;list=PL7vAomcmTSEoVYnaHnbI4mBIYNBoGUpRc&amp;index=169&amp;t=5s</t>
  </si>
  <si>
    <t>KQ545XR2wsM</t>
  </si>
  <si>
    <t>LiVE Exchange กระดานเทรดหุ้น SMEs สตาร์ทอัพ ครั้งแรกในไทย | The Secret Sauce EP.456</t>
  </si>
  <si>
    <t>Premiered Nov 1, 2021</t>
  </si>
  <si>
    <t>Nov 1, 2021</t>
  </si>
  <si>
    <t>11/1/2021</t>
  </si>
  <si>
    <t>15,436 views</t>
  </si>
  <si>
    <t>34:22</t>
  </si>
  <si>
    <t>ดูเหมือนว่าความฝันของกลุ่มผู้ประกอบการ SMEs และสตาร์ทอัพไทยที่จะพาบริษัทหรือองค์กรตัวเองเปลี่ยนนามสกุลเป็น ‘มหาชน’ เข้าสู่ตลาดหลักทรัพย์จะเริ่มยากและเต็มไปด้วยอุปสรรคมากขึ้นเรื่อยๆ โดยเฉพาะในวันที่ต้องเผชิญความท้าทายจากทั้งวิกฤตโควิด และการที่ผู้เล่นรายใหญ่ลงมาจับตลาดเดียวกันกับพวกเขาอย่างต่อเนื่อง
จนกระทั่งเร็วๆ นี้ SET หรือตลาดหลักทรัพย์แห่งประเทศไทยเพิ่งจะเปิดเผยแผนการเร่งพา SMEs และ สตาร์ทอัพ เข้าสู่กระดานเทรดที่ 3 อย่าง ‘LiVE Exchange’ เพื่อกรุยทางสู่การเป็นบริษัทมหาชน เป็น springboard เพื่อเข้าตลาดอย่าง SET หรือ mai ต่อไป
เคน นครินทร์ คุยกับ แมนพงศ์ เสนาณรงค์ รองผู้จัดการ หัวหน้าสายงานผู้ออกหลักทรัพย์ ตลาดหลักทรัพย์แห่งประเทศไทย ถึงแนวคิดการพัฒนา LiVE Exchange และแพลตฟอร์มให้ความรู้ LiVE Platform ที่จะเกิดขึ้น ฉายโอกาสการเติบโตสู่การเป็นบริษัทมหาชน
สำหรับผู้ที่สนใจติดตามข่าวสารของ LiVE Exchange และ LiVE Platform สามารถศึกษาข้อมูลเพิ่มเติมได้ที่เว็บไซต์ https://www.live-platforms.com และ https://www.facebook.com/LiVE.Platform.SET/</t>
  </si>
  <si>
    <t>https://www.youtube.com/watch?v=HXHk-U6MNTg&amp;list=PL7vAomcmTSEoVYnaHnbI4mBIYNBoGUpRc&amp;index=168&amp;t=5s</t>
  </si>
  <si>
    <t>HXHk-U6MNTg</t>
  </si>
  <si>
    <t>สุกี้ตี๋น้อย 4 ปี 30 สาขา 1,200 ล้าน เจ้าของอายุ 28 ปี | The Secret Sauce EP.457</t>
  </si>
  <si>
    <t>Premiered Nov 6, 2021</t>
  </si>
  <si>
    <t>Nov 6, 2021</t>
  </si>
  <si>
    <t>11/6/2021</t>
  </si>
  <si>
    <t>1,647,591 views</t>
  </si>
  <si>
    <t>like this video along with 16,849 other people</t>
  </si>
  <si>
    <t>1:02:18</t>
  </si>
  <si>
    <t>เปิดให้บริการตั้งแต่เที่ยงวันถึงตีห้า จุดขายคือราคาค่าบริการ 199 บาท ราคาเดียว กับอาหารและบริการที่อัดแน่นไปด้วยคุณภาพ ทั้งหมดนี้ทำให้ ‘สุกี้ตี๋น้อย’ เข้าไปนั่งอยู่ในใจคนไทยจำนวนมาก จนในปีที่ผ่านมากวาดรายได้ไปกว่า 1,200 ล้านบาท ทั้งๆ ที่หากย้อนกลับไปในปี 2560 ช่วงเริ่มธุรกิจใหม่ๆ เฟิร์น-นัทธมน พิศาลกิจวนิช ผู้ก่อตั้ง เพิ่งจะตัดสินใจลาออกจากงานมาตามหาฝันด้วยวัยเพียง 25 ปีเท่านั้น
The Secret Sauce เชื่อว่าบทสัมภาษณ์เรื่องราวการเดินทางในโลกธุรกิจของนัทธมนในตอนนี้ น่าจะเป็นหนึ่งในบทสัมภาษณ์ที่สร้างแรงบันดาลใจและให้บทเรียนให้กับผู้ฟังได้ดีที่สุดตอนหนึ่ง โดยเฉพาะคนที่มีฝันอยากเริ่มทำธุรกิจเป็นของตัวเอง แต่ยังไม่กล้า ไม่มั่นใจที่จะเริ่มนับหนึ่ง</t>
  </si>
  <si>
    <t>https://www.youtube.com/watch?v=EQxQruN22Hk&amp;list=PL7vAomcmTSEoVYnaHnbI4mBIYNBoGUpRc&amp;index=167&amp;t=5s</t>
  </si>
  <si>
    <t>EQxQruN22Hk</t>
  </si>
  <si>
    <t>The Great Conversation จุดปะทะทางความคิด เพื่ออนาคตประเทศไทย | The Secret Sauce EP.458</t>
  </si>
  <si>
    <t>Premiered Nov 7, 2021</t>
  </si>
  <si>
    <t>Nov 7, 2021</t>
  </si>
  <si>
    <t>11/7/2021</t>
  </si>
  <si>
    <t>15,560 views</t>
  </si>
  <si>
    <t>like this video along with 308 other people</t>
  </si>
  <si>
    <t>36:21</t>
  </si>
  <si>
    <t>โอกาสของประเทศไทยอยู่ตรงไหน และประเทศไทยจะคว้าโอกาสนั้นได้อย่างไร หากทุกภาคส่วนยังไม่เริ่มต้นหันหน้าพูดคุยเพื่อปะทะทางความคิดและสร้างความเป็นไปได้ใหม่ๆ ไปพร้อมกัน
เคน นครินทร์ ชวน วิทย์ สิทธิเวคิน รุ่นพี่เจ้าของรายการ 8 Minutes History และหนึ่งในผู้ดำเนินการเสวนาบนเวที THE STANDARD ECONOMIC FORUM 2021 มาร่วมพูดคุยถึงที่มาและความน่าสนใจของงานครั้งนี้ ในรายการ The Secret Sauce</t>
  </si>
  <si>
    <t>https://www.youtube.com/watch?v=UAV_Dbte1D4&amp;list=PL7vAomcmTSEoVYnaHnbI4mBIYNBoGUpRc&amp;index=166&amp;t=5s</t>
  </si>
  <si>
    <t>UAV_Dbte1D4</t>
  </si>
  <si>
    <t>โค้ดดี้ และ พี่เอ็ด 7 วิ นักแปลงสารร้อยล้าน ได้ใจ ได้วิว ได้เงิน [1/2] The Secret Sauce EP.459</t>
  </si>
  <si>
    <t>Premiered Nov 8, 2021</t>
  </si>
  <si>
    <t>Nov 8, 2021</t>
  </si>
  <si>
    <t>11/8/2021</t>
  </si>
  <si>
    <t>175,198 views</t>
  </si>
  <si>
    <t>like this video along with 3,219 other people</t>
  </si>
  <si>
    <t>59:27</t>
  </si>
  <si>
    <t>จากกลุ่มเด็กที่เล่นเกมด้วยกันวันละ 6 ชั่วโมง สู่บริษัทสื่อออนไลน์รายได้หลักร้อยล้าน เจ้าของรายการ เสือร้องไห้, เอ็ด 7 วิ, ล้างตู้เย็น, เกษียณสำราญ และรายการอื่นๆ อีกมากมายที่ครองใจคนดูไว้ได้อยู่หมัด 
เคน นครินทร์ คุยกับ โค้ดดี้-อรรถพล โพธิ์หาญรัตนกุล ผู้ก่อตั้ง บริษัท กู๊ดดีล เอ็นเตอร์เทนเมนท์ จำกัด และ เอ็ดดี้-ญาณวุฒิ จรรยหาญ เจ้าของเพจ ‘พี่เอ็ด7วิ’ หนึ่งในสมาชิกทีมเสือร้องไห้ ร่วมเปิดตำรานักแปลงสารระดับร้อยล้าน หัวใจของคอนเทนต์ยุคใหม่คืออะไร ทำอย่างไรให้คนทำสนุก คนดูถูกใจ และลูกค้าได้สิ่งที่ต้องการในเวลาเดียวกัน</t>
  </si>
  <si>
    <t>https://www.youtube.com/watch?v=PGehY1cT_A4&amp;list=PL7vAomcmTSEoVYnaHnbI4mBIYNBoGUpRc&amp;index=165&amp;t=5s</t>
  </si>
  <si>
    <t>PGehY1cT_A4</t>
  </si>
  <si>
    <t>โค้ดดี้ และ พี่เอ็ด 7 วิ อนาคตการตลาด สื่อ ผู้บริโภค สู่ Metaverse [2/2] The Secret Sauce EP.460</t>
  </si>
  <si>
    <t>Premiered Nov 9, 2021</t>
  </si>
  <si>
    <t>Nov 9, 2021</t>
  </si>
  <si>
    <t>11/9/2021</t>
  </si>
  <si>
    <t>81,471 views</t>
  </si>
  <si>
    <t>like this video along with 1,801 other people</t>
  </si>
  <si>
    <t>59:15</t>
  </si>
  <si>
    <t>หลายปีที่ผ่านมาโลกของสื่อออนไลน์เติบโตไปอย่างมหาศาล แต่เมื่อเทคโนโลยีเปลี่ยนไป เมื่อผู้บริโภคเปลี่ยนไป น้อยคนที่จะรู้ว่าเบื้องหลังรอยยิ้มและเสียงหัวเราะ โดยเฉพาะการทำธุรกิจคอนเทนต์ออนไลน์นั้นไม่ง่ายอย่างที่คิด 
เคน นครินทร์ คุยกับ โค้ดดี้-อรรถพล โพธิ์หาญรัตนกุล ผู้ก่อตั้ง บริษัท กู๊ดดีล เอ็นเตอร์เทนเมนท์ จำกัด และ เอ็ดดี้-ญาณวุฒิ จรรยหาญ เจ้าของเพจ ‘พี่เอ็ด7วิ’ หนึ่งในสมาชิกทีมเสือร้องไห้ อนาคตของการตลาดจะเป็นอย่างไร สื่อและผู้บริโภคจะต้องปรับตัวอย่างไร เมื่อโลกออนไลน์กำลังเปลี่ยนไปเกินจินตนาการ</t>
  </si>
  <si>
    <t>https://www.youtube.com/watch?v=WQg2Z7GP57g&amp;list=PL7vAomcmTSEoVYnaHnbI4mBIYNBoGUpRc&amp;index=164&amp;t=6s</t>
  </si>
  <si>
    <t>WQg2Z7GP57g</t>
  </si>
  <si>
    <t>โรงเรียนแห่งอนาคต สอนเด็กเป็นนวัตกร แบบ Shrewsbury Riverside | The Secret Sauce EP.461</t>
  </si>
  <si>
    <t>Premiered Nov 10, 2021</t>
  </si>
  <si>
    <t>Nov 10, 2021</t>
  </si>
  <si>
    <t>11/10/2021</t>
  </si>
  <si>
    <t>85,435 views</t>
  </si>
  <si>
    <t>like this video along with 1,967 other people</t>
  </si>
  <si>
    <t>33:19</t>
  </si>
  <si>
    <t>โรงเรียนนานาชาติโชรส์เบอรี กรุงเทพ ริเวอร์ไซด์ แคมปัส ลงทุนกว่า 1,100 ล้านบาท สร้างสิ่งอำนวยความสะดวกด้านนวัตกรรมและกีฬาอย่างเต็มรูปแบบ ผลักดันให้เด็กๆ ทุกคนได้เริ่มปูพื้น เรียนวิชาด้าน STEM ปัญญาประดิษฐ์ หุ่นยนต์ตั้งแต่ยังเล็ก
เคน-นครินทร์ พูดคุยกับ Rob Millar, Head of Senior School ว่าที่ครูใหญ่ ปี 2022 และครูฟ้า-อธิชา ศิริบุญละม่อม ครูสอนวิชาชีววิทยา ศิษย์เก่าโรงเรียนนานาชาติโชรส์เบอรี กรุงเทพ เพื่อค้นหาเหตุผลเบื้องหลังการลงทุนครั้งใหญ่ อะไรคือหัวใจในการสร้างหลักสูตร วัฒนธรรม และทักษะแห่งอนาคตให้กับคนทุกคน แล้วทำไมเด็กๆ ถึงต้องเรียนเขียนโค้ดตั้งแต่อยู่ในโรงเรียน
ติดต่อสอบถาม หรือเยี่ยมชมโรงเรียน ได้ที่ New Senior School - Shrewsbury International School Bangkok หรือ https://bit.ly/2YgBV00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#TheStandardCo #TheStandardTH</t>
  </si>
  <si>
    <t>https://www.youtube.com/watch?v=aeu-veTw-qY&amp;list=PL7vAomcmTSEoVYnaHnbI4mBIYNBoGUpRc&amp;index=163&amp;t=8s</t>
  </si>
  <si>
    <t>aeu-veTw-qY</t>
  </si>
  <si>
    <t>เปิดใจ ท๊อป จิรายุส “ผู้นำต้องรับความเจ็บปวด” | The Secret Sauce EP.462</t>
  </si>
  <si>
    <t>Premiered Nov 12, 2021</t>
  </si>
  <si>
    <t>Nov 12, 2021</t>
  </si>
  <si>
    <t>11/12/2021</t>
  </si>
  <si>
    <t>221,468 views</t>
  </si>
  <si>
    <t>like this video along with 5,610 other people</t>
  </si>
  <si>
    <t>33:43</t>
  </si>
  <si>
    <t>หลังบิ๊กดีลครั้งใหญ่ของ Bitkub กับ SCBS ได้เกิดขึ้น ผลที่ตามมาคือเสียงวิพากษ์วิจารณ์บนโลกโซเชียลที่แตกออกเป็นหลายความคิดเห็น โดยเฉพาะความเห็นที่มีต่อ ‘ท๊อป จิรายุส’ ในฐานะผู้ก่อตั้ง Bitkub 
รับฟังการเปิดใจครั้งแรกสุดเอ็กซ์คลูซีฟของ ท๊อป-จิรายุส ทรัพย์ศรีโสภา Group CEO Bitkub Group ในสภาวะของการเป็นผู้ที่ ‘ได้รับทั้งดอกไม้และก้อนอิฐจากสังคม’ ได้ใน The Secret Sauce เอพิโสดนี้</t>
  </si>
  <si>
    <t>https://www.youtube.com/watch?v=v_qnXhkhLgU&amp;list=PL7vAomcmTSEoVYnaHnbI4mBIYNBoGUpRc&amp;index=162&amp;t=8s</t>
  </si>
  <si>
    <t>v_qnXhkhLgU</t>
  </si>
  <si>
    <t>บทสัมภาษณ์สุดท้าย ดร.โกร่ง-วีรพงษ์ รามางกูร | The Secret Sauce EP.463</t>
  </si>
  <si>
    <t>Premiered Nov 13, 2021</t>
  </si>
  <si>
    <t>Nov 13, 2021</t>
  </si>
  <si>
    <t>11/13/2021</t>
  </si>
  <si>
    <t>32,767 views</t>
  </si>
  <si>
    <t>like this video along with 879 other people</t>
  </si>
  <si>
    <t>39:23</t>
  </si>
  <si>
    <t>นี่อาจจะเป็นบทสัมภาษณ์สุดท้ายของ ดร.โกร่ง-วีรพงษ์ รามางกูร อดีตรองนายกรัฐมนตรี และรัฐมนตรีว่าการกระทรวงการคลัง ผู้ซึ่งเปรียบได้ดั่งปรมาจารย์ด้านเศรษฐศาสตร์ ขุนคลังเศรษฐกิจไทยคนสำคัญที่ร่วมพาประเทศไทยฝ่าฟันวิกฤตเศรษฐกิจแต่ละยุคสมัย จนตั้งหลักยืนหยัดอย่างเข้มแข็งดังเช่นทุกวันนี้
เพื่อร่วมแสดงความไว้อาลัยต่อการถึงแก่อนิจกรรมของ ดร.โกร่ง The Secret Sauce ได้ถอดบทเรียนจากคำให้สัมภาษณ์ของท่าน ซึ่งเป็นเพียงเสี้ยวหนึ่งจากโปรเจกต์พิเศษ โครงการหนังสือประวัติศาสตร์เศรษฐกิจไทย ‘50 Years: The Making of the Modern Thai Economy’ ที่เกียรตินาคินภัทรทำร่วมกับ THE STANDARD ในโอกาสครบรอบ 50 ปีการก่อตั้งองค์กร ร้อยเรียงออกมาเป็นเรื่องราวบางช่วง บางตอน ให้ผู้ชมและผู้ฟังทุกท่านได้ร่วมรำลึกถึงคุณูปการที่ท่านได้เคยสร้างไว้ให้กับประเทศไทย (ติดตามรายละเอียดของหนังสือฉบับเต็มได้ที่ THE STANDARD และเกียรตินาคินภัทร เร็วๆ นี้</t>
  </si>
  <si>
    <t>https://www.youtube.com/watch?v=mwm0cMXY2Fk&amp;list=PL7vAomcmTSEoVYnaHnbI4mBIYNBoGUpRc&amp;index=161&amp;t=5s</t>
  </si>
  <si>
    <t>mwm0cMXY2Fk</t>
  </si>
  <si>
    <t>ยุคทองสตาร์ทอัพไทยเกิดขึ้นแล้วจริงหรือ? | The Secret Sauce EP.464</t>
  </si>
  <si>
    <t>Premiered Nov 16, 2021</t>
  </si>
  <si>
    <t>Nov 16, 2021</t>
  </si>
  <si>
    <t>11/16/2021</t>
  </si>
  <si>
    <t>28,640 views</t>
  </si>
  <si>
    <t>like this video along with 719 other people</t>
  </si>
  <si>
    <t>58:13</t>
  </si>
  <si>
    <t>การประกาศจัดตั้งกองทุนด้านสตาร์ทอัพ ‘ORZON Ventures’ เมื่อต้นเดือนตุลาคมที่ผ่านมา ระหว่าง OR และกองทุน 500 TukTuks ด้วยมูลค่าเงินลงทุนเริ่มต้น 825 ล้านบาท เพื่อเข้าลงทุนในสตาร์ทอัพซีรีส์ A และ B กลุ่มธุรกิจโมบิลิตี้และไลฟ์สไตล์ ได้ปลุกกระแสความตื่นตัวในวงการสตาร์ทอัพอีกครั้ง ถึงขั้นที่กระทิง เรืองโรจน์ หนึ่งในผู้บริหารของ 500 TukTuks นิยามว่า นี่จะเป็นจุดเริ่มต้นของทศวรรษถัดไปของสตาร์ทอัพไทยพอดี!
ORZON Ventures จะสร้างมิติใหม่ของการที่ยักษ์ใหญ่ลงทุนในสตาร์ทอัพได้อย่างไร แล้วนิยามปลาใหญ่กินรวมปลาเล็กจะยังคงเกิดขึ้นเสมอไปไหม รับชมทุกคำตอบได้ใน The Secret Sauce เอพิโสดนี้</t>
  </si>
  <si>
    <t>https://www.youtube.com/watch?v=sfTev4yYwm8&amp;list=PL7vAomcmTSEoVYnaHnbI4mBIYNBoGUpRc&amp;index=160&amp;t=5s</t>
  </si>
  <si>
    <t>sfTev4yYwm8</t>
  </si>
  <si>
    <t>SIAM PIWAT ทรานส์ฟอร์มค้าปลีก ศูนย์การค้าแห่งอนาคต | The Secret Sauce EP.465</t>
  </si>
  <si>
    <t>Premiered Nov 18, 2021</t>
  </si>
  <si>
    <t>Nov 18, 2021</t>
  </si>
  <si>
    <t>11/18/2021</t>
  </si>
  <si>
    <t>21,606 views</t>
  </si>
  <si>
    <t>like this video along with 326 other people</t>
  </si>
  <si>
    <t>33:47</t>
  </si>
  <si>
    <t>โควิดและการโหมทำตลาดอย่างหนักของผู้เล่นในสังเวียนอีคอมเมิร์ซล้วนทำให้ค่าความเชื่อที่ว่า ‘ศูนย์การค้า Brick and Mortar กำลังถูกลดทอนบทบาทลงเรื่อยๆ’ มีน้ำหนักมากขึ้นทุกที มิหนำซ้ำพฤติกรรมผู้บริโภคที่เปลี่ยนไปก็กลายเป็นอีกหนึ่งในสารตั้งต้นสำคัญที่ทำให้บรรดาผู้ประกอบการในอุตสาหกรรมค้าปลีก ศูนย์การค้า ต้องกลับมาจูนตัวเอง ปรับโจทย์และเปลี่ยนเป้าหมายกันยกใหญ่ เพื่อพาตัวเองเข้าสู่โลกใบใหม่ พร้อมตอบสนองความต้องการของผู้คนให้ได้ทุกเมื่อ
นั่นจึงเป็นที่มาที่ทำให้สยามพิวรรธน์เปิดเผยแผนกลยุทธ์สำคัญที่จะเชื่อมต่อโลกออนไลน์และออฟไลน์เข้าเป็นเนื้อเดียวกัน ด้วยความเชื่อที่ว่า นี่จะเป็นก้าวสำคัญของการพาตัวเองไปสู่การเป็น ‘ศูนย์การค้าแห่งอนาคต’ ส่วนจะทำได้อย่างไรและด้วยวิธีการไหน แผนการของพวกเขาจะทะเยอทะยานในระดับใด หาคำตอบได้ในเอพิโสดนี้</t>
  </si>
  <si>
    <t>https://www.youtube.com/watch?v=vKyQdy1DHvE&amp;list=PL7vAomcmTSEoVYnaHnbI4mBIYNBoGUpRc&amp;index=159&amp;t=5s</t>
  </si>
  <si>
    <t>vKyQdy1DHvE</t>
  </si>
  <si>
    <t>การลงทุนสีเขียว ทิศใหม่ตลาดทุน โลกเขียว พอร์ตเขียว | The Secret Sauce EP.466</t>
  </si>
  <si>
    <t>Premiered Nov 19, 2021</t>
  </si>
  <si>
    <t>Nov 19, 2021</t>
  </si>
  <si>
    <t>11/19/2021</t>
  </si>
  <si>
    <t>10,390 views</t>
  </si>
  <si>
    <t>เมื่อโลกกำลังเผชิญวิกฤตที่ยิ่งใหญ่ที่สุดอย่าง ‘ภาวะโลกร้อน’ หนึ่งในกำลังขับเคลื่อนสำคัญที่สามารถผลักดันให้เกิดความเปลี่ยนแปลงได้คือ ‘กลุ่มนักลงทุน’ โดยเฉพาะในวันที่เกิดเทรนด์ที่ว่า หากธุรกิจใดไม่มีความพยายามที่จะรักษาสิ่งแวดล้อม ธุรกิจนั้นก็อาจจะเสี่ยงถูกปฏิเสธการให้เงินทุน 
เคน นครินทร์ คุยกับ จิรวัฒน์ สุภรณ์ไพบูลย์ Private Banking Group Head ธนาคารกสิกรไทย ถึงเทรนด์ใหม่ที่กองทุนด้านความยั่งยืนที่ทั่วโลกกำลังตื่นตัว และกลยุทธ์การลงทุนอย่างยั่งยืนที่ถอดรหัสจากนักลงทุนระดับโลก จนกลายมาเป็นกองทุนน่าจับตาในประเทศไทยที่ใครหลายคนต้องไม่ตกขบวน</t>
  </si>
  <si>
    <t>https://www.youtube.com/watch?v=waEHcpLN6Uo&amp;list=PL7vAomcmTSEoVYnaHnbI4mBIYNBoGUpRc&amp;index=158&amp;t=5s</t>
  </si>
  <si>
    <t>waEHcpLN6Uo</t>
  </si>
  <si>
    <t>สรุปบทเรียนทางความคิดตลอดปี 2021 กับ เคน นครินทร์ | The Secret Sauce EP.467</t>
  </si>
  <si>
    <t>Premiered Nov 21, 2021</t>
  </si>
  <si>
    <t>Nov 21, 2021</t>
  </si>
  <si>
    <t>11/21/2021</t>
  </si>
  <si>
    <t>51,615 views</t>
  </si>
  <si>
    <t>like this video along with 1,339 other people</t>
  </si>
  <si>
    <t>1:06:17</t>
  </si>
  <si>
    <t>The Secret Sauce เอพิโสดพิเศษ เก่ง-สิทธิพงศ์ ศิริมาศเกษม แห่ง Creative Talk ชวน เคน นครินทร์ พูดคุยถึงสิ่งที่ได้เรียนรู้ตลอดการทำงาน 1 ปีที่ผ่านมา ไม่ว่าจะเป็นการตะกอนทางความคิดจากแขกรับเชิญรายการ The Secret Sauce รีวิว Performance ของสำนักข่าว THE STANDARD พร้อมทั้งทบทวนบทเรียนชีวิตการทำงานและบทบาทความเป็นผู้นำองค์กรในยุคสมัยแห่งการเปลี่ยนแปลงที่รวดเร็ว</t>
  </si>
  <si>
    <t>https://www.youtube.com/watch?v=XjUTQOl9gO8&amp;list=PL7vAomcmTSEoVYnaHnbI4mBIYNBoGUpRc&amp;index=157</t>
  </si>
  <si>
    <t>XjUTQOl9gO8</t>
  </si>
  <si>
    <t>องค์กรยุคใหม่ต้อง Empathy ดูแลสุขภาพจิตก่อนสายเกินไป | The Secret Sauce EP.468</t>
  </si>
  <si>
    <t>Premiered Nov 23, 2021</t>
  </si>
  <si>
    <t>Nov 23, 2021</t>
  </si>
  <si>
    <t>11/23/2021</t>
  </si>
  <si>
    <t>57,279 views</t>
  </si>
  <si>
    <t>like this video along with 1,295 other people</t>
  </si>
  <si>
    <t>1:04:33</t>
  </si>
  <si>
    <t>Work-Life Balance, สุขภาพจิต และความโปร่งใสขององค์กร ส่ิงเหล่านี้ได้กลายมาเป็นตัวแปรสำคัญของการทำงานในโลกยุคโควิดอย่างมหาศาล โดยเฉพาะในวันที่ทรัพยากรมนุษย์สำคัญมากกว่าสิ่งอื่นใด
เคน นครินทร์ คุยกับ อภิชาติ ขันธวิธิ ผู้ก่อตั้งและผู้บริหาร QGEN Consultant และ HR The Next Gen ถึงการดูแลสุขภาพจิตของพนักงานด้วยหลักคิด Empathy เผยเคล็ดลับการบริหารคนในองค์กรยุคใหม่ สิ่งที่ต้องเลิกทำและเริ่มทำตั้งแต่ตอนนี้ก่อนสายเกินไป</t>
  </si>
  <si>
    <t>https://www.youtube.com/watch?v=UbVnyEm1BAI&amp;list=PL7vAomcmTSEoVYnaHnbI4mBIYNBoGUpRc&amp;index=156&amp;t=4s</t>
  </si>
  <si>
    <t>UbVnyEm1BAI</t>
  </si>
  <si>
    <t>Customer Data Platform จุดชี้ขาดการตลาดยุคหุ่นยนต์ | The Secret Sauce EP.469</t>
  </si>
  <si>
    <t>Premiered Nov 24, 2021</t>
  </si>
  <si>
    <t>Nov 24, 2021</t>
  </si>
  <si>
    <t>11/24/2021</t>
  </si>
  <si>
    <t>17,415 views</t>
  </si>
  <si>
    <t>CRM หรือการบริหารความสัมพันธ์กับลูกค้า คือหัวใจสำคัญของการตลาดยุคใหม่ อย่างไรก็ตาม ในวันนี้ที่พฤติกรรมผู้บริโภคเปลี่ยนแปลงอยู่ตลอดเวลา การทำ CRM แบบเดิมอาจไม่เพียงพออีกต่อไป เพราะหากไม่สามารถตามลูกค้าได้ทัน ความสัมพันธ์ที่สร้างมาก็ไร้ความหมาย
เคน นครินทร์ คุยกับ ไมค์-สิรสิทธิ์ สุริยพัฒนพงศ์ ประธานกรรมการบริหารและผู้ก่อตั้ง บริษัท ช็อคโก้ คาร์ด เอ็นเตอร์ไพรส์ จำกัด หรือ ChocoCRM ถึง ‘CDP’ ขั้นต่อไปของการทำ CRM ระบบบริหารความสัมพันธ์กับลูกค้าด้วยข้อมูล เทคโนโลยีการตลาดแห่งอนาคตที่คนทำธุรกิจจะตกขบวนไม่ได้เป็นอันขาด</t>
  </si>
  <si>
    <t>https://www.youtube.com/watch?v=4flYQpHC1Ow&amp;list=PL7vAomcmTSEoVYnaHnbI4mBIYNBoGUpRc&amp;index=155&amp;t=4s</t>
  </si>
  <si>
    <t>4flYQpHC1Ow</t>
  </si>
  <si>
    <t>คู่มือธุรกิจท่องเที่ยวไทย ทำอย่างไรให้ รอด และ รุ่ง | The Secret Sauce EP.470</t>
  </si>
  <si>
    <t>Premiered Nov 26, 2021</t>
  </si>
  <si>
    <t>Nov 26, 2021</t>
  </si>
  <si>
    <t>11/26/2021</t>
  </si>
  <si>
    <t>10,196 views</t>
  </si>
  <si>
    <t>26:15</t>
  </si>
  <si>
    <t>เมื่อหมอกควันแห่งโรคระบาดเริ่มจางหาย ประตูประเทศไทยเริ่มเปิดออก โอกาสฟื้นฟูการท่องเที่ยวจึงเริ่มกลับมามองเห็นได้อีกครั้ง แต่ด้วยพฤติกรรมที่เปลี่ยนไปภายใต้วิกฤต มาตรฐานของการท่องเที่ยวไทยจึงจำเป็นต้องเปลี่ยนแปลงไป ผู้ประกอบการไทยจึงไม่อาจรอดได้ถ้ายังหวังน้ำบ่อเดิมและทำธุรกิจด้วยโมเดลแบบเดิมๆ
เคน นครินทร์ เผยคู่มือสำคัญสำหรับผู้ประกอบการ รวบรวมคำแนะนำจากสุดยอดผู้บริหารธุรกิจด้านการท่องเที่ยวในเชิงการปรับตัว พร้อมพูดคุยกับ อภิชัย ฉัตรเฉลิมกิจ รองผู้ว่าการด้านสินค้าและธุรกิจท่องเที่ยว ททท. ถึง SHA มาตรฐานด้านสาธารณสุขที่จะเป็นส่วนสำคัญในการฟื้นฟูการท่องเที่ยวไทย ในวันที่นักท่องเที่ยวเริ่มกลับมาท่องเที่ยวประเทศไทยได้อีกครั้ง</t>
  </si>
  <si>
    <t>https://www.youtube.com/watch?v=otB6VKcWoFA&amp;list=PL7vAomcmTSEoVYnaHnbI4mBIYNBoGUpRc&amp;index=154&amp;t=4s</t>
  </si>
  <si>
    <t>otB6VKcWoFA</t>
  </si>
  <si>
    <t>LINE ประเทศไทย ชูกลยุทธ์ ‘จริตไทย’ สู้ศึกซูเปอร์แอปฯ แสนล้าน | The Secret Sauce EP.471</t>
  </si>
  <si>
    <t>Nov 30, 2021</t>
  </si>
  <si>
    <t>11/30/2021</t>
  </si>
  <si>
    <t>7,362 views</t>
  </si>
  <si>
    <t>like this video along with 120 other people</t>
  </si>
  <si>
    <t>1:01:13</t>
  </si>
  <si>
    <t>จากแอปพลิเคชันแชตสัญชาติญี่ปุ่น ปัจจุบัน LINE กลายเป็นหนึ่งในแอปพลิเคชันที่สำคัญที่สุดของคนไทย และเติบโตจนขึ้นแท่นเป็นซูเปอร์แพลตฟอร์ม มีครบทั้งอีคอมเมิร์ซ สื่อความบันเทิง แพลตฟอร์มสนับสนุนธุรกิจ และระบบการเงิน ที่ครองใจผู้ใช้มากถึง 50 ล้านคนทั่วประเทศ แต่คำถามก็คือ ในวันที่ดูเหมือนว่า LINE จะครองความสำเร็จได้เหนียวแน่น ความท้าทายที่เหลือต่อจากนี้ของพวกเขายังมีอะไรอีกบ้างไหม
เคน นครินทร์ คุยกับ ดร.พิเชษฐ ฤกษ์ปรีชา ประธานเจ้าหน้าที่บริหาร LINE ประเทศไทย เผยกลยุทธ์ของแพลตฟอร์มยักษ์ใหญ่ของประเทศไทย หลักคิดสำคัญของการสร้างโปรดักต์ใหม่ในทุกวันนี้ พร้อมสาระสำคัญจากอีเวนต์ออนไลน์ LINE Hospitality Tech 2021 ก้าวต่อไปในการร่วมฟื้นฟูเศรษฐกิจและขับเคลื่อนประเทศไทย สู่การเป็นจุดมุ่งหมายแห่งการท่องเที่ยวอีกครั้งด้วยเทคโนโลยี</t>
  </si>
  <si>
    <t>https://www.youtube.com/watch?v=-7dfblJMB_k&amp;list=PL7vAomcmTSEoVYnaHnbI4mBIYNBoGUpRc&amp;index=153&amp;t=13s</t>
  </si>
  <si>
    <t>-7dfblJMB_k</t>
  </si>
  <si>
    <t>โดนเรียกค่าไถ่ไซเบอร์ รับมืออย่างไร เคสจริง บทเรียนจริง | The Secret Sauce EP.472</t>
  </si>
  <si>
    <t>Premiered Dec 1, 2021</t>
  </si>
  <si>
    <t>Dec 1, 2021</t>
  </si>
  <si>
    <t>12/1/2021</t>
  </si>
  <si>
    <t>14,980 views</t>
  </si>
  <si>
    <t>54:56</t>
  </si>
  <si>
    <t>ในช่วงไม่กี่ปีที่ผ่านมา โลกดิจิทัลได้เติบโตอย่างรวดเร็วและมหาศาล สร้างนวัตกรรมใหม่ๆ ที่อำนวยความสะดวกให้แก่มนุษยชาตินับล้านชีวิต อย่างไรก็ตามนี่ถือเป็น Bright Side ของเทคโนโลยีที่เปลี่ยนแปลงไป สิ่งที่มาพร้อมกันคือวิวัฒนาการของภัยร้ายที่เป็น Dark Side จากแฮ็กเกอร์ ตามเจาะระบบภาคธุรกิจในวินาทีที่ใครๆ ก็ไม่ทันตั้งตัว เราจะเตรียมพร้อมรับมือกับศัตรูแห่งโลกไซเบอร์ได้อย่างไร 
เคน นครินทร์ คุยกับ ดร.ชัยยุทธ ชุณหะชา ประธานเจ้าหน้าที่บริหาร กลุ่มบริษัทจีเอเบิล อธิบายเฟรมเวิร์กอย่างง่ายสำหรับภาคธุรกิจเพื่อเตรียมพร้อมรับมือภัยไซเบอร์ พร้อมฉายภาพบทเรียนสำคัญจากผู้เชี่ยวชาญที่ต้องรับมือกับ Cyber Crisis โดยตรงและการพลิกวิกฤตให้เป็นโอกาสในฐานะผู้นำองค์กร</t>
  </si>
  <si>
    <t>https://www.youtube.com/watch?v=L9y45F2PXoE&amp;list=PL7vAomcmTSEoVYnaHnbI4mBIYNBoGUpRc&amp;index=152&amp;t=5s</t>
  </si>
  <si>
    <t>L9y45F2PXoE</t>
  </si>
  <si>
    <t>ซีอีโอ dtac เปิดน่านน้ำใหม่ มากกว่าแค่ 'โทรคมนาคม' | The Secret Sauce EP.473</t>
  </si>
  <si>
    <t>Premiered Dec 3, 2021</t>
  </si>
  <si>
    <t>Dec 3, 2021</t>
  </si>
  <si>
    <t>12/3/2021</t>
  </si>
  <si>
    <t>13,170 views</t>
  </si>
  <si>
    <t>like this video along with 251 other people</t>
  </si>
  <si>
    <t>Telco คือหนึ่งในอุตสาหกรรมที่มีการแข่งขันอย่างดุเดือดตลอดเวลา เพราะเพียงแค่เสี้ยวนาที ผู้เล่นในสังเวียนก็พร้อมจะถูกดิสรัปต์จากเทคโนโลยีและพฤติกรรมผู้บริโภคที่พร้อมจะเปลี่ยนไปอยู่ทุกเมื่อ ไม่เพียงเท่านี้ เพราะการมุ่งไปข้างหน้าอย่างเข้มข้นก็มีโจทย์ใหญ่ที่ภาคผู้ให้บริการจะต้องเร่งช่วยให้ผู้ใช้งานทุกภาคส่วนเข้าถึงการเชื่อมต่อได้อย่างเท่าเทียมอีกต่างหาก
เคน นครินทร์ คุยกับ ชารัด เมห์โรทรา ประธานเจ้าหน้าที่บริหาร บริษัท โทเทิ่ล แอ็คเซ็ส คอมมูนิเคชั่น จำกัด (มหาชน) หรือดีแทค ถึงบทบาทสำคัญที่มองเห็นความเท่าเทียมของทุกคนเพื่อเชื่อมต่อสู่โลกดิจิทัลโดยมีความตั้งใจที่จะลดช่องว่างผ่านกลยุทธ์ “ดีทั่วถึง เพื่อชีวิตที่เท่าเทียม” พร้อมฉายภาพอนาคตการแข่งขันในอุตสาหกรรมโทรคมนาคมที่วันนี้ต้องทำได้มากกว่าแค่การให้บริการสัญญาณมือถือ
หมายเหตุ: บทสัมภาษณ์นี้ถ่ายทำเมื่อ 11 พฤศจิกายน 2564 ก่อนมีการประกาศดีลควบรวมกิจการระหว่าง dtac และ True</t>
  </si>
  <si>
    <t>https://www.youtube.com/watch?v=z7XcMhiAA0M&amp;list=PL7vAomcmTSEoVYnaHnbI4mBIYNBoGUpRc&amp;index=151&amp;t=4s</t>
  </si>
  <si>
    <t>z7XcMhiAA0M</t>
  </si>
  <si>
    <t>บทสรุป THE STANDARD ECONOMIC FORUM 2021 เชื่อมโลก เชื่อมคน เชื่อมใจ | The Secret Sauce EP.474</t>
  </si>
  <si>
    <t>Premiered Dec 4, 2021</t>
  </si>
  <si>
    <t>Dec 4, 2021</t>
  </si>
  <si>
    <t>12/4/2021</t>
  </si>
  <si>
    <t>45,065 views</t>
  </si>
  <si>
    <t>like this video along with 1,444 other people</t>
  </si>
  <si>
    <t>37:21</t>
  </si>
  <si>
    <t>คำถามที่ว่าประเทศไทยจะตกขบวนหรือไม่ อาจตอบได้ทั้ง ‘ใช่’ และ ‘ไม่’ 
นี่คือบทสรุปทางความคิดจากงานฟอรัมใหญ่ประจำปี THE STANDARD ECONOMIC FORUM 2021 เรายังมีโอกาสอยู่มากน้อยขนาดไหน อะไรคือเส้นทางที่เราจะต้องก้าวต่อไป คลื่นของมหาอำนาจจากสหรัฐฯ-จีน การเติบโตของเทคโนโลยีอย่างก้าวกระโดด และเราจะต้องมี Action Plan ต่อไปอย่างไร หาคำตอบได้ใน The Secret Sauce เอพิโสดนี้</t>
  </si>
  <si>
    <t>https://www.youtube.com/watch?v=dl4ZOJF9V8c&amp;list=PL7vAomcmTSEoVYnaHnbI4mBIYNBoGUpRc&amp;index=150&amp;t=5s</t>
  </si>
  <si>
    <t>dl4ZOJF9V8c</t>
  </si>
  <si>
    <t>Virgil Abloh ตำนานขบถแฟชั่น ผู้ก่อตั้ง Off-White | The Secret Sauce EP.475</t>
  </si>
  <si>
    <t>Premiered Dec 7, 2021</t>
  </si>
  <si>
    <t>Dec 7, 2021</t>
  </si>
  <si>
    <t>12/7/2021</t>
  </si>
  <si>
    <t>13,019 views</t>
  </si>
  <si>
    <t>like this video along with 500 other people</t>
  </si>
  <si>
    <t>17:41</t>
  </si>
  <si>
    <t>นับเป็นการสูญเสียครั้งยิ่งใหญ่ของวงการแฟชั่นและอุตสาหกรรมงานสร้างสรรค์โลก เมื่อ เวอร์จิล แอบโลห์ (Virgil Abloh) ดีไซเนอร์ผู้ก่อตั้งแบรนด์ Off-White และครีเอทีฟไดเรกเตอร์กลุ่มเสื้อผ้าผู้ชายแบรนด์ Louis Vuitton ได้จากโลกนี้ไปอย่างสงบด้วยวัย 41 ปี ในวันที่ 28 พฤศจิกายนที่ผ่านมา 
ในโอกาสนี้ The Secret Sauce ได้สรุปบทเรียน แนวคิดในการทำงานที่ทุกคนสามารถนำไปปรับใช้ได้จาก เวอร์จิล แอบโลห์ ดีไซเนอร์ที่ทรงอิทธิพลที่สุดคนหนึ่งของโลก ผู้เปลี่ยนแปลงแฟชั่นยุคใหม่ด้วยความหวัง หัวใจ และความไม่เพอร์เฟกต์</t>
  </si>
  <si>
    <t>Fashion</t>
  </si>
  <si>
    <t>https://www.youtube.com/watch?v=KCmcxUbcshs&amp;list=PL7vAomcmTSEoVYnaHnbI4mBIYNBoGUpRc&amp;index=149&amp;t=5s</t>
  </si>
  <si>
    <t>KCmcxUbcshs</t>
  </si>
  <si>
    <t>ปตท. เปลี่ยนวิสัยทัศน์รอบ 15 ปี ลุยพลังงานสะอาด อีวี อาหารและยา | The Secret Sauce EP.476</t>
  </si>
  <si>
    <t>Premiered Dec 8, 2021</t>
  </si>
  <si>
    <t>Dec 8, 2021</t>
  </si>
  <si>
    <t>12/8/2021</t>
  </si>
  <si>
    <t>45,461 views</t>
  </si>
  <si>
    <t>like this video along with 915 other people</t>
  </si>
  <si>
    <t>57:46</t>
  </si>
  <si>
    <t>ช่วงเวลา 1 ปีที่ผ่านมา ปตท. ได้ปรับองค์กรครั้งใหญ่ โดยได้เปลี่ยนวิสัยทัศน์ใหม่เป็น ‘Powering life with future energy and beyond’ ขยับพอร์ตพลังงาน ขยายสัดส่วนธุรกิจไปยังพื้นที่ใหม่ๆ โดยมีดาวเหนือคือการปูความพร้อมด้านพลังงานแห่งอนาคตให้กับสังคมไทย แต่คำถามคือ ปตท. ทำอะไรไปแล้ว และกำลังจะทำอะไรอีกบ้าง?
เคน นครินทร์ คุยกับ อรรถพล ฤกษ์พิบูลย์ ประธานเจ้าหน้าที่บริหารและกรรมการผู้จัดการใหญ่ (ปตท.) ถึงเป้าหมายใหม่ที่ ปตท. กำลังจะมุ่งไป ความท้าทาย โอกาสใหม่ๆ และความเปลี่ยนแปลงที่จะเกิดขึ้นกับสังคมไทย</t>
  </si>
  <si>
    <t>https://www.youtube.com/watch?v=KxjMb9_VCro&amp;list=PL7vAomcmTSEoVYnaHnbI4mBIYNBoGUpRc&amp;index=148&amp;t=5s</t>
  </si>
  <si>
    <t>KxjMb9_VCro</t>
  </si>
  <si>
    <t>Tyson Foods ผู้นำไก่ระดับโลกเขย่าตลาดไทย | The Secret Sauce EP.477</t>
  </si>
  <si>
    <t>Premiered Dec 9, 2021</t>
  </si>
  <si>
    <t>Dec 9, 2021</t>
  </si>
  <si>
    <t>12/9/2021</t>
  </si>
  <si>
    <t>32,612 views</t>
  </si>
  <si>
    <t>like this video along with 625 other people</t>
  </si>
  <si>
    <t>23:08</t>
  </si>
  <si>
    <t>Tyson Foods ผู้ผลิตเนื้อสัตว์รายใหญ่ของโลก พาร์ตเนอร์สำคัญของแบรนด์ฟาสต์ฟู้ดและรีเทลชื่อดังระดับโลกมากมาย ปัจจุบันได้ขยายกิจการเข้าสู่ตลาดเอเชียแปซิฟิก พร้อมต่อยอดลงทุนในตลาดใหม่ๆ และเปิดตัวแบรนด์อาหารแช่แข็งในประเทศไทยภายใต้คอนเซปต์ ‘Count on Us’
เคน นครินทร์ คุยกับ ยีออง เช็ง (Lee, Yeong Sheng) รองประธานกรรมการฝ่ายธุรกิจ ภูมิภาคเอเชียแปซิฟิก บริษัท ไทสัน ฟู้ดส์ ถึงหัวใจที่ทำให้ไทสันครองอุตสาหกรรมไก่ทอดและเนื้อสัตว์ได้ตลอดมา กลยุทธ์ที่ใช้ในการบุกตลาดใหม่ๆ สู้กับเจ้าใหญ่ที่ครองตลาดเดิม และมุมมองต่ออนาคตของอาหารในโลกที่ทุกคนเรียกหาความยั่งยืน</t>
  </si>
  <si>
    <t>https://www.youtube.com/watch?v=3HOKdyQ4hUE&amp;list=PL7vAomcmTSEoVYnaHnbI4mBIYNBoGUpRc&amp;index=147&amp;t=4s</t>
  </si>
  <si>
    <t>3HOKdyQ4hUE</t>
  </si>
  <si>
    <t>อุบลโมเดล พลิกชีวิตเกษตรกรไทยด้วยมันสำปะหลัง | The Secret Sauce EP.478</t>
  </si>
  <si>
    <t>Premiered Dec 10, 2021</t>
  </si>
  <si>
    <t>Dec 10, 2021</t>
  </si>
  <si>
    <t>12/10/2021</t>
  </si>
  <si>
    <t>28,235 views</t>
  </si>
  <si>
    <t>like this video along with 855 other people</t>
  </si>
  <si>
    <t>42:08</t>
  </si>
  <si>
    <t>เมื่อพูดถึงการเกษตรในประเทศไทย น้อยคนนักจะรู้ว่าสิ่งที่ประเทศไทยส่งออกมากเป็นอันดับหนึ่งของโลกไม่ใช่ข้าว แต่เป็น ‘มันสำปะหลัง’ พืชเศรษฐกิจแห่งอนาคตที่เต็มไปด้วยข้อดีมากมายทั้งในฐานะวัตถุดิบของอาหารและวัตถุดิบพลังงาน 
เคน นครินทร์ คุยกับ เดชพนต์ เลิศสุวรรณโรจน์ กรรมการผู้จัดการใหญ่ บริษัท อุบล ไบโอ เอทานอล จำกัด (มหาชน) ผู้ผลิตและส่งออกมันสำปะหลังรายใหญ่ของโลก ที่เพิ่ง IPO ในตลาดหลักทรัพย์ไปหมาดๆ บอกเล่าถึงความโดดเด่นของมันสำปะหลัง หัวใจเกษตรยุคใหม่ และ ‘อุบลโมเดล’ โอกาสใหญ่ในการยกระดับชีวิตเกษตรกร ควบคู่ไปกับการฟื้นฟูเศรษฐกิจไทยในฐานะครัวโลก</t>
  </si>
  <si>
    <t>https://www.youtube.com/watch?v=7kCNaCW1_AY&amp;list=PL7vAomcmTSEoVYnaHnbI4mBIYNBoGUpRc&amp;index=146&amp;t=5s</t>
  </si>
  <si>
    <t>7kCNaCW1_AY</t>
  </si>
  <si>
    <t>ประกันโดนดิสรัปต์หนัก Prudential 173 ปี ปรับตัวอย่างไร | The Secret Sauce EP.479</t>
  </si>
  <si>
    <t>Premiered Dec 14, 2021</t>
  </si>
  <si>
    <t>Dec 14, 2021</t>
  </si>
  <si>
    <t>12/14/2021</t>
  </si>
  <si>
    <t>152,622 views</t>
  </si>
  <si>
    <t>like this video along with 2,012 other people</t>
  </si>
  <si>
    <t>41:10</t>
  </si>
  <si>
    <t>ประกันชีวิต หนึ่งในอุตสาหกรรมที่ผู้บริหารหลายคนบอกว่าถูกดิสรัปต์ได้ยากที่สุด แต่ที่ผ่านมาเราเห็นผู้เล่นใหม่ๆ ทั้งในและนอกวงการกระโดดเข้ามาในตลาดนี้มากขึ้น จากแรงดึงดูดของเค้กก้อนโตที่ยังเหลือพื้นที่ให้กอบโกยเม็ดเงินอีกมหาศาล คำถามก็คือ ในวันนี้ผู้เล่นหลักที่อยู่ในตลาดมาอย่างยาวนานเขาปรับตัวอย่างไร?
เคน นครินทร์ คุยกับ เปสลารี ธีระสาสน์ ประธานเจ้าหน้าที่บริหาร สายงานลูกค้า พรูเด็นเชียล ประเทศไทย ถึงการปรับตัวขององค์กรประกันชั้นนำระดับโลกที่มีอายุกว่า 173 ปี การทรานส์ฟอร์มวัฒนธรรมองค์กรเข้าสู่โลกดิจิทัล และเผยแก่นหลักของการบริหารธุรกิจในแบบ Prudential ที่ผู้ประกอบการสามารถนำไปปรับใช้ได้</t>
  </si>
  <si>
    <t>ประกัน</t>
  </si>
  <si>
    <t>https://www.youtube.com/watch?v=IwR0ZbOnEb8&amp;list=PL7vAomcmTSEoVYnaHnbI4mBIYNBoGUpRc&amp;index=145</t>
  </si>
  <si>
    <t>IwR0ZbOnEb8</t>
  </si>
  <si>
    <t>เปลี่ยนโลกด้วยฝ้าย สร้างอิมแพ็กด้วยแฟชั่น | The Secret Sauce EP.480</t>
  </si>
  <si>
    <t>Premiered Dec 15, 2021</t>
  </si>
  <si>
    <t>Dec 15, 2021</t>
  </si>
  <si>
    <t>12/15/2021</t>
  </si>
  <si>
    <t>10,184 views</t>
  </si>
  <si>
    <t>‘Fast Fashion’ เทรนด์ธุรกิจแฟชั่น ต้นตอของปัญหาขยะเสื้อผ้านับล้านตัน ส่งผลกระทบโดยตรงถึงปัญหาสิ่งแวดล้อม ทำให้เกิดการออกมาเรียกร้องหาผู้รับผิดชอบอย่างเป็นรูปธรรม 
อย่างไรก็ตาม เบื้องหลังผู้ผลิตขยะเหล่านี้ไม่ใช่เฉพาะแบรนด์เสื้อผ้าที่อยู่ปลายน้ำ แต่ยังรวมถึงธุรกิจต้นน้ำและกลางน้ำ อาทิ อุตสาหกรรมปลูกฝ้ายและโรงงานสิ่งทอ 
The Secret Sauce ชวนหาคำตอบถึงผลกระทบที่แฝงมาในอุตสาหกรรมแฟชั่น ผู้บริโภคอย่างเราจะสามารถเปลี่ยนแปลงปัญหานี้ด้วยวิธีการไหน และภาคธุรกิจจะมีวิธีปรับตัวอย่างไรเพื่อเหยียบคันเร่งในการแข่งขัน โดยไม่เผลอไปเหยียบเบรกเพื่อสร้างความยั่งยืน ศึกษาเคสจริงได้ใน The Secret Sauce เอพิโสดนี้</t>
  </si>
  <si>
    <t>https://www.youtube.com/watch?v=OxvUDxGHpeQ&amp;list=PL7vAomcmTSEoVYnaHnbI4mBIYNBoGUpRc&amp;index=144&amp;t=5s</t>
  </si>
  <si>
    <t>OxvUDxGHpeQ</t>
  </si>
  <si>
    <t>8 ขั้นตอนสร้างการเปลี่ยนแปลง สำหรับคนที่ไม่ยอมเปลี่ยน | The Secret Sauce EP.481</t>
  </si>
  <si>
    <t>Premiered Dec 16, 2021</t>
  </si>
  <si>
    <t>Dec 16, 2021</t>
  </si>
  <si>
    <t>12/16/2021</t>
  </si>
  <si>
    <t>111,751 views</t>
  </si>
  <si>
    <t>like this video along with 2,987 other people</t>
  </si>
  <si>
    <t>50:58</t>
  </si>
  <si>
    <t>ถึงจะกระท่อนกระแท่น หนักบ้าง เบาบ้าง แต่ในที่สุดเราก็ผ่านเข้ามาถึงเดือนสุดท้ายของปี 2021 และกำลังจะก้าวเข้าสู่ปี 2022 กันแล้ว ซึ่งหนึ่งในประเด็นปัญหาที่คนส่วนใหญ่ต้องเผชิญคล้ายๆ กันในขวบปีที่ผ่านมาก็คือเรื่องของ ‘การทำงาน’ และการปรับตัว เพื่อเปลี่ยนแปลงรับความผันผวนต่างๆ ที่เกิดขึ้น เพราะบางทีความเปลี่ยนแปลงนั้นๆ ก็วิ่งพรวดจู่โจมถาโถมเข้าหาเราแบบไม่ทันตั้งตัว
คำถามสำคัญที่ The Secret Sauce อยากจะชวนผู้ชม ผู้ฟังทุกท่านมาร่วมกันหาคำตอบในเอพิโสดนี้ก็คือ อะไรจะเป็นตัวแปรสำคัญที่ทำให้เราสร้างความเปลี่ยนแปลงและนำไปสู่ผลลัพธ์ที่มีประสิทธิภาพ เคน นครินทร์ สรุปสาระสำคัญจากหนังสือ ‘Leading Change การเปลี่ยนแปลงที่ไม่มีวันล้มเหลว’ โดย John P. Kotter มาให้คุณได้ร่วมเก็บเกี่ยว และใช้เป็นเคล็ดลับการสร้างความเปลี่ยนแปลงในปีหน้าที่จะมาถึงนี้ไปด้วยกัน
โอกาสครั้งสำคัญที่คุณไม่ควรพลาดอีก! รับชมย้อนหลัง THE STANDARD ECONOMIC FORUM 2021 งานฟอรั่มที่ชวนคุณมาปฏิรูปทุกปัญหา เพื่อก้าวต่อไปของประเทศ จัดเต็ม 20 เวที กว่า 50 สปีกเกอร์ รับชมแบบเอ็กซ์คลูซีฟพร้อมรับ Key Takeaway และบทสรุปประเด็นสำคัญจากแต่ละเวทีเสวนาทั้ง 3 วัน
บัตร 3 วัน ราคา 3,900 บาท ซื้อบัตรได้แล้วที่ https://www.thaiticketmajor.com/seminar/rerun-the-standard-economic-forum-2021.html (ชมย้อนหลังได้แล้วตั้งแต่วันนี้ - วันที่ 28 กุมภาพันธ์ 2565 เวลา 00.00 น.)</t>
  </si>
  <si>
    <t>https://www.youtube.com/watch?v=eYhSJPUiefQ&amp;list=PL7vAomcmTSEoVYnaHnbI4mBIYNBoGUpRc&amp;index=143&amp;t=11s</t>
  </si>
  <si>
    <t>eYhSJPUiefQ</t>
  </si>
  <si>
    <t>เคสจริงการตลาด 5.0 เอาใจ 18 ล้านคนด้วย Big Data แบบ The 1 | The Secret Sauce EP.482</t>
  </si>
  <si>
    <t>Premiered Dec 22, 2021</t>
  </si>
  <si>
    <t>Dec 22, 2021</t>
  </si>
  <si>
    <t>12/22/2021</t>
  </si>
  <si>
    <t>25,606 views</t>
  </si>
  <si>
    <t>like this video along with 546 other people</t>
  </si>
  <si>
    <t>41:57</t>
  </si>
  <si>
    <t>จากที่เคยเป็นบัตรสมาชิกสะสมคะแนน ปัจจุบัน The 1 ได้ขยายกลายเป็น Digital Lifestyle &amp; Loyalty Platform ที่มีสมาชิกมากกว่า 18 ล้านคนทั่วประเทศ มีโมเดลทางธุรกิจที่สร้างรายได้ด้วยตัวเองจากการให้บริการทั้งด้านลอยัลตี้ สื่อ และดาต้า
เคน นครินทร์ คุยกับ กวิน ตั้งอุทัยศักดิ์ กรรมการผู้จัดการ บริษัท เดอะวันเซ็นทรัล จำกัด ถึงเป้าหมายของการเป็น ‘Central of Life Platform’ เส้นทางในการผสานข้อมูลเข้ากับเทคโนโลยี ความมุ่งมั่นของ The 1 ที่จะพุ่งทะยานขึ้นเป็นบริษัทเทคโนโลยีเต็มตัว และสิ่งที่ผู้ประกอบการต้องปรับตัวในโลกรีเทลและการตลาดแห่งอนาคต</t>
  </si>
  <si>
    <t>https://www.youtube.com/watch?v=K1E898mGt3A&amp;list=PL7vAomcmTSEoVYnaHnbI4mBIYNBoGUpRc&amp;index=142&amp;t=9s</t>
  </si>
  <si>
    <t>K1E898mGt3A</t>
  </si>
  <si>
    <t>ซีอีโอ Microsoft มองอนาคต Metaverse การทำงาน Hybrid และผู้นำ Empathy | The Secret Sauce EP.483</t>
  </si>
  <si>
    <t>Premiered Dec 23, 2021</t>
  </si>
  <si>
    <t>Dec 23, 2021</t>
  </si>
  <si>
    <t>12/23/2021</t>
  </si>
  <si>
    <t>37,055 views</t>
  </si>
  <si>
    <t>like this video along with 928 other people</t>
  </si>
  <si>
    <t>หากจะคาดเดากระแสน้ำ ให้สังเกตปลาตัวที่ใหญ่ที่สุด หากจะคาดเดากระแสโลก ให้สังเกตผู้นำของเหล่าองค์กรที่ทรงอิทธิพลที่สุด และหากพูดถึงผู้นำขององค์กรด้านเทคโนโลยีที่ใหญ่ที่สุดในโลกในเวลานี้ บุคคลแรกที่หลายคนนึกถึง คงหนีไม่พ้นซีอีโอของยักษ์ใหญ่ผู้พัฒนาซอฟต์แวร์ชั้นนำของโลกอย่าง Microsoft ‘สัตยา นาเดลลา’
เคน นครินทร์ ชวนคุณมาสังเกตทิศทางของกระแสโลก ผ่านการอ่านตะกอนความคิดและวิสัยทัศน์ของ สัตยา นาเดลลา จากบทสัมภาษณ์ในซีรีส์ The New World of Work โดย Harvard Business Review วิเคราะห์อนาคต ตั้งแต่นิยามความหมายของ ‘งาน’ วิธีการทำงานในโลกใหม่ เทคโนโลยีที่อยู่ในกระแสอย่าง AI และ Metaverse ไปจนถึงคุณลักษณะที่เป็นหัวใจของผู้นำในโลกอนาคต</t>
  </si>
  <si>
    <t>https://www.youtube.com/watch?v=JYMfB5UjOKA&amp;list=PL7vAomcmTSEoVYnaHnbI4mBIYNBoGUpRc&amp;index=141&amp;t=10s</t>
  </si>
  <si>
    <t>JYMfB5UjOKA</t>
  </si>
  <si>
    <t>เกาหลีใต้พัฒนาถึงจุดนี้ได้อย่างไร ตอน 1 เผด็จการ พลิกยากจนสู่แชโบล | The Secret Sauce EP.484</t>
  </si>
  <si>
    <t>Premiered Dec 24, 2021</t>
  </si>
  <si>
    <t>Dec 24, 2021</t>
  </si>
  <si>
    <t>12/24/2021</t>
  </si>
  <si>
    <t>144,325 views</t>
  </si>
  <si>
    <t>like this video along with 2,866 other people</t>
  </si>
  <si>
    <t>47:26</t>
  </si>
  <si>
    <t>‘ใช้มือถือซัมซุง ยืนหนึ่งด้อมวง K-Pop หลงรักอาหาร K-Food หรือเป็นคอซีรีส์เกาหลี’ เชื่อว่าคนรอบตัวคุณหรือแม้แต่ตัวคุณเองน่าจะต้องเกี่ยวข้องกับวัฒนธรรมเกาหลีเหล่านี้อย่างน้อยหนึ่งอย่าง แต่กว่าจะพาคัลเจอร์ตัวเองออกไปยืนโดดเด่นผ่าเผยบนเวทีโลก จนปัจจุบันมีขนาดเม็ดเงินหมุนเวียนในระบบเศรษฐกิจใหญ่ติด 10 อันดับแรกของโลก หารู้ไม่ว่าย้อนกลับไปเมื่อ 60 ปีที่แล้ว พวกเขาเคยเป็นหนึ่งในประเทศยากจนที่สุดในโลก ตกอยู่ใต้การสยายปีกของญี่ปุ่น ทนทุกข์กับบาดแผลของสงครามและถูกแบ่งประเทศออกเป็น 2 ส่วน 
6 ทศวรรษจากความตกต่ำสุดขีด ทะยานขึ้นมาเป็นประเทศแนวหน้าแถบเอเชีย พวกเขาทำได้อย่างไร หาคำตอบถึงเคล็ดลับความรุ่งโรจน์ภายใต้ ‘รัฐเผด็จการ’ ก่อนเข้าสู่ยุคประชาธิปไตยของเกาหลีใต้ได้จากคำบอกเล่าโดย ดร.ไพบูลย์ ปีตะเสน ประธานศูนย์เกาหลีศึกษา สถาบันเอเชียตะวันออกศึกษาฯ มหาวิทยาลัยธรรมศาสตร์ ใน The Secret Sauce เอพิโสดนี้</t>
  </si>
  <si>
    <t>https://www.youtube.com/watch?v=9wCr6jvalN8&amp;list=PL7vAomcmTSEoVYnaHnbI4mBIYNBoGUpRc&amp;index=140&amp;t=10s</t>
  </si>
  <si>
    <t>9wCr6jvalN8</t>
  </si>
  <si>
    <t>เกาหลีใต้พัฒนาถึงจุดนี้ได้อย่างไร ตอน 2 ซอฟต์พาวเวอร์สร้างแบรนด์โลก | The Secret Sauce EP.485</t>
  </si>
  <si>
    <t>Premiered Dec 25, 2021</t>
  </si>
  <si>
    <t>Dec 25, 2021</t>
  </si>
  <si>
    <t>12/25/2021</t>
  </si>
  <si>
    <t>65,888 views</t>
  </si>
  <si>
    <t>like this video along with 1,664 other people</t>
  </si>
  <si>
    <t>46:57</t>
  </si>
  <si>
    <t>ช่วงปี 2000 ถือเป็นช่วงเวลาที่คนไทยเริ่มรู้จักกับ ‘Samsung’ แบรนด์โทรศัพท์มือถือที่ในวันนั้นยังคงตีตลาดแข่งกับ Nokia, Ericsson และมือถือจากแดนปลาดิบอีกหลายแบรนด์ แต่รู้ตัวอีกที Samsung ก็กลายเป็นแบรนด์มือถือที่หลายคนอยากจะมีไว้ครอบครอง 
ไม่เพียงแค่มือถือเท่านั้น แต่วงการซีรีส์ เพลงภาพยนตร์ จากเคยเป็นม้านอกสายตา มาวันนี้อุตสาหกรรมซอฟต์พาวเวอร์เหล่านี้ก็เติบโตอย่างก้าวกระโดดจนกลายเป็นกลจักรชิ้นสำคัญ สร้างงาน สร้างเงินเข้าประเทศมากมายมหาศาล
เกิดอะไรขึ้นกับเกาหลีใต้ อะไรคือสิ่งที่ผลักดันให้ซอฟต์พาวเวอร์ของเขาเติบโตอย่างบ้าคลั่ง และ ‘ใคร’ คือเบื้องหลังของความเปลี่ยนแปลงที่ส่งเกาหลีใต้ขึ้นมายืนอยู่แถวหน้าเวทีโลก ติดตามกันต่อได้ในเอพิโสดที่สองของ The Secret Sauce กับ ดร.ไพบูลย์ ปีตะเสน ประธานศูนย์เกาหลีศึกษา สถาบันเอเชียตะวันออกศึกษาฯ มหาวิทยาลัยธรรมศาสตร์
ส่วนใครที่ยังไม่ได้รับชมตอนที่ 1 สามารถชมย้อนหลังได้ที่ https://youtu.be/JYMfB5UjOKA</t>
  </si>
  <si>
    <t>https://www.youtube.com/watch?v=vJPwVksNAow&amp;list=PL7vAomcmTSEoVYnaHnbI4mBIYNBoGUpRc&amp;index=139&amp;t=5s</t>
  </si>
  <si>
    <t>vJPwVksNAow</t>
  </si>
  <si>
    <t>ไฟน์ไลน์ ผู้บุกเบิกซักผ้าไทย 8 พันล้าน ชนะแบรนด์โลก | The Secret Sauce EP.486</t>
  </si>
  <si>
    <t>Premiered Dec 26, 2021</t>
  </si>
  <si>
    <t>Dec 26, 2021</t>
  </si>
  <si>
    <t>12/26/2021</t>
  </si>
  <si>
    <t>12,664 views</t>
  </si>
  <si>
    <t>like this video along with 270 other people</t>
  </si>
  <si>
    <t>‘ไฟน์ไลน์ ดีนี่ สมาร์ท’ และสินค้าอุปโภคบริโภคอื่นๆ อีกมากมาย รู้หรือไม่ว่าแบรนด์เหล่านี้ถูกปลุกปั้นมาโดยฝีมือคนไทยกว่า 33 ปี เริ่มต้นจากห้องทำงานเล็กๆ เสริมทัพด้วยทีมงานคุณภาพ จนสุกงอมเป็นสินค้ามหาชนที่ท้ารบแบรนด์ต่างชาติได้อย่างผ่าเผย และวันนี้กลายเป็นบริษัทที่มีรายได้กว่า 8 พันล้านบาทต่อปี
พวกเขาเริ่มต้นได้อย่างไร อะไรคือเบื้องหลังความสำเร็จที่ทำให้แบรนด์ต่างชาติก็ไม่กล้าท้าชิง พบสูตรลับวิจัยพฤติกรรมผู้บริโภคฉบับ NEO Corporate ที่ล้วงลึกได้ถึงอินไซต์ จนเข้าใจความต้องการลูกค้าได้แบบทะลุปรุโปร่ง</t>
  </si>
  <si>
    <t>https://www.youtube.com/watch?v=QqYVNmXhtGE&amp;list=PL7vAomcmTSEoVYnaHnbI4mBIYNBoGUpRc&amp;index=138&amp;t=5s</t>
  </si>
  <si>
    <t>QqYVNmXhtGE</t>
  </si>
  <si>
    <t>ความในใจถึงผู้ฟัง จาก เคน นครินทร์ บทเรียนปี 2021 ด้วยทฤษฎี 4V | The Secret Sauce EP.487</t>
  </si>
  <si>
    <t>Premiered Dec 30, 2021</t>
  </si>
  <si>
    <t>Dec 30, 2021</t>
  </si>
  <si>
    <t>12/30/2021</t>
  </si>
  <si>
    <t>65,323 views</t>
  </si>
  <si>
    <t>like this video along with 1,567 other people</t>
  </si>
  <si>
    <t>1:26:19</t>
  </si>
  <si>
    <t>ส่งท้ายปีแบบนี้ทั้งที The Secret Sauce และ เคน นครินทร์ จึงถือโอกาสพิเศษนี้ ขอสรุปบทเรียนที่ได้เรียนรู้ตลอดทั้งปีที่ผ่านมาด้วยทฤษฎี 4V เผยถึงเรื่องที่โฮสต์ของเราไม่เคยบอกใครในรอบปีที่ผ่านมา ทั้งเรื่องที่รู้สึกว่าตนเองผิดพลาดที่สุด เสียใจที่สุด การบริหารจัดการเวลาในแต่ละวัน ไปจนถึง 5 เอพิโสดที่เขาประทับใจที่สุดตลอดทั้งปีที่ผ่านมา
หมายเหตุ: เนื้อหาในรายการตอนนี้ มีการสะกดข้อความที่ผิดไป 3 จุด (ช่วงเวลา) คือ
5:00, 42:36 - ข้อความที่ถูกต้องคือ Volatility 
44:34 - ข้อความที่ถูกต้องคือ Humility 
ทางทีมงาน The Secret Sauce ขออภัยในความคลาดเคลื่อนของข้อมูล และจะระมัดระวังไม่ให้เกิดข้อผิดพลาดเช่นนี้ขึ้นอีกในอนาคต</t>
  </si>
  <si>
    <t>https://www.youtube.com/watch?v=hxjF3jpG6R0&amp;list=PL7vAomcmTSEoVYnaHnbI4mBIYNBoGUpRc&amp;index=137&amp;t=5s</t>
  </si>
  <si>
    <t>hxjF3jpG6R0</t>
  </si>
  <si>
    <t>เริ่มต้นปี 2022 ด้วยแนวคิด 3H | The Secret Sauce EP.488</t>
  </si>
  <si>
    <t>Jan 1, 2022</t>
  </si>
  <si>
    <t>1/1/2022</t>
  </si>
  <si>
    <t>82,442 views</t>
  </si>
  <si>
    <t>like this video along with 2,815 other people</t>
  </si>
  <si>
    <t>16:48</t>
  </si>
  <si>
    <t>การตั้งปณิธานปีใหม่ถือเป็นกิจกรรมประจำปีของใครหลายคนที่ต้องการสร้างเป้าหมายพัฒนาตนเองในทุกมิติ ไม่ว่าจะเป็นเรื่องการทำงาน ความสัมพันธ์ สุขภาพ รวมไปถึงการได้ใช้ชีวิตในแบบที่ต้องการ
The Secret Sauce เอพิโสดนี้ เคน นครินทร์ สรุปแนวคิด 3H ได้แก่ Humility ความถ่อมตัว, Harmonize ความสมดุล และ Health is the new wealth การดูแลสุขภาพ เพื่อเป็นกรอบสำคัญในการวางเป้าหมายปี 2022 ให้เหมาะกับอนาคตที่จะเกิดขึ้นข้างหน้า สำหรับคนเป็นผู้นำโดยเฉพาะ</t>
  </si>
  <si>
    <t>https://www.youtube.com/watch?v=SZlEhWc26us&amp;list=PL7vAomcmTSEoVYnaHnbI4mBIYNBoGUpRc&amp;index=136</t>
  </si>
  <si>
    <t>SZlEhWc26us</t>
  </si>
  <si>
    <t>3 กลยุทธ์ พา Nespresso สู้ตลาดกาแฟแคปซูล 2022 | The Secret Sauce EP.489</t>
  </si>
  <si>
    <t>Premiered Jan 5, 2022</t>
  </si>
  <si>
    <t>Jan 5, 2022</t>
  </si>
  <si>
    <t>1/5/2022</t>
  </si>
  <si>
    <t>33,094 views</t>
  </si>
  <si>
    <t>like this video along with 563 other people</t>
  </si>
  <si>
    <t>‘ใส่แคปซูลแล้วกดปุ่ม’ ถือเป็นขั้นตอนที่ง่ายมากๆ เพื่อให้ได้กาแฟเอสเพรสโซหนึ่งช็อตมาดื่มตอนเช้า นี่จึงเป็นเหตุผลให้ใครหลายคนเทใจให้เครื่องชงกาแฟแคปซูล และกลายเป็นแฟนพันธุ์แท้ของแบรนด์อย่าง ‘Nespresso’
คำถามก็คือ อะไรคือเคล็ดลับที่ทำให้ผู้บริโภคไม่เผลอไผลเหลียวแลแบรนด์อื่นเลย แม้กระทั่งในวันที่มีทางเลือกกาแฟแคปซูลในท้องตลาดมากมาย? มาร่วมกันถอดรหัสความสำเร็จของ Nespresso เจ้าตลาดเครื่องชงกาแฟได้ใน The Secret Sauce เอพิโสดนี้</t>
  </si>
  <si>
    <t>https://www.youtube.com/watch?v=AYALs2sORWs&amp;list=PL7vAomcmTSEoVYnaHnbI4mBIYNBoGUpRc&amp;index=135</t>
  </si>
  <si>
    <t>AYALs2sORWs</t>
  </si>
  <si>
    <t>เฮงลิสซิ่ง จากไฟแนนซ์ท้องถิ่น สู่ระดับประเทศหมื่นล้าน | The Secret Sauce EP.490</t>
  </si>
  <si>
    <t>Jan 6, 2022</t>
  </si>
  <si>
    <t>1/6/2022</t>
  </si>
  <si>
    <t>12,828 views</t>
  </si>
  <si>
    <t>like this video along with 230 other people</t>
  </si>
  <si>
    <t>จากผู้ให้สินเชื่อท้องถิ่นในภาคเหนือเมื่อ 30 ปีที่แล้ว ปัจจุบัน เฮงลิสซิ่ง เติบโตกลายเป็นบริษัทมหาชน ที่มีจำนวนสาขามากกว่า 529 แห่งทั่วประเทศ มีอัตราการเติบโตอย่างต่อเนื่องปีละ 20-30% และมีพอร์ตสินเชื่อรวมมูลค่ากว่า 8,420 ล้านบาท พร้อมตั้งเป้าเติบโตเป็น 14,800 ล้านบาท ภายในระยะเวลา 2 ปี
เคน นครินทร์ คุยกับ วิชัย ศุภสาธิตกุล ผู้ร่วมก่อตั้งและกรรมการผู้จัดการใหญ่ บริษัท เฮงลิสซิ่ง แอนด์ แคปปิตอล จำกัด (มหาชน) ถึงบทเรียนจากการเติบโตในอดีต การควบรวมธุรกิจเพื่อผนึกกำลังสู้รายใหญ่ภายใต้ปรัชญา 1+1 ต้องเท่ากับ 3 พร้อมเผยมุมมองต่อมาตรการลดเพดานดอกเบี้ยของไทย และความเหลื่อมล้ำของอุตสาหกรรมสินเชื่อในอนาคต</t>
  </si>
  <si>
    <t>https://www.youtube.com/watch?v=CLschu7otYc&amp;list=PL7vAomcmTSEoVYnaHnbI4mBIYNBoGUpRc&amp;index=134&amp;t=7s</t>
  </si>
  <si>
    <t>CLschu7otYc</t>
  </si>
  <si>
    <t>สมชัย เอไอเอส ตอบเรื่องควบรวมทรู ดีแทค และ Cognitive Telco | The Secret Sauce EP.491</t>
  </si>
  <si>
    <t>Premiered Jan 15, 2022</t>
  </si>
  <si>
    <t>Jan 15, 2022</t>
  </si>
  <si>
    <t>1/15/2022</t>
  </si>
  <si>
    <t>37,978 views</t>
  </si>
  <si>
    <t>like this video along with 832 other people</t>
  </si>
  <si>
    <t>1:05:51</t>
  </si>
  <si>
    <t>“เขารักกัน เราแกร่งขึ้น” นี่คือวลีเด็ดจาก สมชัย เลิศสุทธิวงค์ ประธานเจ้าหน้าที่บริหาร บมจ.แอดวานซ์ อินโฟร์ เซอร์วิส (AIS) ที่ให้สัมภาษณ์ไว้กับ The Secret Sauce ถึงกรณีดีลยักษ์ True จับมือ dtac จนทำให้ AIS ในวันนี้ต้องเร่งฝีก้าวตัวเองให้เร็วขึ้น ด้วยการประกาศวิสัยทัศน์ใหม่ ‘Cognitive Telco’ เพื่อสร้างบริการที่แตกต่างและตอบโจทย์มากกว่าที่เคย
AIS จะบุกไปยังน่านน้ำไหน เป้าหมายใหม่ที่ว่าคือการปรับฐานครั้งใหม่ขององค์กรใช่หรือไม่ แล้วภายใต้ศึกแข่งเดือดที่คู่แข่งเตรียมผนึกกำลังกัน พวกเขาจะงัดไม้เด็ดอะไรออกมาใช้ต่อกร หาคำตอบได้ใน The Secret Sauce เอพิโสดนี้</t>
  </si>
  <si>
    <t>https://www.youtube.com/watch?v=Wq6axR_B234&amp;list=PL7vAomcmTSEoVYnaHnbI4mBIYNBoGUpRc&amp;index=133&amp;t=7s</t>
  </si>
  <si>
    <t>Wq6axR_B234</t>
  </si>
  <si>
    <t>ซีอีโอ Google คิดอย่างไรกับ Web 3.0 และ Metaverse | The Secret Sauce EP.492</t>
  </si>
  <si>
    <t>Premiered Jan 20, 2022</t>
  </si>
  <si>
    <t>Jan 20, 2022</t>
  </si>
  <si>
    <t>1/20/2022</t>
  </si>
  <si>
    <t>92,992 views</t>
  </si>
  <si>
    <t>like this video along with 2,199 other people</t>
  </si>
  <si>
    <t>29:11</t>
  </si>
  <si>
    <t>“หากคุณต้องการรู้ว่าทิศทางธุรกิจกำลังขยับไปทางไหน ให้สังเกตจากการเคลื่อนตัวของผู้เล่นรายใหญ่ระดับโลก” 
The Secret Sauce สรุปประเด็นสัมภาษณ์ที่ผู้บริหารทุกคนควรฟัง จาก Sundar Pichai ซีอีโอของบริษัทเทคโนโลยีหัวขบวนอย่าง Google ถึงมุมมองที่เขามีต่อเทคโนโลยีอุบัติใหม่ Web 3.0 และ Metaverse รวมถึงแผนการลงทุนใน AI ก้าวต่อไปของ Data Privacy แถมด้วยมุมคิดต่อภาวะโลกร้อนที่เขาเชื่อว่าต้องเร่งแก้ไขด้วยวิธีคิดแบบคนใจร้อนเท่านั้น</t>
  </si>
  <si>
    <t>https://www.youtube.com/watch?v=dHSDZBu_1vU&amp;list=PL7vAomcmTSEoVYnaHnbI4mBIYNBoGUpRc&amp;index=132&amp;t=5s</t>
  </si>
  <si>
    <t>dHSDZBu_1vU</t>
  </si>
  <si>
    <t>เมื่อไฟฟ้าไร้คนกลาง การไฟฟ้านครหลวง ปรับตัวอย่างไร | The Secret Sauce EP.493</t>
  </si>
  <si>
    <t>Premiered Jan 25, 2022</t>
  </si>
  <si>
    <t>Jan 25, 2022</t>
  </si>
  <si>
    <t>1/25/2022</t>
  </si>
  <si>
    <t>22,440 views</t>
  </si>
  <si>
    <t>39:49</t>
  </si>
  <si>
    <t>‘MEA ต้องเปลี่ยนแปลงครั้งใหญ่’ เริ่มมีกระแสการพูดถึงโลกอนาคตที่เราอาจไม่จำเป็นต้องมีตัวกลางในการจ่ายไฟฟ้าอีกแล้ว เมื่อโลกเข้าสู่ยุคที่ใครๆ ก็อาจตั้งโรงไฟฟ้าไว้บนหลังคาบ้านของตัวเอง รวมถึงเมกะเทรนด์อีกมากมาย ทั้งการเปลี่ยนผ่านสู่รถ EV ที่ต้องอาศัยความร่วมมือจากหลายภาคส่วน คำถามคือวันนี้การไฟฟ้านครหลวงหรือ MEA เตรียมพร้อมสู่การเปลี่ยนผ่านครั้งสำคัญนี้แล้วหรือยัง
เคน นครินทร์ คุยกับ วิลาศ เฉลยสัตย์ ผู้ว่าการการไฟฟ้านครหลวง ถึงการเปลี่ยนผ่านสู่อนาคตของ MEA การเตรียมพร้อมสู่โรดแมปการใช้รถยนต์​ EV ในปี 2030 ของประเทศไทย และฉายภาพอนาคตข้างหน้าว่าโลกของพลังงานไฟฟ้าจะเปลี่ยนแปลงไปอย่างไร ในวันที่ใครๆ ก็ผลิตไฟฟ้าด้วยตัวเองได้</t>
  </si>
  <si>
    <t>https://www.youtube.com/watch?v=LivAA6y-jPk&amp;list=PL7vAomcmTSEoVYnaHnbI4mBIYNBoGUpRc&amp;index=131&amp;t=5s</t>
  </si>
  <si>
    <t>LivAA6y-jPk</t>
  </si>
  <si>
    <t>เป็นคนกลางๆ จะโดดเด่นสำเร็จได้อย่างไร โจ้ ธนา | The Secret Sauce EP.494</t>
  </si>
  <si>
    <t>Jan 30, 2022</t>
  </si>
  <si>
    <t>1/30/2022</t>
  </si>
  <si>
    <t>204,742 views</t>
  </si>
  <si>
    <t>like this video along with 5,974 other people</t>
  </si>
  <si>
    <t>58:17</t>
  </si>
  <si>
    <t>ยังมีที่ยืนให้คนปานกลางอยู่ไหมในยุค Average is over
ชีวิตคนธรรมดาที่ไม่ได้เกิดมารวย ไม่ได้เรียนจบนอก แถมไม่มีเส้นสาย จะประสบความสำเร็จได้อย่างไร เราควรพัฒนาตัวเองด้วยวิธีไหน เพื่อให้เราเป็นคนระดับปานกลางที่โดดเด่นขึ้นมาได้
เคน นครินทร์ ชวน โจ้-ธนา เธียรอัจฉริยะ ตัวแทนคนปานกลาง มาถอดบทเรียน 5 ข้อจากประสบการณ์จริงที่ทำให้เขาก้าวขึ้นมาประสบความสำเร็จได้จนถึงทุกวันนี้ ใน The Secret Sauce</t>
  </si>
  <si>
    <t>https://www.youtube.com/watch?v=jXdu9uhDvKs&amp;list=PL7vAomcmTSEoVYnaHnbI4mBIYNBoGUpRc&amp;index=130</t>
  </si>
  <si>
    <t>jXdu9uhDvKs</t>
  </si>
  <si>
    <t>ปัญญาจัดการตัวเอง เคล็ดลับความสำเร็จจาก ปีเตอร์ ดรักเกอร์ | The Secret Sauce EP.495</t>
  </si>
  <si>
    <t>Feb 3, 2022</t>
  </si>
  <si>
    <t>2/3/2022</t>
  </si>
  <si>
    <t>88,223 views</t>
  </si>
  <si>
    <t>like this video along with 3,089 other people</t>
  </si>
  <si>
    <t>38:29</t>
  </si>
  <si>
    <t>จุดแข็งของคุณคืออะไร
คุณชอบเรียนรู้แบบไหน
อะไรคือคุณค่าที่คุณให้ความสำคัญมากที่สุด
นี่คือส่วนหนึ่งของคำถามที่จะพาคุณไปสูตรลับความสำเร็จในแบบฉบับของตนเอง ที่ไม่จำเป็นต้องเดินตามใคร อ้างอิงจากสุดยอดหนังสือ Managing Oneself ตำราบริหารจัดการตนเองเพื่อประสิทธิภาพสูงสุด โดย ปีเตอร์ ดรักเกอร์ 
แล้วคุณจะได้รู้ว่า มันไม่ใช่ว่าคุณไม่เก่ง แต่คุณอาจเป็นแค่ปลาที่อยู่ผิดน้ำ นกที่อยู่ผิดฟ้า เสือที่อยู่ผิดป่าก็เท่านั้น</t>
  </si>
  <si>
    <t>https://www.youtube.com/watch?v=zBpOBMuPVRc&amp;list=PL7vAomcmTSEoVYnaHnbI4mBIYNBoGUpRc&amp;index=129&amp;t=561s</t>
  </si>
  <si>
    <t>zBpOBMuPVRc</t>
  </si>
  <si>
    <t>สร้อยสายมูร้อยล้าน RAVIPA โต 2000% ใน 1 ปี | The Secret Sauce EP.497</t>
  </si>
  <si>
    <t>Feb 8, 2022</t>
  </si>
  <si>
    <t>2/8/2022</t>
  </si>
  <si>
    <t>71,980 views</t>
  </si>
  <si>
    <t>33:10</t>
  </si>
  <si>
    <t>ใครจะรู้ว่าประเทศไทยมีผู้ประกอบการที่มองเห็นโอกาส ช่องว่าง ก่อนจะหยิบส่วนผสมระหว่างความเชื่อและเครื่องประดับ มาบรรจุลงในสร้อยข้อมือแบรนด์ ‘RAVIPA’ จนสร้างกระแสตอบรับดีล้นหลาม เพราะแม้แต่ ‘ลิซ่า-ลลิษา มโนบาล’ ศิลปินไทยวงเกิร์ลกรุ๊ประดับโลก BLACKPINK ก็ยังใส่ จนปีที่ผ่านมาบริษัททำยอดขายเติบโตได้ในระดับสูงถึง 2,000%
แบรนด์ที่ในสเกล SMEs เช่นนี้ทำได้อย่างไร อะไรคือจุดเริ่มต้นของการคว้าโอกาสสำคัญครั้งนี้ เคน นครินทร์ คุยกับ สา-ธนิสา วีระศักดิ์ศรี ผู้ร่วมก่อตั้งแบรนด์ RAVIPA ถึงเส้นทางการทำธุรกิจตั้งแต่เริ่มต้นจนถึงปัจจุบัน พร้อมดึงเอาบทเรียนสำคัญจากการทำธุรกิจที่ต้องใช้เวลากว่า 9 ปีกว่าจะประสบความสำเร็จออกมาให้คุณได้ร่วมเรียนรู้ไปพร้อมกัน</t>
  </si>
  <si>
    <t>ธุรกิจค้าปลีก</t>
  </si>
  <si>
    <t>https://www.youtube.com/watch?v=6utEvM9ekXs&amp;list=PL7vAomcmTSEoVYnaHnbI4mBIYNBoGUpRc&amp;index=128&amp;t=5s</t>
  </si>
  <si>
    <t>6utEvM9ekXs</t>
  </si>
  <si>
    <t>มหาวิทยาลัยกำลังตาย? มธ.จับมือ SkillLane ดิสรัปต์ใหญ่ ใครก็ออกแบบปริญญาได้ | The Secret Sauce EP.498</t>
  </si>
  <si>
    <t>Premiered Feb 10, 2022</t>
  </si>
  <si>
    <t>Feb 10, 2022</t>
  </si>
  <si>
    <t>2/10/2022</t>
  </si>
  <si>
    <t>251,456 views</t>
  </si>
  <si>
    <t>like this video along with 5,312 other people</t>
  </si>
  <si>
    <t>58:36</t>
  </si>
  <si>
    <t>ในโลกที่เปลี่ยนแปลงไปอย่างรวดเร็ว ความสำคัญของมหาวิทยาลัยกำลังลดน้อยลงไปเรื่อยๆ เนื่องจากผู้คนสามารถหาความรู้ด้วยตัวเองได้ และองค์กรส่วนใหญ่หันมาสนใจทักษะมากกว่าใบปริญญา มหาวิทยาลัยจึงต้องเริ่มคิดใหม่ว่าจะปรับตัวให้อยู่รอดได้อย่างไร ในยุคที่การศึกษาต้องเป็นมากกว่าแค่พื้นที่ให้ความรู้
เคน นครินทร์ คุยกับ รศ.ดร.พิภพ อุดร รองอธิการบดีฝ่ายวิชาการ มหาวิทยาลัยธรรมศาสตร์ และ ฐิติพงศ์ พิสิฐวุฒินันท์ ประธานเจ้าหน้าที่บริหารและผู้ร่วมก่อตั้ง SkillLane ถึงการปรับตัวของธรรมศาสตร์ ซึ่งนำร่องด้วย TUXSA ระบบปริญญาโทออนไลน์ที่เกิดขึ้นมาเพื่อทลายกำแพงการเรียนรู้แบบเดิมๆ และอนาคตของการศึกษาไทย ว่ามหาวิทยาลัยจะอยู่รอดได้อย่างไรในโลกหลังจากนี้</t>
  </si>
  <si>
    <t>https://www.youtube.com/watch?v=7VwUXcHUntg&amp;list=PL7vAomcmTSEoVYnaHnbI4mBIYNBoGUpRc&amp;index=127&amp;t=4s</t>
  </si>
  <si>
    <t>7VwUXcHUntg</t>
  </si>
  <si>
    <t>หุ้นกู้ลดเหลื่อมล้ำการศึกษา ครั้งแรกในเอเชียจากแสนสิริ | The Secret Sauce EP.499</t>
  </si>
  <si>
    <t>Feb 11, 2022</t>
  </si>
  <si>
    <t>2/11/2022</t>
  </si>
  <si>
    <t>14,658 views</t>
  </si>
  <si>
    <t>like this video along with 372 other people</t>
  </si>
  <si>
    <t>40:08</t>
  </si>
  <si>
    <t>เราต่างรู้กันดีว่าโรคระบาด เข้ามาถ่างความเหลื่อมล้ำด้านการศึกษาของประเทศไทยที่มีต้นทุนสูงอยู่แล้วให้สถานการณ์ยกระดับความวิกฤตไปอีกระดับ อ้างอิงจากข้อมูลของ กสศ. พบว่า พ.ศ. 2565 เด็กไทยเสี่ยงหลุดจากระบบการศึกษาสูงถึง 1.9 ล้านราย ฉะนั้นการเข้ามาเยียวยาแก้ไขปัญหาเรื่องนี้ จึงเป็นเรื่องเร่งด่วนสำคัญที่ต้องเกิดจากการร่วมมือกับทุกภาคส่วนในสังคม เพื่อนำไปสู่ทางแก้ไขอย่างยั่งยืน 
เคน นครินทร์ คุยกับ เศรษฐา ทวีสิน ประธานอำนวยการและกรรมการผู้จัดการใหญ่ บริษัท แสนสิริ จำกัด (มหาชน) และ ดร.ไกรยส ภัทราวาท ผู้จัดการกองทุนเพื่อความเสมอภาคทางการศึกษา (กสศ.) ตัวแทนจากภาคเอกชนและภาครัฐที่เริ่มต้นปะทะกันทางความคิด เพื่อสร้างนวัตกรรมการร่วมมือหุ้นกู้ลดเหลื่อมล้ำการศึกษาครั้งแรกในเอเชีย เพื่อเป้าหมายยิ่งใหญ่ Zero Dropout ต้องไม่มีเด็กอยู่นอกระบบการศึกษา</t>
  </si>
  <si>
    <t>https://www.youtube.com/watch?v=ke00Eivba-M&amp;list=PL7vAomcmTSEoVYnaHnbI4mBIYNBoGUpRc&amp;index=126</t>
  </si>
  <si>
    <t>ke00Eivba-M</t>
  </si>
  <si>
    <t>ทำไมอสังหาฯ 2022 จึงบีบหัวใจ ดร.ยุ้ย เสนาดีเวลลอปเม้นท์ | The Secret Sauce EP.500</t>
  </si>
  <si>
    <t>Premiered Feb 14, 2022</t>
  </si>
  <si>
    <t>Feb 14, 2022</t>
  </si>
  <si>
    <t>2/14/2022</t>
  </si>
  <si>
    <t>188,472 views</t>
  </si>
  <si>
    <t>like this video along with 3,209 other people</t>
  </si>
  <si>
    <t>1:00:12</t>
  </si>
  <si>
    <t>ตลาดอสังหาฯ เป็นอีกหนึ่งในตลาดที่หวือหวาอยู่ตลอดแม้จะเผชิญวิกฤตก็ตาม และยิ่งนานวันมูลค่าที่ดินก็มีแต่จะเพิ่มสูงขึ้นต่อเนื่อง สวนทางศักยภาพกระเป๋าเงินคนจำนวนมาก 
อย่างไรก็ตามแบรนด์อสังหาฯ อย่างเสนาดีเวลลอปเม้นท์ โดย ผศ.ดร.เกษรา ธัญลักษณ์ภาคย์ หรือ ดร.ยุ้ย กรรมการผู้จัดการ บริษัท เสนาดีเวลลอปเม้นท์ จำกัด (มหาชน) กลับเลือกที่จะทำ ‘คอนโดต่ำล้าน’ เพิ่มทางเลือกให้กับคนจำนวนมาก 
คำถามก็คือ เธอมองเห็นโอกาสอะไรจากกลยุทธ์นี้ The Secret Sauce เอพิโสดนี้ชวนคุณถอดเคล็ดลับของผู้นำหญิงแกร่งแห่งเสนา พร้อมชวนคุยถึงบทบาทใหม่ที่เธอได้ร่วมทีมกับ ดร.ชัชชาติ สิทธิพันธุ์ กับภาพฝันที่อยากสร้างกรุงเทพฯ เป็นเมืองน่าอยู่สำหรับทุกคน</t>
  </si>
  <si>
    <t>https://www.youtube.com/watch?v=jlERtaEOQh4&amp;list=PL7vAomcmTSEoVYnaHnbI4mBIYNBoGUpRc&amp;index=125&amp;t=6s</t>
  </si>
  <si>
    <t>jlERtaEOQh4</t>
  </si>
  <si>
    <t>Wholebeing ความสุข 5 มิติที่ชีวิตควรปรับสมดุล | The Secret Sauce EP.501</t>
  </si>
  <si>
    <t>Feb 20, 2022</t>
  </si>
  <si>
    <t>2/20/2022</t>
  </si>
  <si>
    <t>58,701 views</t>
  </si>
  <si>
    <t>like this video along with 1,642 other people</t>
  </si>
  <si>
    <t>30:05</t>
  </si>
  <si>
    <t>ความสุขของคุณคืออะไร ทุกครั้งที่คุณตามหาความสุข มันกลับยิ่งหนีห่าง กลายเป็นสมการความย้อนแย้งที่ไม่มีคำตอบ
เราจะตามหาความสุขให้ชีวิตโดยไม่ไขว่คว้าได้อย่างไร เคน นครินทร์ สรุปเคล็ดลับสำคัญที่ทำให้คุณสามารถเข้าถึงความสุขได้โดยไม่ต้องพยายาม พร้อมแบบทดสอบจาก Wholebeing Institute ที่ให้คุณเริ่มตรวจสอบตัวเองไปพร้อมกัน และเคล็ดลับสำคัญที่คุณสามารถใช้เพื่อสร้างความสุขได้ทันที</t>
  </si>
  <si>
    <t>https://www.youtube.com/watch?v=SUMS4rQnDf4&amp;list=PL7vAomcmTSEoVYnaHnbI4mBIYNBoGUpRc&amp;index=124&amp;t=5s</t>
  </si>
  <si>
    <t>SUMS4rQnDf4</t>
  </si>
  <si>
    <t>Digital Execution ทรานส์ฟอร์มกี่ครั้งก็ล้มเหลว ถ้าวิธีปฏิบัติผิด | The Secret Sauce EP.502</t>
  </si>
  <si>
    <t>Feb 23, 2022</t>
  </si>
  <si>
    <t>2/23/2022</t>
  </si>
  <si>
    <t>20,457 views</t>
  </si>
  <si>
    <t>like this video along with 483 other people</t>
  </si>
  <si>
    <t>จริงอยู่ที่การจะพลิกธุรกิจเข้าสู่โลกดิจิทัลจะไม่มีวันเกิดขึ้นได้เลยถ้าไม่มีกลยุทธ์ที่ดี แต่ในการจะทรานส์ฟอร์มธุรกิจ กลยุทธ์มีความสำคัญเพียงแค่ 5% เท่านั้น เนื่องจากสิ่งที่เป็นหัวใจกว่า 95% คือขั้นตอนของการลงมือทำ ดังนั้นหากไม่รู้วิธีลงมือทำจริง ถึงจะมีกลยุทธ์ที่ดีแค่ไหนก็ไร้ประโยชน์
เคน นครินทร์ คุยกับ พีรณัฎฐ์ ทูลแสงงาม ผู้ก่อตั้งและผู้บริหารบริษัท Muze Innovation จำกัด ผู้ช่วยออกแบบกลยุทธ์และลงมือสร้าง Digital Product ให้กับองค์กรมากมาย ถึงความหมายและขั้นตอนโดยละเอียดของ Agile Process กระบวนการสำคัญในการทรานส์ฟอร์มธุรกิจ และตัวอย่างการลงมือทำจริง เพื่อให้การพลิกธุรกิจเข้าสู่โลกดิจิทัลเกิดประสิทธิภาพสูงสุด</t>
  </si>
  <si>
    <t>https://www.youtube.com/watch?v=eB9-Tz0PEhY&amp;list=PL7vAomcmTSEoVYnaHnbI4mBIYNBoGUpRc&amp;index=123&amp;t=5s</t>
  </si>
  <si>
    <t>eB9-Tz0PEhY</t>
  </si>
  <si>
    <t>ทำไมเราไม่ควรแข่งกันเป็นที่ 1 ปรมาจารย์กลยุทธ์ Michael Porter | The Secret Sauce EP.503</t>
  </si>
  <si>
    <t>Feb 24, 2022</t>
  </si>
  <si>
    <t>2/24/2022</t>
  </si>
  <si>
    <t>50,283 views</t>
  </si>
  <si>
    <t>like this video along with 1,311 other people</t>
  </si>
  <si>
    <t>26:42</t>
  </si>
  <si>
    <t>คุณอาจเคยคิดว่าเป้าหมายสำคัญที่สุดของธุรกิจคือการขึ้นเป็นอันดับ 1 แต่หารู้ไหมว่ายิ่งตั้งเป้าหมายเช่นนั้นคุณยิ่งไม่มีวันไปถึง เพราะกลยุทธ์การแข่งขันที่ดีไม่ควรมีไว้เพื่อไต่อันดับขึ้นสูงที่สุด เพราะแท้จริงแล้วมันสร้างมาเพื่อทำให้คุณได้ค้นหาเอกลักษณ์ทางธุรกิจของตนเอง และนำพาองค์กรเดินทางไปในทิศทางที่เหมาะสมต่างหาก
The Secret Sauce เคน นครินทร์ สรุปความเข้าใจผิดเกี่ยวกับการสร้างกลยุทธ์การแข่งขัน และชวนทำความเข้าใจมุมใหม่ เพื่อให้คุณเข้าใจแนวคิดสร้างกลยุทธ์แข่งขันที่ถูกต้องอย่างยั่งยืน</t>
  </si>
  <si>
    <t>https://www.youtube.com/watch?v=Zi8CmAdv3EY&amp;list=PL7vAomcmTSEoVYnaHnbI4mBIYNBoGUpRc&amp;index=122&amp;t=5s</t>
  </si>
  <si>
    <t>Zi8CmAdv3EY</t>
  </si>
  <si>
    <t>ดึงสตินักการตลาด! ขุดอินไซต์ผู้บริโภคใต้ภูเขาน้ำแข็งยุค Metaverse | The Secret Sauce EP.504</t>
  </si>
  <si>
    <t>Feb 25, 2022</t>
  </si>
  <si>
    <t>2/25/2022</t>
  </si>
  <si>
    <t>21,889 views</t>
  </si>
  <si>
    <t>like this video along with 614 other people</t>
  </si>
  <si>
    <t>50:13</t>
  </si>
  <si>
    <t>หากเปรียบหัวใจของการตลาดในอดีตเป็นการดำน้ำลงไปค้นหาความต้องการของผู้บริโภคใต้ภูเขาน้ำแข็ง ในโลกปัจจุบันที่มีเทรนด์ใหม่ๆ เกิดขึ้นทุกวัน แค่การมองเห็นสิ่งที่อยู่ใต้น้ำอาจไม่เพียงพออีกต่อไป นักการตลาดต้องทำความเข้าใจด้วยว่าภูเขาน้ำแข็งเกิดขึ้นมาได้อย่างไรและเกิดขึ้นมาทำไม เพื่อค้นหาคำตอบว่าผู้ประกอบการจะต้องปรับตัวอย่างไรในตลาดจากนี้
เคน นครินทร์ คุยกับ รศ.ดร.วิเลิศ ภูริวัชร คณบดีคณะพาณิชยศาสตร์และการบัญชี จุฬาลงกรณ์มหาวิทยาลัย ถึงภาพรวมการตลาดปี 2022 ความเปลี่ยนแปลงของเทรนด์ที่ส่งผลต่อการปรับตัวของธุรกิจและมหาวิทยาลัย เหตุผลเบื้องหลังการตัดสินใจของคนยุคใหม่ และหลักสำคัญที่ผู้ประกอบการต้องเข้าใจ เพื่อที่จะก้าวนำตลาดได้ในอนาคต</t>
  </si>
  <si>
    <t>https://www.youtube.com/watch?v=0zVp8pu60JE&amp;list=PL7vAomcmTSEoVYnaHnbI4mBIYNBoGUpRc&amp;index=121&amp;t=3s</t>
  </si>
  <si>
    <t>0zVp8pu60JE</t>
  </si>
  <si>
    <t>คำสารภาพจากยูนิคอร์น ท๊อป จิรายุส คมสันต์ ลี ตอน 1 ประมาทจนเกือบพัง | The Secret Sauce EP.505</t>
  </si>
  <si>
    <t>Premiered Feb 26, 2022</t>
  </si>
  <si>
    <t>Feb 26, 2022</t>
  </si>
  <si>
    <t>2/26/2022</t>
  </si>
  <si>
    <t>575,860 views</t>
  </si>
  <si>
    <t>like this video along with 11,748 other people</t>
  </si>
  <si>
    <t>1:06:36</t>
  </si>
  <si>
    <t>บางคนคิดว่าการเป็น ‘ยูนิคอร์น’ คือเส้นชัยของธุรกิจสตาร์ทอัพ แต่แท้จริงกลับเป็นจุดเริ่มต้นครั้งใหม่ที่ต้องเผชิญกับความท้าทายมากกว่าเดิม 
การเปลี่ยนผ่านยุคสมัยขององค์กรอย่างไม่ทันตั้งตัว การตัดสินใจครั้งสำคัญในฐานะผู้บริหาร ความผิดพลาดที่ย้อนกลับไปแก้ไขไม่ได้กลายเป็นเพียง ‘คำสารภาพ’ ที่จะมีคุณค่าก็ต่อเมื่อมันถูกส่งต่อให้เป็น ‘บทเรียน’
เคน นครินทร์ คุยกับ จิรายุส ทรัพย์ศรีโสภา ผู้ร่วมก่อตั้งและประธานเจ้าหน้าที่บริหาร บริษัท บิทคับ แคปปิตอล กรุ๊ป และ คมสันต์ ลี ประธานเจ้าหน้าที่บริหาร บริษัท แฟลช เอ็กซ์เพรส จำกัด ถึงเรื่องราวสำคัญที่สองต้องเผชิญในฐานะ ‘ยูนิคอร์นมือใหม่’ พร้อมเผยวิธีเอาตัวรอดแบบไร้ตำราที่หาไม่ได้จากที่ใด นอกจากประสบการณ์ของพวกเขาเอง</t>
  </si>
  <si>
    <t>https://www.youtube.com/watch?v=dgYpLRFyw-g&amp;list=PL7vAomcmTSEoVYnaHnbI4mBIYNBoGUpRc&amp;index=120&amp;t=5s</t>
  </si>
  <si>
    <t>dgYpLRFyw-g</t>
  </si>
  <si>
    <t>คำสารภาพจากยูนิคอร์น ท๊อป จิรายุส คมสันต์ ลี ตอน 2 อย่าพลาดเหมือนพวกเรา | The Secret Sauce EP.506</t>
  </si>
  <si>
    <t>Premiered Feb 27, 2022</t>
  </si>
  <si>
    <t>Feb 27, 2022</t>
  </si>
  <si>
    <t>2/27/2022</t>
  </si>
  <si>
    <t>185,222 views</t>
  </si>
  <si>
    <t>like this video along with 5,019 other people</t>
  </si>
  <si>
    <t>1:01:30</t>
  </si>
  <si>
    <t>รับชมตอน 1 https://youtu.be/0zVp8pu60JE
สำหรับผู้ชม เสียงปรบมือลั่นอัฒจันทร์คงเป็นสัญญาณที่บอกถึงชัยชนะและการฉลองความสำเร็จ แต่สำหรับนักแข่งตัวจริง นี่คือสัญญาณที่บอกถึงความท้าทายครั้งใหม่ที่กำลังเข้ามา ไม่ต่างกับ Flash Express และ Bitkub ที่ได้ชื่อว่าเป็น ‘ยูนิคอร์น’ ที่หลังจากนี้ต้องเข้าสู่เส้นทางที่โหดหินกว่าเดิม
เป็นเส้นทางที่ไม่มีใครเคยร่างแผนที่ไว้
เป็นความท้าทายใหม่ที่ไม่มีใครชี้นำได้อีก
เป็นโอกาสที่พลาดไปก็ไม่อาจแก้ไขได้อีกแล้ว 
ทำได้เพียงตัดสินใจให้ดีที่สุด และส่ง ‘คำเตือน’ ไปถึงยูนิคอร์นรุ่นถัดไป ว่าหากยังมีโอกาส ก็จงอย่าได้พลาดเหมือนพวกเรา</t>
  </si>
  <si>
    <t>https://www.youtube.com/watch?v=JZyHdLHng3c&amp;list=PL7vAomcmTSEoVYnaHnbI4mBIYNBoGUpRc&amp;index=119&amp;t=4s</t>
  </si>
  <si>
    <t>JZyHdLHng3c</t>
  </si>
  <si>
    <t>ทำไม Meta ต้องเปลี่ยน Core Values ดีเอ็นเอองค์กร | The Secret Sauce EP.507</t>
  </si>
  <si>
    <t>Mar 1, 2022</t>
  </si>
  <si>
    <t>3/1/2022</t>
  </si>
  <si>
    <t>32,603 views</t>
  </si>
  <si>
    <t>29:26</t>
  </si>
  <si>
    <t>‘Core Values’ หรือค่านิยมองค์กร มักถูกติดเป็นข้อความตามลิฟต์ของบริษัท ที่พนักงานเห็นจนเอียนตา และไม่รู้สึกว่ามันมีคุณค่าอะไร แต่สำหรับผู้นำองค์กรอย่าง มาร์ก ซักเคอร์เบิร์ก เขาเลือกให้ความสำคัญกับสิ่งนี้ ถึงขั้นยกเครื่อง Core Values ใหม่ทั้งกระบวนหลังจากเปลี่ยนบริษัทจาก Facebook เป็น Meta 
ทำไมผู้นำทุกคนจึงต้องให้ความสำคัญกับ ‘Core Values’ และเบื้องหลังของการกำหนดคุณค่าองค์กรมีพลังอะไรซ่อนอยู่ หาคำตอบได้ใน The Secret Sauce เอพิโสดนี้</t>
  </si>
  <si>
    <t>https://www.youtube.com/watch?v=GIKSfokn2Yo&amp;list=PL7vAomcmTSEoVYnaHnbI4mBIYNBoGUpRc&amp;index=118&amp;t=5s</t>
  </si>
  <si>
    <t>GIKSfokn2Yo</t>
  </si>
  <si>
    <t>สอนเด็กเป็นผู้นำแห่งศตวรรษที่ 21 | The Secret Sauce EP.508</t>
  </si>
  <si>
    <t>Mar 4, 2022</t>
  </si>
  <si>
    <t>3/4/2022</t>
  </si>
  <si>
    <t>71,077 views</t>
  </si>
  <si>
    <t>like this video along with 2,237 other people</t>
  </si>
  <si>
    <t>28:57</t>
  </si>
  <si>
    <t>‘Leadership’ ทักษะสำคัญที่เป็นสารตั้งต้นสู่การเป็นผู้นำที่ดี ไม่ว่าจะเป็นผู้นำองค์กร ผู้นำครอบครัว หรือแม้กระทั่งผู้นำในตนเอง จึงทำให้ผู้บริหารหลายคนหมั่นฝึกทักษะนี้อยู่ตลอดเวลา 
ทว่าในวันนี้การบ่มเพาะความเป็นผู้นำสามารถทำได้ตั้งแต่ยังเป็นเด็ก ไม่ต้องรอให้เข้าสู่โลกการทำงาน แต่สามารถเริ่มต้นได้ตั้งแต่ก้าวแรกที่เท้าเข้าสู่รั้วโรงเรียน 
การศึกษาจะมีส่วนช่วยสร้างความเป็นผู้นำได้อย่างไร และครูควรมีบทบาทอย่างไรท่ามกลางความเปลี่ยนแปลงในศตวรรษที่ 21 หาคำตอบได้ใน The Secret Sauce เอพิโสดนี้
_____________________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#Leadership</t>
  </si>
  <si>
    <t>https://www.youtube.com/watch?v=NwjxdzS6AMs&amp;list=PL7vAomcmTSEoVYnaHnbI4mBIYNBoGUpRc&amp;index=117&amp;t=5s</t>
  </si>
  <si>
    <t>NwjxdzS6AMs</t>
  </si>
  <si>
    <t>Zelenskyy ประธานาธิบดียูเครน ภาวะผู้นำยามสงคราม | The Secret Sauce EP.509</t>
  </si>
  <si>
    <t>Mar 6, 2022</t>
  </si>
  <si>
    <t>3/6/2022</t>
  </si>
  <si>
    <t>63,766 views</t>
  </si>
  <si>
    <t>16:15</t>
  </si>
  <si>
    <t>โวโลดิมีร์ เซเลนสกี ประธานาธิบดียูเครน จากอดีตนักแสดงตลกเสียดสีการเมือง สู่ผู้นำยามสงคราม ที่เลือกใช้ ‘การสื่อสาร’ เป็น ‘อาวุธ’ ปลุกใจประชาชนให้ลุกขึ้นสู้ พร้อมทำให้นานาประเทศยื่นมือช่วยเหลือ จนสามารถต้านทานรัสเซีย กองทัพที่ใหญ่ที่สุดแห่งหนึ่งของโลกได้นานเกินกว่าที่ใครจะคาดหมาย
บทเรียนอะไรที่คนเป็นผู้นำควรเรียนรู้จากชายผู้นี้ รับชมได้ใน The Secret Sauce</t>
  </si>
  <si>
    <t>https://www.youtube.com/watch?v=wBtwLl2pasQ&amp;list=PL7vAomcmTSEoVYnaHnbI4mBIYNBoGUpRc&amp;index=116&amp;t=5s</t>
  </si>
  <si>
    <t>wBtwLl2pasQ</t>
  </si>
  <si>
    <t>Organon สามเหลี่ยมขยับกำไรและสังคม เคสจริง ทำได้จริง | The Secret Sauce EP.510</t>
  </si>
  <si>
    <t>Mar 8, 2022</t>
  </si>
  <si>
    <t>3/8/2022</t>
  </si>
  <si>
    <t>11,918 views</t>
  </si>
  <si>
    <t>like this video along with 298 other people</t>
  </si>
  <si>
    <t>27:58</t>
  </si>
  <si>
    <t>หัวใจสำคัญของการสร้างธุรกิจที่ต้องการเปลี่ยนแปลงสังคม เสมือนปักธงให้ผู้มีส่วนเกี่ยวข้องรู้ว่าบริษัทกำลังเดินไปทิศทางไหน คุณค่าองค์กรคืออะไร และเป้าหมายปลายทางที่สำคัญกว่า ‘กำไร’ มีอะไรรออยู่ข้างหน้า
หนึ่งในธุรกิจที่ใช้วิธีดังกล่าวคือ Organon บริษัทด้านการดูแลสุขภาพระดับโลกที่ตัดสินใจแยกตัวออกจากบริษัทแม่ MSD และปรับตัวสู่การทำธุรกิจเพื่อดูแลสุขภาพผู้หญิงโดยเฉพาะ สอดรับช่วงเวลาแห่งวันสตรีสากลด้วยการผสานเป้าหมายธุรกิจเข้ากับแผนของรัฐบาลผ่านเฟรมเวิร์ก PASS Triangle ที่ผู้ประกอบการสามารถศึกษาเป็นตัวอย่างและนำไปปรับใช้ได้จริง</t>
  </si>
  <si>
    <t>https://www.youtube.com/watch?v=Ow5yHb8WzC4&amp;list=PL7vAomcmTSEoVYnaHnbI4mBIYNBoGUpRc&amp;index=115&amp;t=5s</t>
  </si>
  <si>
    <t>Ow5yHb8WzC4</t>
  </si>
  <si>
    <t>ทำไมตลาดสินเชื่อรายย่อยโตไม่หยุด เงินเทอร์โบท้าชิงเค้กแสนล้าน | The Secret Sauce EP.511</t>
  </si>
  <si>
    <t>Mar 10, 2022</t>
  </si>
  <si>
    <t>3/10/2022</t>
  </si>
  <si>
    <t>173,985 views</t>
  </si>
  <si>
    <t>like this video along with 666 other people</t>
  </si>
  <si>
    <t>58:43</t>
  </si>
  <si>
    <t>‘เงินเทอร์โบ’ ผู้เล่นตลาดสินเชื่อรายย่อย ที่ตัดสินใจกระโดดเข้ามาท้าชิงส่วนแบ่ง ‘เค้กก้อนโต’ จากคู่แข่งในสนามเดียวกัน เพราะเชื่อในการทำธุรกิจที่นึกถึงเบื้องลึกคนรากหญ้า การพัฒนาบุคลากร และตั้งใจคิดค้นผลิตภัณฑ์เพื่อแก้ปัญหาโดยมีลูกค้าเป็นศูนย์กลาง
อะไรคือเบื้องหลัง วิธีคิดเหล่านี้ เคน นครินทร์ คุยกับ สุธัช เรืองสุทธิภาพ ประธานเจ้าหน้าที่บริหาร บริษัท เงินเทอร์โบ จำกัด ใน The Secret Sauce</t>
  </si>
  <si>
    <t>https://www.youtube.com/watch?v=RJ2_K96DbyQ&amp;list=PL7vAomcmTSEoVYnaHnbI4mBIYNBoGUpRc&amp;index=114&amp;t=5s</t>
  </si>
  <si>
    <t>RJ2_K96DbyQ</t>
  </si>
  <si>
    <t>ทำในสิ่งที่รัก vs. รักในสิ่งที่ทำ อิทธิบาท 4 | The Secret Sauce EP.512</t>
  </si>
  <si>
    <t>Mar 14, 2022</t>
  </si>
  <si>
    <t>3/14/2022</t>
  </si>
  <si>
    <t>162,189 views</t>
  </si>
  <si>
    <t>like this video along with 5,298 other people</t>
  </si>
  <si>
    <t>46:52</t>
  </si>
  <si>
    <t>ในโลกแห่งความเป็นจริง ไม่ใช่ทุกคนที่จะได้ทำในสิ่งที่ชอบเสมอไป ฉะนั้นการรู้จักชอบในสิ่งที่ทำต่างหากที่จะพาคุณไปเจอหนทางความสำเร็จในแบบของตนเอง
The Secret Sauce เอพิโสดนี้ เคน นครินทร์ ชวน โจ้-ธนา เธียรอัจฉริยะ ถอดรหัสอิทธิบาท 4 คำสอนทางพระพุทธศาสนา ที่แม้จะดูไม่ร่วมสมัย แต่แท้จริงแล้วกลับเต็มไปด้วยข้อคิดที่ปรับใช้ได้กับการทำงาน และอาจทำให้คุณเจอความหมายที่แตกต่างออกไปจากสิ่งที่ทำอยู่เดิม พร้อมเพิ่มคุณค่าใหม่เข้าไปอีกด้วย</t>
  </si>
  <si>
    <t>https://www.youtube.com/watch?v=SCvUG6_DXGI&amp;list=PL7vAomcmTSEoVYnaHnbI4mBIYNBoGUpRc&amp;index=113</t>
  </si>
  <si>
    <t>SCvUG6_DXGI</t>
  </si>
  <si>
    <t>กลยุทธ์ขยับราชการไทย ให้เป็นดิจิทัล | The Secret Sauce EP.513</t>
  </si>
  <si>
    <t>Mar 15, 2022</t>
  </si>
  <si>
    <t>3/15/2022</t>
  </si>
  <si>
    <t>18,614 views</t>
  </si>
  <si>
    <t>like this video along with 364 other people</t>
  </si>
  <si>
    <t>52:17</t>
  </si>
  <si>
    <t>‘ราชการไทย’ หน่วยงานที่ขึ้นชื่อว่าขยับยากที่สุด เป็นเหตุให้การสร้างรัฐบาลดิจิทัลดูเป็นเป้าหมายที่ไม่มีวันเกิดขึ้นได้จริง นั่นทำให้สำนักงานพัฒนารัฐบาลดิจิทัล (องค์การมหาชน) หรือ DGA ต้องหากลยุทธ์ใหม่เพื่อทรานส์ฟอร์มราชการไทยให้ขยับตัว
เคน นครินทร์ คุยกับ ดร.สุพจน์ เธียรวุฒิ ผู้อำนวยการสำนักงานพัฒนารัฐบาลดิจิทัล (องค์การมหาชน) หรือ DGA ถึงเบื้องหลังการผลักดัน และอัพเดตความคืบหน้าของเป้าหมายสร้าง ‘รัฐบาลดิจิทัล’ ในปัจจุบัน</t>
  </si>
  <si>
    <t>https://www.youtube.com/watch?v=Bgs_uekSmjk&amp;list=PL7vAomcmTSEoVYnaHnbI4mBIYNBoGUpRc&amp;index=112&amp;t=5s</t>
  </si>
  <si>
    <t>Bgs_uekSmjk</t>
  </si>
  <si>
    <t>พลังของผลตอบแทนทบต้น คู่มือลงทุนจาก StashAway | The Secret Sauce EP.514</t>
  </si>
  <si>
    <t>Mar 16, 2022</t>
  </si>
  <si>
    <t>3/16/2022</t>
  </si>
  <si>
    <t>130,117 views</t>
  </si>
  <si>
    <t>like this video along with 814 other people</t>
  </si>
  <si>
    <t>“ศัตรูที่เลวร้ายที่สุดของการลงทุนคืออารมณ์”
ในช่วงไม่กี่ปีที่ผ่านมา ธุรกิจด้าน Wealth Management มีผู้เล่นโดดเข้ามาให้บริการในประเทศไทยจำนวนมาก เนื่องจากเห็น ‘ช่องว่าง’ ทางโอกาสจาก 2 ปัญหาใหญ่ ได้แก่ 1. คนไทยยังเก็บเงินสดมากเกินไป 2. คนไทยลงทุนนอกประเทศน้อยเกินไป ทำให้ธุรกิจเหล่านี้เติบโต และเป็นที่ยอมรับจากผู้ใช้บริการอย่างต่อเนื่อง
เคน นครินทร์ คุยกับ ทิม-ยศกร นิรันดร์วิชย, CFA และกรรมการผู้จัดการ บลจ.สแทชอเวย์ (ประเทศไทย) จำกัด เจาะลึกภาพรวมอุตสาหกรรม Wealth Management กลยุทธ์เติบโตที่ทำให้ StashAway เป็นแพลตฟอร์มลงทุน ETF ที่ใหญ่ที่สุดในสิงคโปร์ ที่จะมาเป็นคู่มือแก้โจทย์การลงทุนของคนไทยให้เหมาะสมกับเป้าหมาย ในรายการ The Secret Sauce</t>
  </si>
  <si>
    <t>https://www.youtube.com/watch?v=bUE4Vo7VMO4&amp;list=PL7vAomcmTSEoVYnaHnbI4mBIYNBoGUpRc&amp;index=111&amp;t=5s</t>
  </si>
  <si>
    <t>bUE4Vo7VMO4</t>
  </si>
  <si>
    <t>บุกโรงงานแบตเตอรี่ ใหญ่ที่สุดในอาเซียน กับสมโภชน์ EA | The Secret Sauce EP.515</t>
  </si>
  <si>
    <t>Mar 19, 2022</t>
  </si>
  <si>
    <t>3/19/2022</t>
  </si>
  <si>
    <t>816,598 views</t>
  </si>
  <si>
    <t>like this video along with 15,439 other people</t>
  </si>
  <si>
    <t>54:12</t>
  </si>
  <si>
    <t>เราจะรู้ได้อย่างไร ว่านี่คือ New S-Curve ที่กำลังจะเติบโต
ค้นพบเคล็ดลับผ่านสุดยอดคัมภีร์นักธุรกิจเปลี่ยนโลกด้วยนวัตกรรม เคน-นครินทร์ พาคุณไปถึง Gigafactory เพื่อพูดคุยกับ สมโภชน์​ อาหุนัย CEO บริษัท พลังงานบริสุทธิ์ จำกัด (มหาชน) ถอดรหัสเรื่องราวการบุกธุรกิจยานยนต์ไฟฟ้าก่อนใครๆ จนกลายเป็น New S-Curve ที่อาจพาประเทศหลุดจากกับดักรายได้ปานกลาง 
เขาใช้อะไรจับคลื่นแห่งอนาคต ทำอย่างไรถึงต่อยอดจากความคิด ให้กลายเป็นโรงงานผลิตแบตเตอรี่ลิเทียมไอออนที่ใหญ่ที่สุดในเอเชีย หาคำตอบได้ใน The Secret Sauce</t>
  </si>
  <si>
    <t>พลังงาน</t>
  </si>
  <si>
    <t>https://www.youtube.com/watch?v=QD-zglHX23s&amp;list=PL7vAomcmTSEoVYnaHnbI4mBIYNBoGUpRc&amp;index=110&amp;t=7s</t>
  </si>
  <si>
    <t>QD-zglHX23s</t>
  </si>
  <si>
    <t>สมโภชน์ EA ไทยกำลังจะตกขบวนยานยนต์ไฟฟ้า? | The Secret Sauce EP.516</t>
  </si>
  <si>
    <t>Mar 20, 2022</t>
  </si>
  <si>
    <t>3/20/2022</t>
  </si>
  <si>
    <t>184,986 views</t>
  </si>
  <si>
    <t>like this video along with 4,788 other people</t>
  </si>
  <si>
    <t>37:02</t>
  </si>
  <si>
    <t>“ถ้าไม่เริ่มทำวันนี้ เราอาจไม่มีโอกาสอีกแล้ว” 
สมโภชน์ อาหุนัย หัวเรือใหญ่แห่ง EA พูดถึงทางแยกครั้งสำคัญของประเทศ ที่ต้องเลือกระหว่างหยุดนิ่งอยู่กับที่ หรือมุ่งสู่ New S-Curve เพื่อหลุดพ้นจากกับดักรายได้ปานกลาง พร้อมมุ่งสู่ถนนสายใหม่ที่ทำให้เศรษฐกิจเติบโตได้อย่างยั่งยืน
ยุทธศาสตร์อะไรที่เป็นกุญแจสำคัญพาประเทศไทยกระโดดขึ้นขบวนธุรกิจใหม่ของโลก หาคำตอบได้ใน The Secret Sauce</t>
  </si>
  <si>
    <t>https://www.youtube.com/watch?v=wPJTFTajdDU&amp;list=PL7vAomcmTSEoVYnaHnbI4mBIYNBoGUpRc&amp;index=109&amp;t=5s</t>
  </si>
  <si>
    <t>wPJTFTajdDU</t>
  </si>
  <si>
    <t>เอกา โกลบอล ฟู้ดแพ็กเกจจิ้งไทย ใหญ่ท็อป 5 ของโลก | The Secret Sauce EP.517</t>
  </si>
  <si>
    <t>Mar 22, 2022</t>
  </si>
  <si>
    <t>3/22/2022</t>
  </si>
  <si>
    <t>69,207 views</t>
  </si>
  <si>
    <t>like this video along with 1,555 other people</t>
  </si>
  <si>
    <t>1:07:14</t>
  </si>
  <si>
    <t>คงไม่ใช่เรื่องบังเอิญที่ธุรกิจสัญชาติไทยจะสามารถแข่งขันได้ในระดับโลก เพราะกว่าจะประสบความสำเร็จ ผู้นำองค์กรย่อมต้องผ่านการลองผิดลองถูกและพิสูจน์ตนเองมานับครั้งไม่ถ้วน 
เช่นเดียวกับเอกา โกลบอล ธุรกิจฟู้ดแพ็กเกจจิ้งไทย ที่เริ่มทำธุรกิจตั้งแต่วันที่อาหารสำเร็จรูปแทบทั้งตลาดยังบรรจุอยู่ในกระป๋อง ใช้เวลา 4 ปีโดยไม่มียอดขายสักบาท แต่ด้วยวิสัยทัศน์ที่แน่วแน่ ในที่สุดเอกา โกลบอลจึงค่อยๆ เป็นที่รู้จัก ได้ทำงานร่วมกับบริษัทญี่ปุ่นที่ขึ้นชื่อว่าโหดหิน และค่อยๆ เติบโตจนกลายเป็นอันดับท็อปของโลกได้ในที่สุด 
ย้อนฟังบทเรียนธุรกิจและเส้นทางอนาคตของ ชัยวัฒน์ นันทิรุจ ประธานเจ้าหน้าที่บริหาร บริษัท เอกา โกลบอล จำกัด ได้ใน The Secret Sauce เอพิโสดนี้</t>
  </si>
  <si>
    <t>https://www.youtube.com/watch?v=v-wjP9Dz-6Y&amp;list=PL7vAomcmTSEoVYnaHnbI4mBIYNBoGUpRc&amp;index=108&amp;t=6s</t>
  </si>
  <si>
    <t>v-wjP9Dz-6Y</t>
  </si>
  <si>
    <t>เราจะวัดคุณค่าชีวิตอย่างไร สรุปหนังสือ How will you measure your life? | The Secret Sauce EP.519</t>
  </si>
  <si>
    <t>Apr 18, 2022</t>
  </si>
  <si>
    <t>4/18/2022</t>
  </si>
  <si>
    <t>53,977 views</t>
  </si>
  <si>
    <t>like this video along with 1,423 other people</t>
  </si>
  <si>
    <t>36:19</t>
  </si>
  <si>
    <t>‘เราจะชั่ง ตวง วัด คุณค่าของชีวิตตัวเองอย่างไร’ ประโยคที่ Clayton Christensen อาจารย์จากมหาวิทยาวิทยาลัยธุรกิจฮาร์วาร์ดได้กล่าวไว้แก่นักศึกษา ในงานปัจฉิมนิเทศของมหาวิทยาลัย Western Governors University ประจำปี 2017 เพื่อที่พวกเขาจะได้ตระหนักถึง ‘คุณค่า’ และ ‘เป้าหมายในการใช้ชีวิต’ ผ่านแนวคิดทางธุรกิจที่เขาได้ใช้เป็นแบบแผนในการดำเนินชีวิตมาตลอดชั่วชีวิตของเขาเอง
เคน นครินทร์ ชวนคุยเรื่อง ‘คุณค่าของชีวิต’ ผ่านหนังสือ How Will You Measure your life และคำกล่าวปัจฉิมนิเทศของ Clayton Christensen ผ่าน The Secret Sauce อีพีล่าสุด ว่าแท้จริงแล้ว สิ่งสำคัญของชีวิตมนุษย์เรานั้นคือสิ่งใด และอะไรจะเป็นตัวชี้วัดว่าเราได้ใช้ชีวิตที่ผ่านมาอย่างคุ้มค่า และมีความหมาย</t>
  </si>
  <si>
    <t>https://www.youtube.com/watch?v=jOd7UncseNY&amp;list=PL7vAomcmTSEoVYnaHnbI4mBIYNBoGUpRc&amp;index=107&amp;t=6s</t>
  </si>
  <si>
    <t>jOd7UncseNY</t>
  </si>
  <si>
    <t>วิสัยทัศน์สิงคโปร์ เมืองสีเขียวเบอร์ 1 โลก ในปี 2030 | The Secret Sauce EP.520</t>
  </si>
  <si>
    <t>Apr 20, 2022</t>
  </si>
  <si>
    <t>4/20/2022</t>
  </si>
  <si>
    <t>78,085 views</t>
  </si>
  <si>
    <t>like this video along with 2,065 other people</t>
  </si>
  <si>
    <t>35:22</t>
  </si>
  <si>
    <t>สิงคโปร์ จากอดีตเมืองยากจน ขาดแคลน สู่การริเริ่มวิสัยทัศน์ City in a Garden สร้างเมืองในสวนเล็กๆ แต่วันนี้ได้เติบโตจนกลายเป็น City in Nature ต้นแบบเมืองใจกลางธรรมชาติ ที่ขึ้นชื่อว่ามีสีเขียวหนาแน่นเป็นอันดับ 1 ของโลก
สิงคโปร์ทำได้อย่างไร ผู้วางนโยบายสามารถเรียนรู้อะไรจากเรื่องนี้
เคน นครินทร์ คุยกับ โจ ชู ผู้อำนวยการการท่องเที่ยวสิงคโปร์ ประจำประเทศไทย (STB) ถอดรหัส Singapore Green Plan 2030 วาระแห่งชาติพัฒนาเมืองสีเขียว แม่บทสำคัญที่ทุกประเทศสามารถนำไปปรับใช้ได้ก่อนสายเกินไป</t>
  </si>
  <si>
    <t>https://www.youtube.com/watch?v=h8JZwLkUgkA&amp;list=PL7vAomcmTSEoVYnaHnbI4mBIYNBoGUpRc&amp;index=106&amp;t=5s</t>
  </si>
  <si>
    <t>h8JZwLkUgkA</t>
  </si>
  <si>
    <t>THANN Wellness Destination พาทัวร์อาณาจักรสปา 700 ล้าน | The Secret Sauce EP.521</t>
  </si>
  <si>
    <t>Premiered Apr 23, 2022</t>
  </si>
  <si>
    <t>Apr 23, 2022</t>
  </si>
  <si>
    <t>4/23/2022</t>
  </si>
  <si>
    <t>100,395 views</t>
  </si>
  <si>
    <t>like this video along with 2,096 other people</t>
  </si>
  <si>
    <t>38:04</t>
  </si>
  <si>
    <t>THANN แบรนด์เครื่องหอมและสปาของไทยที่เติบโตในระดับสากล ด้วยการมีสาขากว่า 65 แห่งทั่วโลก เป็นที่ยอมรับจากผู้บริโภคและคู่ค้านานาประเทศ เบื้องหลังความสำเร็จนี้ไม่ได้เกิดขึ้นเพราะความบังเอิญ แต่ทั้งหมดมาจากความตั้งใจของ โอ๋-ฐิติพัฒน์ ศุภภัทรานนท์ ผู้ก่อตั้ง THANN ที่ปักหมุดเป็น Global Niche Brand ตั้งแต่วันแรก และยังคงสานต่อเป้าหมายใหญ่ด้วยการลงทุนเงินสดกว่า 700 ล้านบาท สร้างอาณาจักรสปา ณ จังหวัดพระนครศรีอยุธยา ภายใต้ชื่อ THANN Wellness Destination 
The Secret Sauce ชวนผู้ชมเปลี่ยนบรรยากาศด้วยการลงพื้นที่ THANN Wellness Destination เพื่อพูดคุยถึงแนวคิดการเนรมิตสถานที่แห่งนี้ พร้อมถอดวิชาปั้นแบรนดิ้ง และมุมมองการดูแลสุขภาพที่มีความหมายกับชีวิต ที่นี่ที่เดียว</t>
  </si>
  <si>
    <t>https://www.youtube.com/watch?v=555602_-Osg&amp;list=PL7vAomcmTSEoVYnaHnbI4mBIYNBoGUpRc&amp;index=105&amp;t=5s</t>
  </si>
  <si>
    <t>555602_-Osg</t>
  </si>
  <si>
    <t>กิน นอน ออกกำลังกาย แฮ็กสุขภาพดี ฉบับผู้บริหาร | The Secret Sauce EP.522</t>
  </si>
  <si>
    <t>Apr 24, 2022</t>
  </si>
  <si>
    <t>4/24/2022</t>
  </si>
  <si>
    <t>12,039 views</t>
  </si>
  <si>
    <t>like this video along with 345 other people</t>
  </si>
  <si>
    <t>14:28</t>
  </si>
  <si>
    <t>‘การรักษาร่างกายให้สมบูรณ์แข็งแรงอยู่เสมอ คืออีกหนึ่งบทบาทหน้าที่ของผู้บริหาร’
หากเราเจ้าของกิจการเปรียบเสมือนกับหางเสือที่คอยกำหนดทิศทางของเรือ วันใดที่ผู้บริหารเจ็บป่วยย่อมทำให้เรือที่ชื่อว่าองค์กรไม่สามารถแล่นลิ่วได้ตรงตามทิศทางที่ควรเป็น การดูแลสุขภาพ ทั้งการกิน นอน และออกกำลังกาย จึงเปรียบได้กับความรับผิดชอบใหม่ของผู้บริหารไปโดยปริยาย 
โอ๋-ฐิติพัฒน์ ศุภภัทรานนท์ นอกเหนือไปจากการเป็นเจ้าของ THANN แบรนด์เครื่องหอมและสปาของไทยที่เติบโตในระดับสากล เขายังเป็นอีกผู้หนึ่งที่มีเคล็ดลับการดูแลสุขภาพเป็นอย่างดี The Secret Sauce อีพีล่าสุดจึงอยากจะแบ่งปันบทสนทนาภาษาสุขภาพบนโต๊ะอาหารของ เคน นครินทร์ และ โอ๋ ฐิติพัฒน์ ถึงเคล็ดลับการดูแลตัวเองและแนวทางการเสริมสร้างสุขภาพฉบับผู้บริหารยุคใหม่
_____________________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#THANN</t>
  </si>
  <si>
    <t>https://www.youtube.com/watch?v=iJKp4u-sSJg&amp;list=PL7vAomcmTSEoVYnaHnbI4mBIYNBoGUpRc&amp;index=104&amp;t=5s</t>
  </si>
  <si>
    <t>iJKp4u-sSJg</t>
  </si>
  <si>
    <t>Singaporesilient วิสัยทัศน์การท่องเที่ยวใหม่สิงคโปร์ | The Secret Sauce EP.523</t>
  </si>
  <si>
    <t>Apr 26, 2022</t>
  </si>
  <si>
    <t>4/26/2022</t>
  </si>
  <si>
    <t>24,716 views</t>
  </si>
  <si>
    <t>like this video along with 569 other people</t>
  </si>
  <si>
    <t>27:51</t>
  </si>
  <si>
    <t>จาก 19 ล้านคน สู่ 2.7 ล้านคน คือตัวเลขนักท่องเที่ยวของประเทศสิงคโปร์ ก่อนและหลังเกิดการแพร่ระบาดของโควิด  เพื่อที่จะพลิกฟื้นสถานการณ์การท่องเที่ยวแห่งประเทศสิงคโปร์ จึงได้เสนอวิสัยทัศน์เพื่อเปลี่ยนจินตภาพใหม่ของประเทศ อย่าง ‘Singaporesilient’ ที่ใช้หลักการ People Centric Exellence เพื่อยกระดับให้สิงคโปร์กลายเป็นเมืองที่เหมาะแก่การอยู่อาศัยในทุกมิติชีวิตความเป็นอยู่
เคน นครินทร์ ถอดโครงสร้างของกลยุทธ์ และแนวคิดที่สิงคโปร์ใช้เพื่อยกระดับอุตสาหกรรมการท่องเที่ยว ซึ่งเป็นบทเรียนที่สำคัญสำหรับประเทศไทยที่มีการท่องเที่ยวเป็นช่องทางรายได้หลักของประเทศ เพื่อที่ให้ผู้ประกอบการที่คร่ำหวอดอยู่ในอุตสาหกรรมสามารถที่จะปรับตัวได้ทันโลกที่หมุนไปอย่างรวดเร็ว</t>
  </si>
  <si>
    <t>https://www.youtube.com/watch?v=nFid0pJPEek&amp;list=PL7vAomcmTSEoVYnaHnbI4mBIYNBoGUpRc&amp;index=103</t>
  </si>
  <si>
    <t>nFid0pJPEek</t>
  </si>
  <si>
    <t>GC ลดพึ่งน้ำมัน ลงทุน 3 หมื่นล้าน ลุย Net Zero | The Secret Sauce EP.524</t>
  </si>
  <si>
    <t>Apr 27, 2022</t>
  </si>
  <si>
    <t>4/27/2022</t>
  </si>
  <si>
    <t>29,064 views</t>
  </si>
  <si>
    <t>like this video along with 555 other people</t>
  </si>
  <si>
    <t>48:18</t>
  </si>
  <si>
    <t>นี่คือการลงทุนครั้งใหญ่ที่สุดของ GC 
ธุรกิจปิโตรเคมี หนึ่งในอุตสาหกรรมที่ได้รับผลกระทบหนักจากภาวะน้ำมันแพง เนื่องจากมีน้ำมันเป็นวัตถุดิบสำคัญในกระบวนการผลิต อย่างไรก็ตาม ธุรกิจปิโตรฯ สัญชาติไทยอย่าง GC กลับไม่ได้รับผลกระทบดังกล่าวเท่าที่ควร เนื่องจากได้ดำเนินกลยุทธ์ปรับพอร์ตครั้งใหญ่ ขยับตัวโต้คลื่นไปตามเมกะเทรนด์ใหม่ของโลก
เคน นครินทร์ คุยกับ ดร.คงกระพัน อินทรแจ้ง ประธานเจ้าหน้าที่บริหารและกรรมการผู้จัดการใหญ่ บริษัท พีทีที โกลบอล เคมิคอล จำกัด (มหาชน) หรือ GC ถึงการทรานส์ฟอร์มจากธุรกิจปิโตรฯ ดั้งเดิมทั้งหมด ไปสู่การทำธุรกิจ Specialty Product ในพอร์ตโฟลิโอถึง 30% คนทำธุรกิจสามารถเรียนรู้อะไรจากสิ่งนี้ ติดตามได้ใน The Secret Sauce</t>
  </si>
  <si>
    <t>https://www.youtube.com/watch?v=p5zhfnJjW1E&amp;list=PL7vAomcmTSEoVYnaHnbI4mBIYNBoGUpRc&amp;index=102&amp;t=5s</t>
  </si>
  <si>
    <t>p5zhfnJjW1E</t>
  </si>
  <si>
    <t>เดินเล่น Hyde Park กลางลอนดอน สวนแห่งเสรีภาพ | The Secret Sauce EP.525</t>
  </si>
  <si>
    <t>May 8, 2022</t>
  </si>
  <si>
    <t>5/8/2022</t>
  </si>
  <si>
    <t>18,315 views</t>
  </si>
  <si>
    <t>like this video along with 564 other people</t>
  </si>
  <si>
    <t>10:50</t>
  </si>
  <si>
    <t>พาเดินชม Hyde Park สวนแห่งเสรีภาพใจกลางกรุงลอนดอน
‘ไฮด์พาร์ก’ คำที่คนไทยเข้าใจว่าหมายถึงการปราศรัยด้านเสรีภาพทางการเมือง แต่อาจยังไม่รู้ว่าต้นฉบับของจริงนั้นหมายถึงสวนสาธารณะใจกลางกรุงลอนดอน แลนด์มาร์กสำคัญของประเทศอังกฤษ ที่อบอวลไปด้วยกลิ่นอายแห่งประวัติศาสตร์ของการได้มาซึ่ง ‘เสรีภาพ’ ในหมู่ประชาชน
The Secret Sauce เอพิโสดนี้อยากพาทุกท่านไปชม Hyde Park ของจริงถึงลอนดอน พร้อมสอดแทรกเรื่องราวประวัติศาสตร์ของแลนด์มาร์กแห่งนี้ รวมถึงบอกเล่าที่มาของไฮด์พาร์กฉบับไทยๆ ที่ถูกนำเข้ามาโดย จอมพล ป. พิบูลสงคราม</t>
  </si>
  <si>
    <t>https://www.youtube.com/watch?v=veNVHVfbVkY&amp;list=PL7vAomcmTSEoVYnaHnbI4mBIYNBoGUpRc&amp;index=101</t>
  </si>
  <si>
    <t>veNVHVfbVkY</t>
  </si>
  <si>
    <t>ตกผลึกความเป็นผู้นำ กับ เคน นครินทร์ | The Secret Sauce EP.526</t>
  </si>
  <si>
    <t>May 15, 2022</t>
  </si>
  <si>
    <t>5/15/2022</t>
  </si>
  <si>
    <t>46,316 views</t>
  </si>
  <si>
    <t>like this video along with 1,034 other people</t>
  </si>
  <si>
    <t>1:05:40</t>
  </si>
  <si>
    <t>ผู้นำไม่ใช่ซูเปอร์แมน การเชื่อฟังและทำตามคำสั่งผู้นำทุกอย่างไม่ได้แปลว่าจะพาให้องค์กรพ้นภัย! 
เมื่อโลกผันผวน คนหลากหลาย ผู้นำจึงต้องหันกลับมาทบทวนและปรับเปลี่ยนกระบวนท่าในการขับเคลื่อนองค์กรกันใหม่ ที่เน้นโอบรับความหลากหลาย เข้าใจความแตกต่าง และสร้างผู้นำระดับกลางเพื่อเป็นข้อต่อของการขับเคลื่อนองค์กร ให้เติบโตและก้าวไปข้างหน้าได้อย่างยั่งยืนมากขึ้น 
เคน นครินทร์ ชวนผู้นำทุกองค์กรและคนทำงานทุกระดับมาร่วมกันตกผลึกถึงความหมายและบทบาทหน้าที่ของ ‘ผู้นำที่ดี’ ในศตวรรษที่ 21 เมื่ออำนาจบารมีที่เคยใช้เรียกความศรัทธาอย่างได้ผลกำลังหมดความหมาย เมื่อการชี้นิ้วสั่งการจากเบื้องบนกำลังถูกท้าทาย ผู้นำที่ตอบโจทย์โลกยุคนี้จะต้องวางตัวอย่างไร พบคำตอบใน The Secret Sauce อีพีนี้ 
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t>
  </si>
  <si>
    <t>https://www.youtube.com/watch?v=WQITmSdU9Hg&amp;list=PL7vAomcmTSEoVYnaHnbI4mBIYNBoGUpRc&amp;index=100</t>
  </si>
  <si>
    <t>WQITmSdU9Hg</t>
  </si>
  <si>
    <t>4 ขั้นตอนปั้นนวัตกรรมดีต่อโลก | The Secret Sauce EP.527</t>
  </si>
  <si>
    <t>May 16, 2022</t>
  </si>
  <si>
    <t>5/16/2022</t>
  </si>
  <si>
    <t>34,841 views</t>
  </si>
  <si>
    <t>แม้เราจะได้ยินเรื่อง Sustainability มาหลายปี แต่ต้องยอมรับว่าผู้บริโภคเริ่มให้ความสนใจเรื่องนี้อย่างจริงจังเพียงไม่กี่เดือนที่ผ่านมา หลังวิกฤตโลกร้อนทวีความรุนแรงจนเป็นสัญญาณสีแดงที่ไม่อาจเพิกเฉยได้อีกต่อไป ทำให้ธุรกิจเริ่มตื่นตัวกับการสร้างสินค้าและบริการเพื่อตอบสนอง ‘ความเชื่อ’ และ ‘คุณค่า’ รูปแบบใหม่ที่เกิดขึ้น
แต่การสร้างสินค้าและบริการที่ตอบโจทย์ความยั่งยืนกลับไม่ใช่เรื่องง่ายอย่างที่คิด 
เพราะหลายครั้งสินค้าและบริการที่สะท้อนแนวคิดเรื่องความยั่งยืน ก็ไม่สามารถตอบโจทย์ความสะดวกสบายหรือความต้องการใช้งานที่แท้จริงของผู้บริโภคได้เสมอไป
The Secret Sauce เอพิโสดนี้ ชวนผู้ชมมาทำความรู้จักกับ The Individual-Practice Framework กรอบคิดที่จะทำให้คุณค้นพบวิธีออกแบบสินค้าและบริการที่ตอบโจทย์ทั้ง ‘ผู้บริโภค’ และ ‘ความยั่งยืน’ ไปพร้อมกัน
________________________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t>
  </si>
  <si>
    <t>https://www.youtube.com/watch?v=HBEoY49oUMU&amp;list=PL7vAomcmTSEoVYnaHnbI4mBIYNBoGUpRc&amp;index=99&amp;t=5s</t>
  </si>
  <si>
    <t>HBEoY49oUMU</t>
  </si>
  <si>
    <t>ICO ระดมทุนดิจิทัลโทเคน อยากเริ่มต้องทำอย่างไร | The Secret Sauce EP.528</t>
  </si>
  <si>
    <t>May 18, 2022</t>
  </si>
  <si>
    <t>5/18/2022</t>
  </si>
  <si>
    <t>33,527 views</t>
  </si>
  <si>
    <t>like this video along with 374 other people</t>
  </si>
  <si>
    <t>53:18</t>
  </si>
  <si>
    <t>ICO ระดมทุนดิจิทัลโทเคน อยากเริ่มต้องทำอย่างไร
ICO (Initial Coin Offering) ทางเลือกต่อไปของธุรกิจที่ต้องการระดมทุนผ่านดิจิทัลโทเคน ที่ให้นักลงทุนมากกว่าแค่ผลตอบแทนธรรมดา แต่ยังสามารถออกแบบสิทธิประโยชน์อื่นๆ ที่ช่วยสร้าง Customer Relationship ที่ดีระหว่างสองฝ่าย แบบที่การระดมทุน IPO ไม่เคยทำได้มาก่อน
ชวนทำความเข้าใจ ICO ครบทุกมิติ ตอบโจทย์ทั้งผู้ออกโทเคน นักลงทุน และผู้ตรวจสอบ มาฟังกันว่าการระดมทุนรูปแบบนี้คืออะไร เหมาะกับใคร อยากเริ่มต้น ICO ต้องผ่านกระบวนการอย่างไร และมีข้อควรระวังอะไรที่ควรรู้ ใน The Secret Sauce
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#ICO</t>
  </si>
  <si>
    <t>https://www.youtube.com/watch?v=c3GvF4ZQkuo&amp;list=PL7vAomcmTSEoVYnaHnbI4mBIYNBoGUpRc&amp;index=98&amp;t=4s</t>
  </si>
  <si>
    <t>c3GvF4ZQkuo</t>
  </si>
  <si>
    <t>ทัวร์หลังบ้าน แมนยู-ลิเวอร์พูล แบบที่คุณไม่เคยเห็น | The Secret Sauce EP.530</t>
  </si>
  <si>
    <t>May 22, 2022</t>
  </si>
  <si>
    <t>5/22/2022</t>
  </si>
  <si>
    <t>18,279 views</t>
  </si>
  <si>
    <t>like this video along with 535 other people</t>
  </si>
  <si>
    <t>31:19</t>
  </si>
  <si>
    <t>ครั้งแรกของ เคน นครินทร์ กับการทัวร์หลังบ้านสองสโมสรฟุตบอลทรงอิทธิพลของเกาะอังกฤษ อย่างโอลด์แทรฟฟอร์ดของแมนเชสเตอร์ยูไนเต็ด และแอนฟิลด์ของลิเวอร์พูล เนื่องจาก วินิจ เลิศรัตนชัย ประธานเจ้าหน้าที่บริหาร บริษัท เฟรชแอร์ เฟสติวัล จำกัด ผู้ที่เนรมิตแมตช์การแข่งขันในฝันของใครหลายๆ คนอย่างเกมแดงเดือดใน THE MATCH: Bangkok Century Cup 2022 ที่จะพากองทัพนักเตะซูเปอร์สตาร์จากทั้งปีศาจแดงและหงส์แดง มาดวลแข้งกันที่ราชมังคลากีฬาสถานเป็นครั้งแรกในประวัติศาสตร์
เคน นครินทร์ ในฐานะที่มีโอกาสได้ไปเยี่ยมชมความยิ่งใหญ่ของทั้งสองสโมสร จึงอยากจะนำภาพบรรยากาศมาแบ่งปันใน The Secret Sauce อีพีล่าสุด เพื่อเป็นการโหมโรง และตอกย้ำให้ประชาชนชาวไทยรับรู้ว่า แมตช์ประวัติศาสตร์ที่จะเกิดขึ้นในวันที่ 12 กรกฎาคมที่จะถึงนี้ มีความสุดยอด และจะช่วยยกระดับประเทศไทยให้ไปอยู่ในสายตาชาวโลกได้อย่างไร</t>
  </si>
  <si>
    <t>https://www.youtube.com/watch?v=tOqawDsMGWQ&amp;list=PL7vAomcmTSEoVYnaHnbI4mBIYNBoGUpRc&amp;index=97&amp;t=5s</t>
  </si>
  <si>
    <t>tOqawDsMGWQ</t>
  </si>
  <si>
    <t>วอร์เรน บัฟเฟตต์ 6 แนวทางลงทุนชนะเงินเฟ้อ | The Secret Sauce EP.531</t>
  </si>
  <si>
    <t>May 25, 2022</t>
  </si>
  <si>
    <t>5/25/2022</t>
  </si>
  <si>
    <t>203,631 views</t>
  </si>
  <si>
    <t>like this video along with 5,259 other people</t>
  </si>
  <si>
    <t>19:23</t>
  </si>
  <si>
    <t>เงินเฟ้อพุ่งสูง ข้าวของจำเป็นขึ้นราคา ตลาดหุ้นผันผวนหนัก!
ล่าสุด ‘วอร์เรน บัฟเฟตต์’ มหาเศรษฐีสุดเก๋า ขวัญใจนักลงทุนสาย VI เลือกที่จะทุ่มเงินจำนวน 4.1 หมื่นล้านดอลลาร์สหรัฐ เข้าซื้อหุ้นครั้งใหญ่ที่สุดในรอบหลายปีที่ผ่านมา
เพราะอะไรบัฟเฟตต์ถึงตัดสินใจเช่นนี้ ทั้งยังกล่าวไว้ว่า เขามี ‘เหตุผลเพียงพอที่จะทำ’ The Secret Sauce ถอด 6 แนวทางการลงทุนในแบบฉบับ วอร์เรน บัฟเฟตต์ เพื่อช่วยให้นักลงทุนทั่วโลกที่อาจกำลังฝันร้ายมองเห็นว่า ท่ามกลางความไม่แน่นอนของตลาด การลงทุนแบบไหนที่จะช่วยสร้างโอกาสให้เราเอาชนะเงินเฟ้อได้
_____________________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#WarrenBuffett</t>
  </si>
  <si>
    <t>https://www.youtube.com/watch?v=mTwBoEnkOhU&amp;list=PL7vAomcmTSEoVYnaHnbI4mBIYNBoGUpRc&amp;index=96&amp;t=5s</t>
  </si>
  <si>
    <t>mTwBoEnkOhU</t>
  </si>
  <si>
    <t>หนี้นอกระบบกำลังระเบิด ทางแก้คืออะไร | The Secret Sauce EP.532</t>
  </si>
  <si>
    <t>May 26, 2022</t>
  </si>
  <si>
    <t>5/26/2022</t>
  </si>
  <si>
    <t>45,933 views</t>
  </si>
  <si>
    <t>51:16</t>
  </si>
  <si>
    <t>หนี้ครัวเรือนไทยกำลังก่อตัวราวกับเป็น ‘ระเบิดเวลา’
ปัจจุบันหนี้ครัวเรือนไทยมีอัตราสูงถึง 90% ต่อ GDP เรียกได้ว่าเป็นปัญหาบอบช้ำของคนไทยมาหลายไตรมาส ซ้ำร้ายยังถูกเงินเฟ้อกดทับจนแทบไม่มีจังหวะหายใจ นั่นทำให้ ‘เงินกู้นอกระบบ’ กลายเป็นทางออกลวงตาที่กำลังพาคนไทยไปสู่ทางตัน
เคน นครินทร์ คุยกับ ดร.สุทธาภา อมรวิวัฒน์ ผู้ก่อตั้งและประธานเจ้าหน้าที่บริหาร บริษัท เอสซีบี อบาคัสจำกัด ถึงเรื่องราวของบริษัทสตาร์ทอัพไทยเจ้าของ ‘เงินทันเด้อ’ แอปพลิเคชันปล่อยสินเชื่อดิจิทัลถูกกฎหมาย ที่ใช้ AI มาเป็นไม้เด็ดสร้างสินเชื่อออนไลน์ 100 % แบบตอบโจทย์เฉพาะบุคคล (Personalization) พร้อมถกปัญหากู้ระเบิดหนี้ครัวเรือนไทยที่กำลังใกล้หมดเวลา</t>
  </si>
  <si>
    <t>https://www.youtube.com/watch?v=ZpoHApidhHU&amp;list=PL7vAomcmTSEoVYnaHnbI4mBIYNBoGUpRc&amp;index=95&amp;t=4s</t>
  </si>
  <si>
    <t>ZpoHApidhHU</t>
  </si>
  <si>
    <t>ถอดกลยุทธ์สร้างจุดต่างธุรกิจความงามและศัลยกรรม จาก Wansiri Hospital | The Secret Sauce EP.533</t>
  </si>
  <si>
    <t>May 28, 2022</t>
  </si>
  <si>
    <t>5/28/2022</t>
  </si>
  <si>
    <t>15,195 views</t>
  </si>
  <si>
    <t>like this video along with 292 other people</t>
  </si>
  <si>
    <t>35:38</t>
  </si>
  <si>
    <t>แนวโน้มธุรกิจศัลยกรรมเป็นอย่างไร มีช่องว่างโอกาสอยู่ตรงไหน ผู้ประกอบการต้องสร้างกลยุทธ์อย่างไรให้แตกต่างจากคู่แข่ง พร้อมปรับตัวไปกับตลาดที่กำลังเติบโต
The Secret Sauce เอพิโสดนี้ เคน นครินทร์ คุยกับ นายแพทย์ศรัณย์ วรรณจำรัส และ วนิก มโนมัยพิบูลย์ 2 ผู้บริหารใหญ่แห่งวรรณสิริ โรงพยาบาลความงามครบวงจร ถึงเทรนด์ธุรกิจความงามและศัลยกรรมในประเทศไทย และบทเรียนการปั้นโรงพยาบาลที่มีจุดขายแตกต่าง เติมเต็มช่องว่างตลาดได้อย่างลงตัว
__________________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#WansiriHospital</t>
  </si>
  <si>
    <t>https://www.youtube.com/watch?v=m3k5QL2PZtc&amp;list=PL7vAomcmTSEoVYnaHnbI4mBIYNBoGUpRc&amp;index=94&amp;t=5s</t>
  </si>
  <si>
    <t>m3k5QL2PZtc</t>
  </si>
  <si>
    <t>กลยุทธ์ง่ายกว่าที่คิดด้วย ‘แท่งคุณค่า’ Value Stick | The Secret Sauce EP.534</t>
  </si>
  <si>
    <t>Jun 2, 2022</t>
  </si>
  <si>
    <t>6/2/2022</t>
  </si>
  <si>
    <t>28,696 views</t>
  </si>
  <si>
    <t>27:37</t>
  </si>
  <si>
    <t>การเลือกกลยุทธ์ที่ดีส่งผลให้องค์กรมีชัยไปกว่าครึ่ง! 
กลยุทธ์คือหัวใจสำคัญที่ทำให้องค์กรประสบความสำเร็จและเติบโตได้ในระยะยาว (Superior Long-Term Performance) อย่างไรก็ตาม หลายคนมักคิดว่าการสร้างกลยุทธ์ที่ดีเป็นเรื่องยากและใช้เวลานาน ทำให้หลายๆ องค์กรเลือกที่จะทอดทิ้งเรื่องนี้ไป
เคน นครินทร์ สรุปความหมายของกลยุทธ์ฉบับ Harvard Business Review แบบเข้าใจง่ายผ่านภาพ Value Stick หรือแท่งคุณค่า พร้อมให้ตัวอย่างกรณีศึกษาที่น่าสนใจ เพื่อให้ธุรกิจนำไปปรับใช้ให้เกิดผลได้จริง</t>
  </si>
  <si>
    <t>https://www.youtube.com/watch?v=N3nmNEhCBEc&amp;list=PL7vAomcmTSEoVYnaHnbI4mBIYNBoGUpRc&amp;index=93&amp;t=6s</t>
  </si>
  <si>
    <t>N3nmNEhCBEc</t>
  </si>
  <si>
    <t>ไทยประกันชีวิต 80 ปี ปรับทิศครั้งใหญ่ โตแบบริเน็น | The Secret Sauce EP.535</t>
  </si>
  <si>
    <t>Jun 6, 2022</t>
  </si>
  <si>
    <t>6/6/2022</t>
  </si>
  <si>
    <t>53,676 views</t>
  </si>
  <si>
    <t>51:26</t>
  </si>
  <si>
    <t>เมื่อผู้บริหารไม่แน่ใจว่าธุรกิจควรจะเดินต่อไปทางไหน หนึ่งในสิ่งที่ช่วยให้ไม่หลงทางคือการหันกลับมาดู ‘วิสัยทัศน์’ ที่เปรียบดั่งดาวเหนือ คอยบอกว่าธุรกิจของคุณเกิดมาเพื่ออะไร
ทว่าวันนี้โลกเปลี่ยนแปลงอย่างรวดเร็ว จนทำให้ ‘ไทยประกันชีวิต’ ธุรกิจที่อยู่คู่คนไทยมากว่า 80 ปี ตัดสินใจเปลี่ยนวิสัยทัศน์อีกครั้ง สู่การปรับโฉมบริษัททั้งกระบวน
เคน นครินทร์ คุยกับ ไชย ไชยวรรณ กรรมการและประธานเจ้าหน้าที่บริหาร บริษัท ไทยประกันชีวิต จำกัด (มหาชน) ถอดรหัสหัวใจของการทำธุรกิจประกันชีวิต เบื้องหลังความท้าทายของการปรับเปลี่ยนองค์กรครั้งใหญ่ รวมถึงเคล็ดวิชาบริหารผ่านปรัชญาตะวันออก ที่บอกไว้ว่าองค์กรต้องเติบโตแบบ ‘ริเน็น’ ทำงานแบบ ‘อิคิไก’ และใช้หัวใจแบบมี ‘โอโมเตนาชิ’ พร้อมผลักดันองค์กรให้เติบโตอย่างยั่งยืนด้วยการเข้าจดทะเบียนในตลาดหลักทรัพย์ฯ</t>
  </si>
  <si>
    <t>https://www.youtube.com/watch?v=uDwsb7gwO2g&amp;list=PL7vAomcmTSEoVYnaHnbI4mBIYNBoGUpRc&amp;index=92&amp;t=5s</t>
  </si>
  <si>
    <t>uDwsb7gwO2g</t>
  </si>
  <si>
    <t>เด็กปลายโต๊ะจะประสบความสำเร็จได้อย่างไร โจ้-ธนา | The Secret Sauce EP.536</t>
  </si>
  <si>
    <t>Jun 9, 2022</t>
  </si>
  <si>
    <t>6/9/2022</t>
  </si>
  <si>
    <t>51,648 views</t>
  </si>
  <si>
    <t>like this video along with 1,659 other people</t>
  </si>
  <si>
    <t>44:36</t>
  </si>
  <si>
    <t>ก่อนจะเป็นผู้บริหารที่นั่งหัวโต๊ะ คุณต้องเป็นเด็กที่นั่งปลายโต๊ะในห้องประชุมมาก่อน
ช่วง 20 ต้นๆ หรือในวัยเริ่มทำงาน หลายคนต้องเคยพบประสบการณ์ของการเป็น ‘เด็กปลายโต๊ะ’ ไม่ว่าจะเป็นเด็กที่นั่งจดบันทึกการประชุมอยู่หลังห้อง เด็กที่นั่งฟังผู้บริหารถกเถียงกันและพยายามทำหน้าเหมือนเข้าใจ แต่ความจริงแล้วแทบตามไม่ทันเลยด้วยซ้ำ ได้แต่นั่งมองเหล่าผู้บริหารตาปริบๆ แล้ววาดฝันว่าในอนาคตเราจะเติบโตและเก่งกาจแบบนั้นบ้าง 
เคน นครินทร์ ชวน โจ้-ธนา เธียรอัจฉริยะ ประธานกรรมการ บริษัท เพอร์เพิล เวนเจอร์ส จำกัด ย้อนทบทวนถึงเรื่องราวสมัยที่โจ้ยังเป็นเด็กปลายโต๊ะ ก่อนจะเติบโตสู่การเป็นผู้บริหารชั้นแนวหน้า หรือคนหัวโต๊ะ พร้อมตกผลึก 5 เคล็ดลับสำหรับเด็กจบใหม่ที่ฝันอยากเป็นผู้บริหาร</t>
  </si>
  <si>
    <t>https://www.youtube.com/watch?v=gtORBsJCS5U&amp;list=PL7vAomcmTSEoVYnaHnbI4mBIYNBoGUpRc&amp;index=91&amp;t=4s</t>
  </si>
  <si>
    <t>gtORBsJCS5U</t>
  </si>
  <si>
    <t>The Trust Equation สมการแห่งความไว้ใจที่ผู้นำต้องมี | The Secret Sauce EP.537</t>
  </si>
  <si>
    <t>Jun 12, 2022</t>
  </si>
  <si>
    <t>6/12/2022</t>
  </si>
  <si>
    <t>33,629 views</t>
  </si>
  <si>
    <t>like this video along with 963 other people</t>
  </si>
  <si>
    <t>ประสบการณ์ ความอาวุโส หรืออำนาจ อาจทำให้คนบางคนได้รับการแต่งตั้งให้เป็นผู้นำ แต่นั่นไม่ได้หมายความว่า ผู้คนจะยอมรับและอยากทำตามเขา 
รู้จัก ‘ความน่าไว้วางใจ (Trustworthiness)’ หนึ่งในต้นทุนสำคัญที่ช่วยเสริมสร้างให้คุณกลายเป็นผู้นำที่มีคนอยากฟังและทำตาม ผ่านสมการของความไว้วางใจ (The Trust Equation) ที่เรียบง่าย และนำไปประยุกต์ใช้ได้อย่างเห็นผล 
The Secret Sauce ชวนมาถอดสูตรสมการ พร้อมฉายภาพให้เห็นว่า แต่ละตัวแปรหมายความว่าอะไร และเราจะสร้างขึ้นมาได้อย่างไรบ้าง 
___________________
**แก้ไขข้อมูลบางส่วนในรายการ 
สมการของความไว้วางใจ (The Trust Equation) ที่ถูกต้องคือ
ความน่าไว้วางใจ (Trustworthiness) = ความน่าเชื่อถือ (Credibility) + ความพึ่งพาได้ (Reliability) + ความใกล้ชิด (Intimacy) ÷ ความสนใจในประโยชน์ส่วนตน (Self-Interest)
ขออภัยในความผิดพลาดมา ณ ที่นี้  
ทีมงาน The Secret Sauce
___________________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#TheTrustEquation</t>
  </si>
  <si>
    <t>https://www.youtube.com/watch?v=3uaE8DIRcrY&amp;list=PL7vAomcmTSEoVYnaHnbI4mBIYNBoGUpRc&amp;index=90&amp;t=301s</t>
  </si>
  <si>
    <t>3uaE8DIRcrY</t>
  </si>
  <si>
    <t>ปรัชญาแห่งการปล่อยไหล ป๋าเต็ด-ยุทธนา บุญอ้อม | The Secret Sauce EP.538</t>
  </si>
  <si>
    <t>Jun 19, 2022</t>
  </si>
  <si>
    <t>6/19/2022</t>
  </si>
  <si>
    <t>66,364 views</t>
  </si>
  <si>
    <t>like this video along with 1,723 other people</t>
  </si>
  <si>
    <t>1:03:29</t>
  </si>
  <si>
    <t>ป๋าเต็ด-ยุทธนา บุญอ้อม ชายผู้คร่ำหวอดในแวดวงอุตสาหกรรมดนตรี ชีวิตของเขาผ่านมาแล้วหลากหลายบทบาท ทั้งดีเจ พิธีกร นักสัมภาษณ์ ไปจนถึงผู้จัดเทศกาลดนตรี ไม่ว่าจะรับบทไหนหรือหยิบจับเรื่องใดก็กลายเป็นทอล์กออฟเดอะทาวน์อยู่เสมอ
เมื่อถามถึงกลยุทธ์ในการดำเนินชีวิต กลเม็ดในการพิชิตความสำเร็จ คำตอบของเขาแสนเรียบง่าย เพียงแค่ “Go with the flow”
The Secret Sauce เอพิโสดนี้ ถอดบทเรียนชีวิตและความคิดเบื้องหลังการทำงานสร้างสรรค์ จากชายผู้ที่เชื่อว่าชีวิตไม่จำเป็นต้องใช้แผนที่นำทาง ไม่ต้องรีบค้นหาตัวเอง ไม่ต้องกังวลมากไปกับการตกขบวน แต่คือการเปิดรับ ปล่อยไหล เรียนรู้ และเพลิดเพลิน</t>
  </si>
  <si>
    <t>https://www.youtube.com/watch?v=8DKzfvOagV0&amp;list=PL7vAomcmTSEoVYnaHnbI4mBIYNBoGUpRc&amp;index=89&amp;t=5s</t>
  </si>
  <si>
    <t>8DKzfvOagV0</t>
  </si>
  <si>
    <t>ป๋าเต็ด วิพากษ์วงการเพลงไทยซอฟต์พาวเวอร์ไทย | The Secret Sauce EP.539</t>
  </si>
  <si>
    <t>Jun 20, 2022</t>
  </si>
  <si>
    <t>6/20/2022</t>
  </si>
  <si>
    <t>64,051 views</t>
  </si>
  <si>
    <t>like this video along with 1,627 other people</t>
  </si>
  <si>
    <t>1:01:06</t>
  </si>
  <si>
    <t>ภาพของ ‘มิลลิ’ แรปเปอร์สาวที่นำข้าวเหนียวมะม่วงขึ้นไปบนเวที Coachella 
นับเป็นหนึ่งในโมเมนต์แห่งประวัติศาสตร์ แต่หากมองดูภาพรวมของอุตสาหกรรมเพลงบ้านเรา ต้องบอกว่ายังอยู่ห่างไกลจากอีกหลายประเทศทั่วโลก
คำถามคือ เป็นไปได้ไหมที่ Soft Power ไทยจะได้รับความนิยม และมีอิทธิพลในเวทีโลก เช่นเดียวกับเกาหลีที่ประสบความสำเร็จในการส่งออกวัฒนธรรม K-Pop
ป๋าเต็ด-ยุทธนา บุญอ้อม ตอนที่ 2 สนทนาถึงอนาคตของธุรกิจ Show Biz อุตสาหกรรมเพลงไทย และโจทย์ท้าทายผู้ออกนโยบายด้านวัฒนธรรมในการเป็นส่วนหนึ่งของการผลักดัน Soft Power ไทยสู่เวทีโลก</t>
  </si>
  <si>
    <t>https://www.youtube.com/watch?v=lQUBV9BEoKA&amp;list=PL7vAomcmTSEoVYnaHnbI4mBIYNBoGUpRc&amp;index=88&amp;t=3s</t>
  </si>
  <si>
    <t>lQUBV9BEoKA</t>
  </si>
  <si>
    <t>สเต็มเซลล์คืออะไร มนุษย์จะอยู่ถึง 120 ปี? | The Secret Sauce EP.540</t>
  </si>
  <si>
    <t>Jun 22, 2022</t>
  </si>
  <si>
    <t>6/22/2022</t>
  </si>
  <si>
    <t>152,439 views</t>
  </si>
  <si>
    <t>like this video along with 4,917 other people</t>
  </si>
  <si>
    <t>38:52</t>
  </si>
  <si>
    <t>มนุษย์อายุยืนได้ถึง 120 จริงไหม BIOLongevity มีส่วนช่วยเรื่องนี้อย่างไร
The Secret Sauce เอพิโสดนี้ เคน นครินทร์ คุยกับ นพ.วีรพล เขมะรังสรรค์ ผู้ก่อตั้ง MEDEZE ธนาคารเก็บสเต็มเซลล์แห่งแรกในประเทศไทย ชวนทำความเข้าใจว่า สเต็มเซลล์คืออะไร ใช้ประโยชน์อย่างไรกับร่างกายได้บ้าง สู่การต่อยอดถึง BIOLongevity เทคโนโลยีแห่งอนาคตของอุตสาหกรรมการแพทย์ ที่ขับเคี่ยวกันด้วยการวิจัยในระดับโลก เพื่อเปิดประตูสู่โอกาสที่มนุษยชาติจะมีชีวิตยืนยาวอย่างแข็งแรง</t>
  </si>
  <si>
    <t>https://www.youtube.com/watch?v=GRw2CFmJ3Jg&amp;list=PL7vAomcmTSEoVYnaHnbI4mBIYNBoGUpRc&amp;index=87&amp;t=2s</t>
  </si>
  <si>
    <t>GRw2CFmJ3Jg</t>
  </si>
  <si>
    <t>ตำราบริหารคน เต้า เต๋อ จิง ที่ MBA ไม่เคยสอน | The Secret Sauce EP.541</t>
  </si>
  <si>
    <t>Jun 26, 2022</t>
  </si>
  <si>
    <t>6/26/2022</t>
  </si>
  <si>
    <t>329,284 views</t>
  </si>
  <si>
    <t>like this video along with 10,489 other people</t>
  </si>
  <si>
    <t>อ่านคนออก ดูคนเป็น วางให้ถูกที่ และไล่ให้ยังรัก
หากพูดถึงตำราในการทรานส์ฟอร์มองค์กร ผู้บริหารหลายคนมักจะนำแนวคิดจากองค์กรฝั่งตะวันตกมาเป็นแบบอย่าง ไม่ว่าจะเป็น No Rules Rules ของ Netflix หรือ How Google Work ของ Google แต่สำหรับ ศิริวัฒน์ วงศ์จารุกร CEO จาก MFEC กลับแหวกขนบเพราะเขานำหลักการจากตะวันออกอย่างตำรา ‘เต้า เต๋อ จิง’ มาใช้ ‘ตัดเพื่อปรับสมดุล’ จนอายุเฉลี่ยพนักงานในองค์กรจาก 36 ปี เหลือเพียง 29 ปีเพียงเท่านั้น
เคน นครินทร์ จะมาเจาะลึกถึงแนวคิดจากตำรา ‘เต้า เต๋อ จิง’ ของศิริวัฒน์ ใน The Secret Sauce อีพีล่าสุดว่า อะไรที่ทำให้แนวคิดดังกล่าว ‘ใช่’ สำหรับ MFEC จนทำให้ สัญญาจ้างงาน 2 พันล้านบาทต่อปี เติบโตได้ถึง 5 พันล้านบาทในปัจจุบัน</t>
  </si>
  <si>
    <t>https://www.youtube.com/watch?v=tqvKq-9FRlg&amp;list=PL7vAomcmTSEoVYnaHnbI4mBIYNBoGUpRc&amp;index=86</t>
  </si>
  <si>
    <t>tqvKq-9FRlg</t>
  </si>
  <si>
    <t>ทำไมความสุขแบบเซโรโทนินจึงสำคัญที่สุดในชีวิต | The Secret Sauce EP.542</t>
  </si>
  <si>
    <t>Jul 6, 2022</t>
  </si>
  <si>
    <t>7/6/2022</t>
  </si>
  <si>
    <t>146,718 views</t>
  </si>
  <si>
    <t>like this video along with 5,556 other people</t>
  </si>
  <si>
    <t>ความสุขคืออะไร?
เราจะค้นหาความสุขในชีวิตได้อย่างไร?
ความสุขแบบไหนที่เรียกว่าความสุขที่แท้จริง?
ตลอดประวัติศาสตร์อันยาวนานของมนุษยชาติ ประเด็นเรื่อง ‘ความสุข’ ยังคงเป็นสิ่งที่เราขบคิด ตั้งคำถาม และแสวงหา กันอยู่เสมอ
The Secret Sauce เอพิโสดนี้ ถอดบทเรียนของความสุขจากหนังสือ สู่จุดสูงสุดของชีวิตด้วย “พีระมิดสามสุข” จากมุมมองของจิตแพทย์และผู้เชี่ยวชาญด้านประสาทวิทยาศาสตร์ ที่ชวนมาทำความเข้าใจต้นตอการเกิดขึ้นของความสุขผ่านสารเคมีที่สำคัญในสมอง 3 อย่าง คือ ความสุขแบบเซโรโทนิน ความสุขแบบออกซิโตชิน และความสุขแบบโดพามีน รวมถึงวิธีการค้นหาความสุขผ่านการสร้างสมดุลระหว่างสุขภาพ ความสัมพันธ์ และความสำเร็จ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#พีระมิดสามสุข</t>
  </si>
  <si>
    <t>https://www.youtube.com/watch?v=NRAAvZxl754&amp;list=PL7vAomcmTSEoVYnaHnbI4mBIYNBoGUpRc&amp;index=85</t>
  </si>
  <si>
    <t>NRAAvZxl754</t>
  </si>
  <si>
    <t>วิธีชนะใจ Talent ยุคใหม่ ดึงคนเก่งในโลกผันผวน | The Secret Sauce EP.543</t>
  </si>
  <si>
    <t>Jul 11, 2022</t>
  </si>
  <si>
    <t>7/11/2022</t>
  </si>
  <si>
    <t>37,885 views</t>
  </si>
  <si>
    <t>like this video along with 801 other people</t>
  </si>
  <si>
    <t>49:39</t>
  </si>
  <si>
    <t>ตลาดแรงงานในยุคหลังวิกฤตโควิดจะซับซ้อนมากขึ้น สังเกตได้จากเหตุการณ์ต่างๆ ที่เกิดขึ้น เช่น อภิมหาการลาออกครั้งใหญ่ (The Great Resignation) รวมถึงสงครามแย่งชิงคนเก่ง (War of Talent) ที่ทำให้ทุกองค์กรต้องปรับตัวรับมือกันขนานใหญ่ 
เคน นครินทร์ คุยกับ อภิชาติ ขันธวิธิ ผู้ก่อตั้งและผู้บริหาร QGEN Consultant และ HR The Next Gen สรุปเกร็ดความรู้จากงาน Society of Human Resource Management Annual Conference 2022 สัมมนาของเหล่า HR จากทั่วโลก พาทุกท่านสำรวจเทรนด์การบริหารทรัพยากรมนุษย์ในอนาคต อะไรคือความท้าทายที่ HR จะต้องกลับมาทบทวน ไม่ว่าจะเป็นวิธีการจัดหาและการรักษาผู้มีความสามารถ การสร้างวัฒนธรรมที่เหมาะสมในที่ทำงาน เพื่อให้พนักงานทำงานอย่างมีความสุข และทำให้องค์กรเติบโตได้อย่างยั่งยืน</t>
  </si>
  <si>
    <t>https://www.youtube.com/watch?v=6dIcHJi1lcA&amp;list=PL7vAomcmTSEoVYnaHnbI4mBIYNBoGUpRc&amp;index=84</t>
  </si>
  <si>
    <t>6dIcHJi1lcA</t>
  </si>
  <si>
    <t>InsurTech ดิสรัปต์ประกัน ด้วยเทคโนโลยี | The Secret Sauce EP.544</t>
  </si>
  <si>
    <t>Jul 12, 2022</t>
  </si>
  <si>
    <t>7/12/2022</t>
  </si>
  <si>
    <t>11,651 views</t>
  </si>
  <si>
    <t>like this video along with 205 other people</t>
  </si>
  <si>
    <t>49:01</t>
  </si>
  <si>
    <t>วงการประกันภัยกำลังเข้าสู่ช่วงหัวเลี้ยวหัวต่อ เมื่อประกันโควิด ‘เจอ จ่าย จบ’ ทำให้บริษัทยักษ์ใหญ่หลายแห่งที่เคยครองตลาดมาเป็นเวลานานต้องล้มครืนลง แต่ในวิกฤตที่ผ่านมากลับกลายเป็นโอกาสของผู้เล่นขนาดเล็กและกลาง เมื่อผู้คนเริ่มใส่ใจในการซื้อประกันสุขภาพมากขึ้น คำถามคือ สิ่งใดที่เป็น ‘จุดตัด’ ในการสร้างเติบโตของธุรกิจที่บริษัทประกันภัยจะต้องคว้าโอกาสไว้ให้ได้ 
เคน นครินทร์ พูดคุยกับ สิริสุข แมนเมตตกุล ประธานเจ้าหน้าที่บริหาร KSK Insurance ผู้ที่เชื่อว่าสิ่งที่จะมาดิสรัปต์การทำธุรกิจประกันแบบดั้งเดิมคือ การผสานเทคโนโลยีเข้ากับประกันภัยด้วยกันอย่างไร้รอยต่อ หรือ InsurTech โดยเธอจะฉายให้เห็นถึงอนาคตของอุตสาหกรรมประกันภัย การบริหารความเสี่ยง และบทบาทของเทคโนโลยีที่เข้ามาสร้างประสบการณ์ใหม่ๆ ให้ผู้บริโภค</t>
  </si>
  <si>
    <t>https://www.youtube.com/watch?v=8KqIzHtFaFA&amp;list=PL7vAomcmTSEoVYnaHnbI4mBIYNBoGUpRc&amp;index=83</t>
  </si>
  <si>
    <t>8KqIzHtFaFA</t>
  </si>
  <si>
    <t>คัมภีร์แก้โลกร้อนฉบับ บิล เกตส์ จาก 51,000 ล้าน เหลือ 0 | The Secret Sauce EP.545</t>
  </si>
  <si>
    <t>Jul 13, 2022</t>
  </si>
  <si>
    <t>7/13/2022</t>
  </si>
  <si>
    <t>43,316 views</t>
  </si>
  <si>
    <t>like this video along with 1,149 other people</t>
  </si>
  <si>
    <t>38:05</t>
  </si>
  <si>
    <t>Net Zero คืออะไร? ต่างกับ Carbon Neutrality อย่างไร? หลายคนอาจยังสับสนกับสองคำนี้ 
การหยุดโลกไม่ให้ร้อนไปกว่านี้คือภารกิจเร่งด่วนที่จะช่วยให้โลกรอดพ้นจากหายนะทั้งปวง แต่นี่เป็นเรื่องยากและท้าทายอย่างยิ่ง เพราะโลกเราไม่เคยทำเรื่องใหญ่ขนาดนี้มาก่อน 
The Secret Sauce เอพิโสดนี้ ถอดแนวคิดแก้โลกร้อนฉบับ บิล เกตส์ จากหนังสือ How to Avoid a Climate Disaster ที่จะเปิดประตูพาคุณไปสู่การเข้าใจใจกลางของปัญหามากขึ้น รวมถึงแนวทางปฏิบัติเพื่อไปสู่ Net Zero ที่ทำได้จริงตั้งแต่ระดับผู้บริโภค ลูกจ้าง นายจ้าง ไปจนถึงภาครัฐ หรือองค์กรระหว่างประเทศ</t>
  </si>
  <si>
    <t>https://www.youtube.com/watch?v=6lB81cDSS4Y&amp;list=PL7vAomcmTSEoVYnaHnbI4mBIYNBoGUpRc&amp;index=82</t>
  </si>
  <si>
    <t>6lB81cDSS4Y</t>
  </si>
  <si>
    <t>Ricult เปลี่ยนชีวิตเกษตรกร ด้วย Big Data | The Secret Sauce x APEC 2022 Thailand EP.1</t>
  </si>
  <si>
    <t>Jul 16, 2022</t>
  </si>
  <si>
    <t>7/16/2022</t>
  </si>
  <si>
    <t>222,598 views</t>
  </si>
  <si>
    <t>like this video along with 3,470 other people</t>
  </si>
  <si>
    <t>34:28</t>
  </si>
  <si>
    <t>ความยากจนและการติดอยู่ในวงจร ‘ยิ่งปลูกยิ่งจน’ ในภาคเกษตรของไทย คือหนึ่งในปัญหาที่สั่งสมมาเนิ่นนาน จนหลายคนคิดว่าคงไม่สามารถจะเปลี่ยนวงจรชีวิตของเกษตรกรไทยได้ แต่การเกิดขึ้นของเทคโนโลยี Big Data และองค์ความรู้สมัยใหม่ได้เปิดโอกาสและความเป็นไปได้ในการแก้ปัญหา ปลดล็อกข้อจำกัดเดิมๆ ช่วยให้เกษตรกรไทย ‘ตัดสินใจ’ ลงทุนเพาะปลูกตลอดจนเก็บเกี่ยวผลผลิตได้ดียิ่งขึ้นผ่านเครื่องมือที่จะช่วยตอบคำถามสำคัญทั้ง 6 ข้อ ได้แก่ ปลูกอะไร? ปลูกเมื่อไร? เลือกปุ๋ยอย่างไร? ดูแลแปลงอย่างไร? เก็บเกี่ยวผลผลิตเมื่อไร? และขายที่ไหน?
The Secret Sauce x APEC 2022 Thailand โดยกระทรวงการต่างประเทศ สำรวจธุรกิจไทยที่สร้างโอกาสโดยใช้เทคโนโลยีขับเคลื่อนเศรษฐกิจ ครอบคลุมคนทุกกลุ่ม 
เริ่มต้นด้วย Ricult สตาร์ทอัพพัฒนา Big Data Platform โดย อุกฤษ อุณหเลขกะ ที่มีความฝัน ‘อยากทำธุรกิจที่สร้างรายได้ไปพร้อมๆ กับการเปลี่ยนแปลงสังคม’ และความเชื่อที่ว่า ‘Big Data จะเปลี่ยนชีวิตเกษตรกรให้ดีขึ้นได้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#APEC2022THAILAND #Ricult</t>
  </si>
  <si>
    <t>https://www.youtube.com/watch?v=yzJlChf0u-k&amp;list=PL7vAomcmTSEoVYnaHnbI4mBIYNBoGUpRc&amp;index=81</t>
  </si>
  <si>
    <t>yzJlChf0u-k</t>
  </si>
  <si>
    <t>เอิร์น อุกฤษ Ricult สตาร์ทอัพพันล้าน พลิกเกษตรด้วยเทคโนโลยี (สัมภาษณ์เต็ม) | The Secret Sauce EP.546</t>
  </si>
  <si>
    <t>Jul 21, 2022</t>
  </si>
  <si>
    <t>7/21/2022</t>
  </si>
  <si>
    <t>67,124 views</t>
  </si>
  <si>
    <t>like this video along with 1,736 other people</t>
  </si>
  <si>
    <t>57:49</t>
  </si>
  <si>
    <t>‘เกษตรกรคือกระดูกสันหลังของชาติ’ วลีติดหูคนไทยที่สะท้อนถึงจำนวนของผู้ประกอบอาชีพเกษตรกรที่มีจำนวนมากถึงร้อยละ 30 ของแรงงานทั้งประเทศ
ทว่าเมื่อพูดถึงชีวิตของเกษตรกร กลับพบว่าไม่มีใครพูดถึงความมั่งคั่ง รุ่งเรือง หรือเป็นอาชีพในฝันของคนรุ่นใหม่ แต่กลับพูดถึงความเหลื่อมล้ำ ยากจน และไร้โอกาสพัฒนาคุณภาพชีวิต 
การเปลี่ยนแปลงอย่างรวดเร็วของโลกได้สร้างความท้าทายต่ออนาคตของประชากรกว่าร้อยละ 30 ที่กำลังจะถูกทิ้งไว้ข้างหลัง The Secret Sauce ชวนมาสำรวจธุรกิจเพื่อสังคมผ่านการสัมภาษณ์ อุกฤษ อุณหเลขกะ หนึ่งในผู้ร่วมก่อตั้ง Ricult คนไทยที่จบมหาวิทยาลัยระดับโลกอย่าง MIT ที่ตัดสินใจกลับมาทำสตาร์ทอัพในประเทศไทยด้วยความเชื่อว่า Big Data คือกุญแจสำคัญที่จะเปลี่ยนชีวิตเกษตรกร</t>
  </si>
  <si>
    <t>https://www.youtube.com/watch?v=mAGclU7f91o&amp;list=PL7vAomcmTSEoVYnaHnbI4mBIYNBoGUpRc&amp;index=80</t>
  </si>
  <si>
    <t>mAGclU7f91o</t>
  </si>
  <si>
    <t>BROOK บริษัทไทย ลงทุนคริปโต 1.2 พันล้าน สู้ตลาดหมีอย่างไร | The Secret Sauce EP.547</t>
  </si>
  <si>
    <t>Jul 27, 2022</t>
  </si>
  <si>
    <t>7/27/2022</t>
  </si>
  <si>
    <t>19,659 views</t>
  </si>
  <si>
    <t>like this video along with 437 other people</t>
  </si>
  <si>
    <t>1:03:57</t>
  </si>
  <si>
    <t>ในช่วงที่ตลาดคริปโตเคอร์เรนซีกำลังเผชิญภาวะตลาดหมี ทำให้นักลงทุนทั้งรายใหญ่และรายย่อยต่างก็ติดดอยกันถ้วนหน้า ซึ่งในประเทศไทยเองมี บมจ.บรุ๊คเคอร์ กรุ๊ป หรือ BROOK บริษัทจำกัดมหาชนรายแรกในไทยที่เข้าไปลงทุนใน Bitcoin และเหรียญอื่นๆ กว่าพันล้านบาท
เป็นที่น่าจับตามองว่า ในสภาวะเช่นนี้สถานะของ BROOK เป็นอย่างไร แผนในการรับมือเป็นแบบไหน หรือนี่จะเป็นสิ่งที่บริษัทคาดการณ์ล่วงหน้าไว้แล้ว
The Secret Sauce พูดคุยกับ วริศ บูลกุล กรรมการผู้จัดการใหญ่ ฝ่ายสินทรัพย์ดิจิทัล บมจ.บรุ๊คเคอร์ กรุ๊ป หรือ BROOK เกี่ยวกับสถานการณ์ของตลาดสินทรัพย์ดิจิทัลในปัจจุบัน กลยุทธ์การลงทุนของ BROOK และคำแนะนำสำหรับนักลงทุนและผู้บริหารเกี่ยวกับการลงทุนในสินทรัพย์ดิจิทัล</t>
  </si>
  <si>
    <t>https://www.youtube.com/watch?v=M4yw08-3UM4&amp;list=PL7vAomcmTSEoVYnaHnbI4mBIYNBoGUpRc&amp;index=79</t>
  </si>
  <si>
    <t>M4yw08-3UM4</t>
  </si>
  <si>
    <t>Blitzscaling กลยุทธ์โตเร็วสายฟ้าฟาดจากซิลิคอนแวลลีย์ | The Secret Sauce EP.548</t>
  </si>
  <si>
    <t>Aug 6, 2022</t>
  </si>
  <si>
    <t>8/6/2022</t>
  </si>
  <si>
    <t>14,996 views</t>
  </si>
  <si>
    <t>ท่ามกลางความผันผวนของเศรษฐกิจโลก ธุรกิจเริ่มชะลอตัวลงและระมัดระวังมากขึ้น หลายคนจึงตั้งคำถามว่า Blitzscaling แนวคิดที่เน้นโตอย่างรวดเร็วเพื่อเป็นเจ้าตลาด ยังเป็นคำตอบที่ใช่อยู่หรือไม่ในโลกที่เปลี่ยนแปลงแทบทุกเสี้ยววินาที 
เคน นครินทร์ พูดคุยกับ คริส เยห์ ผู้ร่วมเขียนหนังสือ Best Seller ชื่อดัง Blitzscaling: The Lightning-Fast Path to Building Massively Valuable Companies ถึงกลยุทธ์ ความสำคัญ และความเสี่ยงของแนวคิดโตไวแบบสายฟ้าฟาด และมุมมองต่ออนาคตของอุตสาหกรรมเทคโนโลยี ว่าโลกกำลังมุ่งไปในทิศทางใด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#Blitzscaling</t>
  </si>
  <si>
    <t>https://www.youtube.com/watch?v=ZHYIHuDFXVI&amp;list=PL7vAomcmTSEoVYnaHnbI4mBIYNBoGUpRc&amp;index=78</t>
  </si>
  <si>
    <t>ZHYIHuDFXVI</t>
  </si>
  <si>
    <t>เจ้าของ 'เต่าบิน' ตัวจริง สร้างเครื่องบิน ตู้หุ่นยนต์ ยอด 8 พันล้าน | The Secret Sauce EP.549</t>
  </si>
  <si>
    <t>201,254 views</t>
  </si>
  <si>
    <t>like this video along with 4,492 other people</t>
  </si>
  <si>
    <t>1:05:33</t>
  </si>
  <si>
    <t>คุณเคยกดตู้เต่าบินหรือยัง? คำถามนี้เคยเป็นไวรัลอยู่ช่วงหนึ่ง เมื่อ ‘ตู้เต่าบิน’ หนึ่งในนวัตกรรมตู้กดน้ำอัตโนมัติที่สามารถผลิตเครื่องดื่มได้กว่าร้อยเมนูติดตั้งอยู่ใต้คอนโดมิเนียมและห้างสรรพสินค้าหลายแห่ง 
บ้างบอกว่ามีคนนั่งอยู่ในตู้คอยชงเครื่องดื่มให้เรา
บ้างคาดเดาว่านี่เป็นนวัตกรรมจากประเทศญี่ปุ่น
แต่แท้จริงแล้วนี่คือหนึ่งในผลิตภัณฑ์ของบริษัท ฟอร์ท คอร์ปอเรชั่น จำกัด (มหาชน) บริษัทสัญชาติไทยแท้ที่มีอายุกว่า 30 ปี
The Secret Sauce เอพิโสดนี้ พาคุณสำรวจด้านในตู้เต่าบิน เปิดเบื้องหลังแนวคิดนวัตกรรมจากปากหัวเรือใหญ่ ‘พงษ์ชัย อมตานนท์’ ประธานกรรมการบริหาร บมจ.ฟอร์ท คอร์ปอเรชั่น พร้อมถอดบทเรียนธุรกิจจากอดีตที่มีแต่ ‘เจ๊งกับเจ๊ง’ สู่ปรากฏการณ์ความสำเร็จ และแผนการขยายอาณาจักรให้ยิ่งใหญ่กว่าเดิม</t>
  </si>
  <si>
    <t>https://www.youtube.com/watch?v=jBmvaYcGyUE&amp;list=PL7vAomcmTSEoVYnaHnbI4mBIYNBoGUpRc&amp;index=77</t>
  </si>
  <si>
    <t>jBmvaYcGyUE</t>
  </si>
  <si>
    <t>Fisherfolk ธุรกิจคืนชีพทะเล พลิกชีวิตชาวประมง | The Secret Sauce x APEC 2022 Thailand EP.2</t>
  </si>
  <si>
    <t>Aug 13, 2022</t>
  </si>
  <si>
    <t>8/13/2022</t>
  </si>
  <si>
    <t>145,153 views</t>
  </si>
  <si>
    <t>like this video along with 456 other people</t>
  </si>
  <si>
    <t>41:43</t>
  </si>
  <si>
    <t>‘ทะเลไทย’ พื้นที่ที่พวกเรามักนึกถึงเวลาไปพักผ่อนเพื่อหนีจากความวุ่นวาย ไปเดินริมหาดทรายเพื่อผ่อนคลายชีวิต หารู้ไม่ว่าภายใต้ความสวยงามที่พวกเราหลงใหลนั้น ได้ซ่อนไว้ด้วยความซับซ้อนและปัญหาไม่ต่างจากในเมือง
ทะเลที่ถูกทำร้ายมาอย่างยาวนาน
สัตว์น้ำวัยอ่อนที่ถิ่นฐานถูกทำลาย
ชาวประมงที่ใกล้จะอดตายเพราะพิษร้ายในโลกธุรกิจและอุตสาหกรรม
หากยังเป็นเช่นนี้ต่อไป พื้นที่ขนาดกว่า 3 ใน 4 ของโลกจะต้องกลายเป็นฝันร้ายของหลายล้านชีวิต ไม่ว่าจะเป็นชีวิตบนเรือหรือในเมืองมหานครก็ตาม
The Secret Sauce x APEC 2022 Thailand โดยกระทรวงการต่างประเทศ สำรวจธุรกิจไทยที่สร้างโอกาสโดยใช้เทคโนโลยีขับเคลื่อนเศรษฐกิจ ครอบคลุมคนทุกกลุ่ม
พาไปรู้จักกับ เสาวลักษณ์ ประทุมทอง เอ็นจีโอ เจ้าหน้าที่สมาคมรักษ์ทะเลไทย และผู้ร่วมก่อตั้ง Fisherfolk ธุรกิจที่เริ่มต้นจากการค้นหาวิถีทางเพื่อฟื้นชีวิตให้ทะเลไทย พร้อมกับการใช้โมเดลธุรกิจมาแก้ไขปัญหาคุณภาพชีวิตของชาวประมง ด้วยปณิธานที่ต้องการให้ทุกชีวิตมีสิทธิที่จะอยู่บนโลกนี้ได้อย่างยั่งยืน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#APEC2022THAILAND #Fisherfolk</t>
  </si>
  <si>
    <t>https://www.youtube.com/watch?v=TH7kyh76PI0&amp;list=PL7vAomcmTSEoVYnaHnbI4mBIYNBoGUpRc&amp;index=76</t>
  </si>
  <si>
    <t>TH7kyh76PI0</t>
  </si>
  <si>
    <t>Cetaphil รบตลาดสกินแคร์ เปลี่ยนสูตรรอบ 75 ปี | The Secret Sauce EP.550</t>
  </si>
  <si>
    <t>Aug 17, 2022</t>
  </si>
  <si>
    <t>8/17/2022</t>
  </si>
  <si>
    <t>13,764 views</t>
  </si>
  <si>
    <t>like this video along with 275 other people</t>
  </si>
  <si>
    <t>33:27</t>
  </si>
  <si>
    <t>ท่ามกลางการแข่งขันที่สูงมากในอุตสาหกรรมเวชสำอาง Cetaphil แบรนด์จากสหรัฐฯ ที่อยู่ในอุตสาหกรรมมานานถึง 75 ปี ได้ตัดสินใจเปลี่ยนสูตรผลิตภัณฑ์ของตนเองเป็นครั้งแรก
เพราะอะไรแบรนด์ที่ขึ้นชื่อในเรื่องการสร้าง ‘ความไว้วางใจ’ แก่ผู้บริโภคถึงตัดสินใจเปลี่ยนแปลงตนเอง เคน นครินทร์ พูดคุยกับ ทัศนีย์ บุญไกรลาส Group Product Manager และ สุทธนา เผ่าไทย Head of Consumer บริษัท กัลเดอร์มา (ประเทศไทย) จำกัด ถึงความเปลี่ยนแปลงของแบรนด์ พร้อมเผยกลยุทธ์ในการแข่งขันทางการตลาด รวมถึงการปรับเปลี่ยนแนวทางของแบรนด์ใหม่ ผ่านโครงการ Clear Skies เพื่อนำ Cetaphil ก้าวไปในทางที่ยั่งยืนมากยิ่งขึ้น</t>
  </si>
  <si>
    <t>https://www.youtube.com/watch?v=zxElRjfIACI&amp;list=PL7vAomcmTSEoVYnaHnbI4mBIYNBoGUpRc&amp;index=75</t>
  </si>
  <si>
    <t>zxElRjfIACI</t>
  </si>
  <si>
    <t>Freshket สตาร์ทอัพพันล้าน ยกระดับ Food Supply Chain | The Secret Sauce EP.551</t>
  </si>
  <si>
    <t>Aug 26, 2022</t>
  </si>
  <si>
    <t>8/26/2022</t>
  </si>
  <si>
    <t>30,445 views</t>
  </si>
  <si>
    <t>1:06:57</t>
  </si>
  <si>
    <t>หากย้อนไปเมื่อ 5 ปีก่อน ต้องบอกว่าเป็นยุคทองของสตาร์ทอัพไทย ที่มีเวที Pitching เพื่อขอทุนในรอบ Seed Round จากนักลงทุนเกิดขึ้นอย่างมากมาย และหนึ่งในนั้นก็คือ Freshket สตาร์ทอัพที่ก่อตั้งโดย เบลล์-พงษ์ลดา พะเนียงเวทย์ ที่มองเห็นถึงปัญหาของร้านอาหาร SMEs ที่ไม่สามารถบริหารจัดการวัตถุดิบสดได้อย่างมีประสิทธิภาพ จนเกิดเป็นธุรกิจที่ดูแล Food Supply Chain ตั้งแต่ต้นน้ำยันปลายน้ำ ที่ล่าสุดเพิ่งได้รับการระดมทุนในรอบ Series B เป็นเงินจำนวน 500 ล้านบาท
เคน นครินทร์ จะพาทุกคนไปรู้จักกับวิธีการมองปัญหาแบบสตาร์ทอัพฉบับ Freshket ผู้สร้าง Product-Market Fit ที่ตอบโจทย์อุตสาหกรรมอาหารและการเกษตรของไทย อีกทั้งยังกล่าวถึงบทเรียนในการทำสตาร์ทอัพของเบลล์ Freshket ที่กว่าจะเป็นสตาร์ทอัพพันล้านอย่างทุกวันนี้ต้องฝ่าฟันอุปสรรคมาอย่างมากมาย</t>
  </si>
  <si>
    <t>https://www.youtube.com/watch?v=op0IFuWlyOQ&amp;list=PL7vAomcmTSEoVYnaHnbI4mBIYNBoGUpRc&amp;index=74</t>
  </si>
  <si>
    <t>op0IFuWlyOQ</t>
  </si>
  <si>
    <t>แม่ทัพร่วมใหม่ KBTG เสริมกำลัง บุกจีน เวียดนาม อินโดฯ | The Secret Sauce EP.552</t>
  </si>
  <si>
    <t>Aug 29, 2022</t>
  </si>
  <si>
    <t>8/29/2022</t>
  </si>
  <si>
    <t>34,475 views</t>
  </si>
  <si>
    <t>like this video along with 363 other people</t>
  </si>
  <si>
    <t>ปัจจุบันโลกเข้าสู่สังคมไร้เงินสดอย่างเต็มรูปแบบ ส่วนหนึ่งเกิดจากการที่ภาคธนาคารได้ทยอยปรับตัวอย่างรวดเร็วตามความเปลี่ยนแปลง หนึ่งในนั้นคือ ‘ธนาคารกสิกรไทย’ ที่มีบริษัท KBTG เป็นกลจักรสำคัญในการผลิตเทคโนโลยี ซึ่งตอนนี้ถึงเวลาแล้วที่บริษัทจะเริ่มต่อยอดบทบาทของการสนับสนุนและเหยียบคันเร่งสู่การเป็นบริษัทเทคฯ เชิงรุกในระดับภูมิภาค
เคน นครินทร์ พูดคุยกับ วรนุช เดชะไกศยะ ประธานกรรมการด้านระบบไอที กสิกร บิซิเนส-เทคโนโลยี กรุ๊ป (KBTG) เจาะลึกความเปลี่ยนแปลงในอุตสาหกรรมธนาคารด้านเทคโนโลยี พร้อมชี้ให้เห็นกลยุทธ์ที่ KBTG ใช้มุ่งสู่ระดับภูมิภาค รวมถึงฉายภาพสายงานด้านไอทีที่กำลังเปลี่ยนผ่านสู่อนาคต</t>
  </si>
  <si>
    <t>https://www.youtube.com/watch?v=gJQUhBq6ZHw&amp;list=PL7vAomcmTSEoVYnaHnbI4mBIYNBoGUpRc&amp;index=73</t>
  </si>
  <si>
    <t>gJQUhBq6ZHw</t>
  </si>
  <si>
    <t>เจาะตลาด ฝากไข่ มีบุตรยาก ทำไมโต โอกาสอยู่ตรงไหน | The Secret Sauce EP.553</t>
  </si>
  <si>
    <t>Aug 30, 2022</t>
  </si>
  <si>
    <t>8/30/2022</t>
  </si>
  <si>
    <t>11,010 views</t>
  </si>
  <si>
    <t>like this video along with 235 other people</t>
  </si>
  <si>
    <t>54:26</t>
  </si>
  <si>
    <t>“อยากมีลูกเมื่อพร้อม” 
เมื่อความพร้อมในการมีลูกของใครหลายคน โดยเฉพาะคนทำงานยุคปัจจุบันเกิดขึ้นเมื่อร่างกายพ้นวัยเจริญพันธุ์ไปแล้ว ส่งผลให้บริการเกี่ยวกับการวางแผนมีบุตรได้รับความนิยมมากขึ้น 
The Secret Sauce เอพิโสดนี้ พาคุณไปสำรวจอุตสาหกรรมด้านการแพทย์เวชศาสตร์เจริญพันธุ์ กับ นพ.สมเจตน์ มณีปาลวิรัตน์ ผู้อำนวยการฝ่ายแพทย์ และแพทย์ผู้เชี่ยวชาญด้านเวชศาสตร์เจริญพันธุ์ โรงพยาบาลเจตนิน ที่ได้มาฉายภาพให้เห็นว่าบริการทางการแพทย์เกี่ยวกับการวางแผนมีบุตรของไทยในปัจจุบันอยู่ตรงไหน อะไรคือโอกาสและความท้าทายที่นักธุรกิจและผู้ประกอบการไทยควรรู้</t>
  </si>
  <si>
    <t>https://www.youtube.com/watch?v=9q35rsEeNx8&amp;list=PL7vAomcmTSEoVYnaHnbI4mBIYNBoGUpRc&amp;index=72</t>
  </si>
  <si>
    <t>9q35rsEeNx8</t>
  </si>
  <si>
    <t>ผยง ศรีวณิช ตอน 1 คืนชีพกรุงไทยสู่แบงก์ล่องหน พลิกเกมด้วย ‘เป๋าตัง’ | The Secret Sauce EP. 554</t>
  </si>
  <si>
    <t>Sep 1, 2022</t>
  </si>
  <si>
    <t>9/1/2022</t>
  </si>
  <si>
    <t>51,201 views</t>
  </si>
  <si>
    <t>52:49</t>
  </si>
  <si>
    <t>รู้ไหมว่า ‘เป๋าตัง’ แอปพลิเคชันที่คนไทยใช้ทำสารพัดธุรกรรม มีธนาคารกรุงไทยเป็นผู้อยู่เบื้องหลัง
หลายคนอาจมีภาพจำต่อธนาคารแห่งนี้ว่าเป็นธนาคารที่เชื่องช้า มีความเป็นราชการสูง แต่เชื่อไหมว่าธนาคารกรุงไทยใช้เวลาเพียง 5 ปีในการวางกลยุทธ์ และเชื่อมต่อจุดเพื่อเปลี่ยนให้กรุงไทยกลายเป็นเรือสปีดโบ๊ต ทรานส์ฟอร์มสังคมไทยสู่การเป็น Cashless Society อย่างแท้จริง 
เคน นครินทร์​ คุยกับ ผยง ศรีวณิช กรรมการผู้จัดการใหญ่ ธนาคารกรุงไทย จำกัด (มหาชน) ประธานสมาคมธนาคารไทย ถึงเบื้องหลังการสร้าง Super App อย่างเป๋าตัง เผยกลยุทธ์เรือบรรทุกเครื่องบินและสปีดโบ๊ต เบื้องหลังการทำให้องค์กรโตเร็วติดจรวด พร้อมฉายภาพอนาคตสู่การเป็นธนาคารล่องหน ที่เขาหมายมั่นไว้ว่าจะเป็นปลายทางของอุตสาหกรรมธนาคาร</t>
  </si>
  <si>
    <t>https://www.youtube.com/watch?v=Ur5VEGdeZhU&amp;list=PL7vAomcmTSEoVYnaHnbI4mBIYNBoGUpRc&amp;index=71</t>
  </si>
  <si>
    <t>Ur5VEGdeZhU</t>
  </si>
  <si>
    <t>ผยง ศรีวณิช ตอน 2 ยกทัพกรุงไทยขึ้นสปีดโบ๊ต รบฟินเทค ตะลุยอนาคต | The Secret Sauce EP.555</t>
  </si>
  <si>
    <t>Sep 2, 2022</t>
  </si>
  <si>
    <t>9/2/2022</t>
  </si>
  <si>
    <t>16,460 views</t>
  </si>
  <si>
    <t>35:15</t>
  </si>
  <si>
    <t>อุตสาหกรรมธนาคารไทยในปัจจุบันกำลังเร่งทรานส์ฟอร์มตัวเองอย่างดุเดือด
บ้างบอกว่ายุคของธนาคารแบบดั้งเดิมได้สิ้นสุดลงแล้ว
บ้างบอกว่านี่คือยุคทองของโลก FinTech
บ้างบอกว่านี่คือยุคใหม่ของการเงินแบบไร้ศูนย์กลาง
คำถามก็คือฉากทัศน์เหล่านี้เป็นความจริงหรือไม่ และอะไรคือโจทย์ใหญ่ที่แท้จริงของอุตสาหกรรมธนาคารไทย
เคน นครินทร์​ คุยกับ ผยง ศรีวณิช กรรมการผู้จัดการใหญ่ ธนาคารกรุงไทย จำกัด (มหาชน) และประธานสมาคมธนาคารไทย ถึงยุทธศาสตร์ที่จะพากรุงไทยรับมือกับโลกการเงินแห่งอนาคต ฉายภาพการมุ่งสู่ New S-Curve ผ่านธุรกิจเรือสปีดโบ๊ต และรักษาสมดุลผ่านธุรกิจเรือบรรทุกเครื่องบิน รวมทั้งบทสรุปถึงผู้นำแห่งอนาคตจากชายผู้ที่เป็นหัวเรือใหญ่ที่อยู่กับอุตสาหกรรมธนาคารไทยมาอย่างยาวนาน</t>
  </si>
  <si>
    <t>https://www.youtube.com/watch?v=fkBz2A-gBUM&amp;list=PL7vAomcmTSEoVYnaHnbI4mBIYNBoGUpRc&amp;index=70</t>
  </si>
  <si>
    <t>fkBz2A-gBUM</t>
  </si>
  <si>
    <t>Yggdrazil บริษัทเกมไทยแห่งแรกที่เข้าตลาดหุ้น | The Secret Sauce x APEC 2022 Thailand EP.3</t>
  </si>
  <si>
    <t>Sep 3, 2022</t>
  </si>
  <si>
    <t>9/3/2022</t>
  </si>
  <si>
    <t>155,821 views</t>
  </si>
  <si>
    <t>like this video along with 701 other people</t>
  </si>
  <si>
    <t>43:12</t>
  </si>
  <si>
    <t>เรามักจะได้ยินกันอยู่เสมอว่าคนไทยเก่งเรื่องงานความคิดสร้างสรรค์ โดยเฉพาะงานจำพวกโฆษณา วิชวลเอฟเฟกต์ แอนิเมชัน หรือแม้กระทั่งเกม จนได้รับความไว้วางใจในการทำงานรับจ้างผลิตให้กับบริษัทต่างประเทศที่มีชื่อเสียงมากมาย แต่สิ่งที่น่าประหลาดใจก็คือ ในเมื่อคนไทยมีความสามารถมากขนาดนี้ ทำไมผลงานสร้างสรรค์จากฝีมือคนไทยจึงยังมีไม่มากเท่าที่ควร
The Secret Sauce อีพีพิเศษ จะพาทุกคนไปรู้จักกับ Yggdrazil Group วิชวลสตูดิโอหนึ่งเดียวในตลาดหลักทรัพย์แห่งประเทศไทย เจ้าของผลงานเกม Home Sweet Home เกม Horror ที่ประสบความสำเร็จในเวทีโลก ผ่านการเชื่อมโยงผู้คนจากอุตสาหกรรมเกมไทยและสตรีมเมอร์ จนสามารถต่อยอดเป็นผลงานทางธุรกิจ และเปิดโอกาสให้กับประเทศไทยในการสร้างสรรค์ผลงานต่างๆ ได้อีกมากมาย
Yggdrazil Group จะมาฉายภาพให้เห็นถึงสถานการณ์ล่าสุดของอุตสาหกรรมสร้างสรรค์ของประเทศไทย พร้อมหาคำตอบว่าประเทศไทยจะสามารถ Connect the dot อย่างไรได้บ้าง เพื่อวาดโอกาสในการพาผลงานไทยไปสู่เวทีโลกในอนาคต
The Secret Sauce x APEC 2022 Thailand โดยกระทรวงการต่างประเทศ สำรวจธุรกิจไทยที่สร้างโอกาสโดยใช้เทคโนโลยีขับเคลื่อนเศรษฐกิจ ครอบคลุมคนทุกกลุ่ม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#APEC2022THAILAND #Yggdrazil</t>
  </si>
  <si>
    <t>https://www.youtube.com/watch?v=guwG3ZY53f4&amp;list=PL7vAomcmTSEoVYnaHnbI4mBIYNBoGUpRc&amp;index=69</t>
  </si>
  <si>
    <t>guwG3ZY53f4</t>
  </si>
  <si>
    <t>กฎ 10 ข้อ สร้างการเติบโต จาก 5,000 บริษัททั่วโลก | Executive Espresso EP.374</t>
  </si>
  <si>
    <t>Sep 4, 2022</t>
  </si>
  <si>
    <t>9/4/2022</t>
  </si>
  <si>
    <t>39,128 views</t>
  </si>
  <si>
    <t>41:15</t>
  </si>
  <si>
    <t>โลกเผชิญวิกฤตทางเศรษฐกิจมากมาย ทั้งภาวะเงินเฟ้อ เศรษฐกิจถดถอย ความไม่แน่นอนทางภูมิรัฐศาสตร์ รวมถึงวิกฤตพลังงาน ส่งผลให้ภาพรวมการเติบโตขององค์กรธุรกิจทั่วโลกชะลอตัว เชื่องช้า หลายองค์กรถึงกับสะดุดหยุดลง 
ถึงแม้วิกฤตต่างๆ ที่ว่ามานี้จะสร้างอุปสรรคฉุดรั้งภาคธุรกิจ แต่ต้องบอกว่ามีอีกหลายองค์กรที่ยังเติบโตได้ดีแม้ในภาวะปัจจุบัน เพราะองค์กรธุรกิจเหล่านั้นค้นพบปัจจัยที่ช่วยส่งเสริมการเติบโต สร้างรายได้และผลกำไรอย่างมั่นคงและยั่งยืน   
Executive Espresso เอพิโสดนี้ นำเสนอรายงานจาก McKinsey ที่รวบรวมข้อมูลจาก 5,000 บริษัททั่วโลก ศึกษาปัจจัยร่วมที่ส่งเสริมให้องค์กรเหล่านั้นยังเติบโตได้ดีแม้ในภาวะเศรษฐกิจผันผวนเปลี่ยนแปลงเร็ว ถอดออกมาเป็น ‘กฎ 10 ข้อที่ช่วยสร้างการเติบโตทางธุรกิจให้กับองค์กร’ ผู้บริหาร ผู้ประกอบการ หรือนักธุรกิจที่กำลังเผชิญกับความท้าทายจากภาวะเศรษฐกิจในปัจจุบันต้องไม่พลาด!</t>
  </si>
  <si>
    <t>https://www.youtube.com/watch?v=T7LP8eA_uOA&amp;list=PL7vAomcmTSEoVYnaHnbI4mBIYNBoGUpRc&amp;index=68</t>
  </si>
  <si>
    <t>T7LP8eA_uOA</t>
  </si>
  <si>
    <t>โซลาร์รูฟ ทุกคนเป็นเจ้าของโรงไฟฟ้าได้? คุ้มไหม ควรติดหรือยัง | The Secret Sauce EP.556</t>
  </si>
  <si>
    <t>Sep 6, 2022</t>
  </si>
  <si>
    <t>9/6/2022</t>
  </si>
  <si>
    <t>134,761 views</t>
  </si>
  <si>
    <t>like this video along with 3,108 other people</t>
  </si>
  <si>
    <t>34:27</t>
  </si>
  <si>
    <t>อีกไม่นานบ้านหลังไหนที่ยังไม่ได้ติดโซลาร์รูฟอาจกลายเป็นคนส่วนน้อย! 
วิกฤตพลังงาน เศรษฐกิจผันผวน และค่าไฟฟ้าที่พุ่งสูง ส่งผลให้ ‘พลังงานสะอาด’ ถูกหยิบยกขึ้นมาพูดถึงมากขึ้นเรื่อยๆ คำถามคือ โลกมาถึงยุคที่โซลาร์รูฟกลายเป็นฟังก์ชันจำเป็นที่ต้องมีไว้ในทุกครัวเรือนจริงหรือ? ทุกคนสามารถเป็นเจ้าของโรงไฟฟ้าได้จริงไหม? อะไรคือเหตุผล ความคุ้มค่า และราคาที่ต้องจ่าย? 
เคน นครินทร์ พูดคุยกับ พลกฤต กล่ำเครือ นายกสมาคมผู้ประกอบการและช่างพลังงานแสงอาทิตย์ และกรรมการผู้จัดการ บริษัท ดราก้อนเอ็นเนอร์จี เทคโนโลยีแอนด์ ออแกไนท์เซอร์ จำกัด ถึงปัจจัยที่ส่งเสริมให้โซลาร์รูฟเปลี่ยนจาก ‘ทางเลือก’ กลายเป็น ‘ทางหลัก’ หากคิดติดตั้ง ตอนนี้คุ้มไหม หรือตอนไหนคุ้มที่สุด รวมถึงความฝันในการบ่มเพาะคนไทยให้บุกไปตลาดโลก</t>
  </si>
  <si>
    <t>https://www.youtube.com/watch?v=IhbclrObvSM&amp;list=PL7vAomcmTSEoVYnaHnbI4mBIYNBoGUpRc&amp;index=67</t>
  </si>
  <si>
    <t>IhbclrObvSM</t>
  </si>
  <si>
    <t>อนาคตธุรกิจอีเวนต์ จัดอย่างไรให้รวย รุ่ง ปัง | The Secret Sauce EP.557</t>
  </si>
  <si>
    <t>Sep 9, 2022</t>
  </si>
  <si>
    <t>9/9/2022</t>
  </si>
  <si>
    <t>9,406 views</t>
  </si>
  <si>
    <t>like this video along with 237 other people</t>
  </si>
  <si>
    <t>39:40</t>
  </si>
  <si>
    <t>ข่าวดี! สำหรับแฟนๆ The Secret Sauce ทุกท่าน ขยายระยะเวลาช่วง Early Bird ถึง 30 กันยายนนี้
ซื้อบัตรได้เลยที่ https://www.thaiticketmajor.com/seminar/the-secret-sauce-strategy-forum-2022.html
อยากจัดงานอีเวนต์ของตัวเองต้องทำอย่างไร อนาคตของวงการ Conference และพฤติกรรมของผู้บริโภคเปลี่ยนไปแค่ไหน ทำอย่างไรถึงขายสปอนเซอร์และเอาชนะใจคนที่มางานได้
The Secret Sauce ชวนเปิดแนวคิดการจัดงานอีเวนต์แนว Conference เทรนด์ใหม่ที่กำลังเป็นที่นิยมในไทยกับ สิทธิพงศ์ ศิริมาศเกษม ประธานเจ้าหน้าที่บริหาร และผู้ก่อตั้ง RGB72 และ Creative Talk ผู้มีประการณ์การจัดงานอีเวนต์กว่า 10 ปี พร้อมเทคนิคการจัดงานที่หลายคนอาจไม่รู้ ติดตามได้ในเอพิโสดนี้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#ธุรกิจอีเวนต์</t>
  </si>
  <si>
    <t>https://www.youtube.com/watch?v=0hoQmR74S1Q&amp;list=PL7vAomcmTSEoVYnaHnbI4mBIYNBoGUpRc&amp;index=66</t>
  </si>
  <si>
    <t>0hoQmR74S1Q</t>
  </si>
  <si>
    <t>Sustainability เกี่ยวอะไรกับ Growth Mindset? | The Secret Sauce EP.558</t>
  </si>
  <si>
    <t>Sep 11, 2022</t>
  </si>
  <si>
    <t>9/11/2022</t>
  </si>
  <si>
    <t>22,683 views</t>
  </si>
  <si>
    <t>like this video along with 654 other people</t>
  </si>
  <si>
    <t>26:34</t>
  </si>
  <si>
    <t>ข่าวดี! สำหรับแฟนๆ The Secret Sauce ทุกท่าน ขยายระยะเวลาช่วง Early Bird ถึง 30 กันยายนนี้
ซื้อบัตรได้เลยที่ https://www.thaiticketmajor.com/seminar/the-secret-sauce-strategy-forum-2022.html
Antifragile คือทักษะสำหรับการใช้ชีวิตบนความไม่แน่นอน
Resilience คือทักษะที่ใช้รับมือกับทุกความเปลี่ยนแปลง
Growth Mindset คือหลักคิดที่ทำให้แข็งแกร่งในทุกก้าวของการเติบโต
หลายปีที่ผ่านมา ผู้คนเฟ้นหาทักษะเพื่อคว้าโอกาสท่ามกลางโลกที่เปลี่ยนแปลงอย่างรวดเร็ว แต่ในปีนี้คำว่า ‘Sustain’ กลายเป็นคำที่ถูกพูดถึงมากที่สุด และไม่ใช่เพียงกลยุทธ์ในการทำธุรกิจ แต่เป็น ‘มายด์เซ็ต’ ที่จะทำให้เราเติบโตได้อย่างมั่งคั่ง โดยไม่ทำให้คนรุ่นหลังต้องเดือดร้อน
Sustainability Mindset คืออะไร การทำ CSR นับว่า Sustain หรือไม่ และใครบ้างที่ควรจะเรียนรู้สิ่งนี้ ฟังคำตอบจาก เคน นครินทร์ ผ่านการตกตะกอนทางความคิด จนออกมาเป็นทักษะสำคัญของผู้นำแห่งปี 2022 ได้ใน The Secret Sauce เอพิโสดนี้</t>
  </si>
  <si>
    <t>https://www.youtube.com/watch?v=MQ8_SsHRd2A&amp;list=PL7vAomcmTSEoVYnaHnbI4mBIYNBoGUpRc&amp;index=65</t>
  </si>
  <si>
    <t>MQ8_SsHRd2A</t>
  </si>
  <si>
    <t>วางแผนการเงินอย่างไร ให้เป้าหมายชีวิตสำเร็จ | The Secret Sauce EP.559</t>
  </si>
  <si>
    <t>Sep 12, 2022</t>
  </si>
  <si>
    <t>9/12/2022</t>
  </si>
  <si>
    <t>136,660 views</t>
  </si>
  <si>
    <t>like this video along with 3,329 other people</t>
  </si>
  <si>
    <t>51:13</t>
  </si>
  <si>
    <t>เพราะชีวิตมีเรื่องให้ต้องจับจ่ายใช้สอยอยู่ในทุกๆ วัน เรื่องเงินๆ ทองๆ จึงเป็นเรื่องที่อยู่ใกล้ตัวของพวกเราทุกคน แต่เมื่อพูดถึง ‘ชีวิตทางการเงิน’ ทำไมหลายคนถึงกับกุมขมับ ในขณะที่บางคนทำงานเก่ง มีความสามารถมากมาย แต่กลับต้องมาตกม้าตายเพราะไม่เคยวางแผนทางการเงิน
หากชีวิตทางการเงินยังไม่มั่นคง ไม่รู้ว่าจะไปถึงเป้าหมายได้อย่างไร หรือยังไม่รู้ว่าอะไรคือเป้าหมายที่แท้จริง ลองมารู้จักกับอาชีพ ‘นักวางแผนการเงิน CFP®’ ผ่านบทสนทนาระหว่าง เคน นครินทร์ และ วศิน วัฒนวรกิจกุล นายกสมาคมนักวางแผนการเงินไทย หรือ TFPA
เพราะชีวิตการเงินที่ดีต้องมาพร้อมเป้าหมายและการวางแผนที่เหมาะสม นอกจากนี้ต้องไม่ลืมสมดุลของ 3 สิ่งสำคัญอย่าง เงิน เวลา และชีวิต
ใครสนใจอยากหาข้อมูลเพิ่มเติมเข้าไปได้ที่ www.tfpa.or.th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#วางแผนการเงิน</t>
  </si>
  <si>
    <t>https://www.youtube.com/watch?v=6vo2I-0M4AA&amp;list=PL7vAomcmTSEoVYnaHnbI4mBIYNBoGUpRc&amp;index=64</t>
  </si>
  <si>
    <t>6vo2I-0M4AA</t>
  </si>
  <si>
    <t>ทำไมซีอีโอทั่วโลก เน้น Sustain เพิ่มขึ้น 300% | The Secret Sauce [SPECIAL LIVE!]</t>
  </si>
  <si>
    <t>Streamed live on Sep 13, 2022</t>
  </si>
  <si>
    <t>Sep 13, 2022</t>
  </si>
  <si>
    <t>9/13/2022</t>
  </si>
  <si>
    <t>35,558 views</t>
  </si>
  <si>
    <t>like this video along with 419 other people</t>
  </si>
  <si>
    <t>1:33:41</t>
  </si>
  <si>
    <t>9:06 เริ่มรายการ
ข่าวดี! สำหรับแฟนๆ The Secret Sauce ทุกท่าน ขยายระยะเวลาช่วง Early Bird ถึง 30 กันยายนนี้
ซื้อบัตรได้เลยที่ https://www.thaiticketmajor.com/seminar/the-secret-sauce-strategy-forum-2022.html 
ถอดกลยุทธ์ปีหน้า ถกถามทุกเรื่อง Sustain แบบสด! กับอาจารย์ธนัย ชรินทร์สาร
ชวนรับชมไลฟ์พิเศษจาก The Secret Sauce จากปรากฏการณ์ครั้งแรกในประวัติศาสตร์ งานวิจัยสำรวจพบว่า ซีอีโอทั่วโลกเน้นกลยุทธ์ Sustain เพิ่มขึ้นกว่า 300%
📌จะเกิดอะไรขึ้นเมื่อกลยุทธ์ ‘ความยั่งยืน’ ยืนหนึ่งแซงหน้าเรื่อง ‘ต้นทุน’ ‘สินค้าและบริการ’ รวมถึง ‘ลูกค้า’ 
📌เพราะอะไรผู้ถือหุ้น ตลอดจนผู้บริโภคถึงเรียกร้องให้องค์กรต้องใส่ใจต่อ ‘โลก’ ‘ผู้คน’ และ ‘ความเป็นธรรม’ 
📌ทำอย่างไร เมื่อ Sustain ไม่ใช่ ‘ทางเลือก’ แต่เป็น ‘ทางรอด’ ไม่ใช่ ‘จิตอาสา’ แต่เป็น ‘โอกาส’ ในการเติบโตของธุรกิจยุคต่อไป 
#Sustainใครทำก่อนรอดก่อน ใครยังไม่เริ่มคุณจะถูกกดดันให้ทำ ใครปิดประตูใส่ ในไม่ช้าธุรกิจคุณจะกลายเป็นตกขบวน!!
The Secret Sauce Strategy Forum 2022: CODE RED Strategy กลยุทธ์คว้าโอกาสจากวิกฤตโลก https://thestandard.co/thesecretsauce-forum-2022/
#TheSecretSauce #StrategyForum #CODEREDStrategy</t>
  </si>
  <si>
    <t>https://www.youtube.com/watch?v=yJ4vwuj1lBY&amp;list=PL7vAomcmTSEoVYnaHnbI4mBIYNBoGUpRc&amp;index=63</t>
  </si>
  <si>
    <t>yJ4vwuj1lBY</t>
  </si>
  <si>
    <t>อุตสาหกรรมไทย โตต่อได้ต้องมีแพลตฟอร์ม | The Secret Sauce EP.560</t>
  </si>
  <si>
    <t>16,425 views</t>
  </si>
  <si>
    <t>33:00</t>
  </si>
  <si>
    <t>ภาคอุตสาหกรรมไทยถือเป็นสัดส่วนกว่า 30% ของ GDP จึงกล่าวได้ว่าเป็นส่วนสำคัญที่จะกำหนดอนาคตของประเทศ นั่นเป็นสาเหตุที่ทำให้รัฐได้ประกาศ 12 อุตสาหกรรมเป้าหมาย อุตสาหกรรมความหวังที่จะพาประเทศไทยหลุดจากกับดักรายได้ปานกลาง
คำถามสำคัญก็คือ องค์ประกอบที่จะทำให้ความหวังนั้นกลายเป็นความจริงคืออะไร และเครื่องมือแบบไหนที่จะทำให้เป้าหมายดังกล่าวสำเร็จได้เร็วยิ่งขึ้น
เคน นครินทร์ คุยกับ พิชัยรัตน์ จิรานันรัตน์ กรรมการบริษัท ที-อีโคซิส จำกัด ถึงธุรกิจ T-ECOSYS ธุรกิจใหม่ที่ต้องการจะขับเคลื่อนอุตสาหกรรมไทยผ่านการสร้าง ‘แพลตฟอร์ม’ ที่เชื่อมต่อทุกองคาพยพ สร้างสะพานให้ไทยเดินไปข้างหน้าได้อย่างแท้จริง
ติดตามข้อมูลธุรกิจของ T-ECOSYS เพิ่มเติม https://www.t-ecosys.tech/</t>
  </si>
  <si>
    <t>https://www.youtube.com/watch?v=HDroWRz4n54&amp;list=PL7vAomcmTSEoVYnaHnbI4mBIYNBoGUpRc&amp;index=62</t>
  </si>
  <si>
    <t>HDroWRz4n54</t>
  </si>
  <si>
    <t>ทำไม Low Code จึงเป็นอนาคตของการพัฒนาซอฟต์แวร์ | The Secret Sauce EP.561</t>
  </si>
  <si>
    <t>Sep 20, 2022</t>
  </si>
  <si>
    <t>9/20/2022</t>
  </si>
  <si>
    <t>38,703 views</t>
  </si>
  <si>
    <t>56:36</t>
  </si>
  <si>
    <t>‘Digital Transformation’ คือโจทย์ใหญ่ที่ท้าทายคนทำธุรกิจในแทบทุกอุตสาหกรรม ที่ผ่านมาจึงเกิดปรากฏการณ์ดึงตัวบุคลากรด้านไอที จนถึงขั้นเรียกได้ว่า ‘ขาดแคลน’ 
ข้อจำกัดด้านจำนวนของคนทำงาน ท่ามกลางความต้องการมหาศาลของตลาด ส่งผลให้เกิดการพัฒนาของเทคโนโลยี Low Code หรือการเขียนโค้ดที่น้อยลง ช่วยนักพัฒนาซอฟต์แวร์ให้ทำงานได้อย่างมีประสิทธิภาพและประสิทธิผลที่ดีขึ้น 
The Sercret Sauce เอพิโสดนี้ พูดคุยกับ ปนายุ ศิริกระจ่างศรี กรรมการผู้จัดการ บริษัท ทีบีเอ็น ซอฟต์แวร์ จำกัด ผู้มองเห็นถึงเทรนด์การใช้ Low Code ในการช่วยธุรกิจทรานส์ฟอร์มไปสู่ดิจิทัล ที่จะมาฉายภาพให้เห็นว่า เมื่อการเราไม่ต้องเขียนโค้ดหนักๆ แบบเดิม โลกในอนาคตจะเปลี่ยนไปอย่างไร</t>
  </si>
  <si>
    <t>https://www.youtube.com/watch?v=XlC2Rt2X54o&amp;list=PL7vAomcmTSEoVYnaHnbI4mBIYNBoGUpRc&amp;index=61</t>
  </si>
  <si>
    <t>XlC2Rt2X54o</t>
  </si>
  <si>
    <t>ศานนท์ รองผู้ว่าฯ กทม. “นี่คือยุคสมัยของเรา” | The Secret Sauce EP.562</t>
  </si>
  <si>
    <t>Sep 25, 2022</t>
  </si>
  <si>
    <t>9/25/2022</t>
  </si>
  <si>
    <t>46,859 views</t>
  </si>
  <si>
    <t>like this video along with 972 other people</t>
  </si>
  <si>
    <t>1:13:17</t>
  </si>
  <si>
    <t>ผู้ว่าฯ กทม. คนปัจจุบัน เคยประกาศไว้ในช่วงหาเสียงเลือกตั้งว่าจะใช้นโยบายกว่า 200 ข้อเปลี่ยนกรุงเทพฯ ให้เป็นเมืองที่น่าอยู่
สิ่งที่หลายคนอยากรู้คือ หลังเข้ามาบริหารงานจริง พบอุปสรรคและความท้าทายอะไรบ้าง นโยบายที่เคยว่าไว้จะเกิดขึ้นได้จริงหรือเป็นเพียงคำพูดขายฝัน และอะไรคือบทเรียนที่นักธุรกิจ ตลอดจนผู้นำสามารถเรียนรู้ได้จากแนวทางการทำงานของทีมผู้ว่าฯ ชุดนี้ 
The Secret Sauce ลงพื้นที่ศาลาว่าการกรุงเทพมหานครเพื่อพูดคุยกับ ศานนท์ หวังสร้างบุญ รองผู้ว่าฯ กทม. ที่อายุน้อยที่สุดในประวัติศาสตร์ เขาจะมาบอกเล่าถึงเบื้องหลังการทำงานของ กทม. วิธีการที่ใช้เพื่อสร้างความเปลี่ยนแปลงให้กับกรุงเทพฯ พร้อมกล่าวย้ำอย่างมั่นใจว่า “นี่คือยุคสมัยของพวกเรา”</t>
  </si>
  <si>
    <t>https://www.youtube.com/watch?v=GvN4SJFsy6g&amp;list=PL7vAomcmTSEoVYnaHnbI4mBIYNBoGUpRc&amp;index=60</t>
  </si>
  <si>
    <t>GvN4SJFsy6g</t>
  </si>
  <si>
    <t>เที่ยวงานดีไซน์เดนมาร์ก Arne Jacobsen เจ้าพ่อสแกนดิเนเวียน เก้าอี้ไข่ | The Secret Sauce EP.563</t>
  </si>
  <si>
    <t>9,953 views</t>
  </si>
  <si>
    <t>31:33</t>
  </si>
  <si>
    <t>ถ้าไม่มี Arne Jacobsen โลกของสถาปัตยกรรมและการออกแบบคงขาดงานดีไซน์ระดับตำนานไปหลายชิ้น!
เขาคือผู้บุกเบิกนำแนวคิดสมัยใหม่ (Modernism) สู่วงการออกแบบของเดนมาร์ก 
เขาคือตัวพ่อของ Scandinavian Design ที่ครองตลาดเฟอร์นิเจอร์และการตกแต่งบ้านมาอย่างยาวนาน
เขาคือเจ้าของ ‘Series 7’ และ ‘Egg Chair’ สุดลือลั่น ที่ขาดไม่ได้ในคาเฟ่สุดเก๋ หรือโรงแรมสุดฮิป แถมยังติดอันดับ ‘เก้าอี้ที่ถูกผลิตซ้ำมากที่สุดในโลก’ 
เคน นครินทร์ พาเที่ยวงานดีไซน์ประจำปีที่เดนมาร์ก พร้อมเดินทางตามรอยเส้นทางชีวิต และผลงานของ Arne Jacobsen ถอดแนวคิดการทำงานตั้งแต่ ‘กระปุกใส่เกลือ’ ยัน ‘โรงแรมสุดหรู’ อะไรที่ทำให้ชายผู้นี้กลายเป็นไอคอนิกของงานออกแบบแนวสแกนดิเนเวียน ทำไมเก้าอี้มากมายที่เขาดีไซน์ถึงกลายเป็นเฟอร์นิเจอร์ขึ้นหิ้งระดับโลก ติดตามชมได้ใน The Secret Sauce เอพิโสดนี้</t>
  </si>
  <si>
    <t>https://www.youtube.com/watch?v=-W8HzhyDgd4&amp;list=PL7vAomcmTSEoVYnaHnbI4mBIYNBoGUpRc&amp;index=59</t>
  </si>
  <si>
    <t>-W8HzhyDgd4</t>
  </si>
  <si>
    <t>KBTG Labs วิธีขยายนวัตกรรม จาก หนึ่ง สู่ ล้าน | The Secret Sauce EP.564</t>
  </si>
  <si>
    <t>Sep 27, 2022</t>
  </si>
  <si>
    <t>9/27/2022</t>
  </si>
  <si>
    <t>11,441 views</t>
  </si>
  <si>
    <t>like this video along with 262 other people</t>
  </si>
  <si>
    <t>41:52</t>
  </si>
  <si>
    <t>การสร้างสตาร์ทอัพจาก 0 ไป 1 ที่ว่าสุดโหดหิน ยังไม่เท่ากับการพาธุรกิจกระโดดจาก 1 ไปถึงล้าน
เพราะทั้งต้องเฟ้นหาไอเดียใหม่ๆ ต้องฝ่าฟันอุปสรรคมากมาย และยังต้อง ‘ขยาย’ ธุรกิจให้เติบโตและแข็งแกร่งขึ้นในระยะยาว คำถามคือ อะไรคือหัวใจสำคัญที่ทำให้ธุรกิจสามารถทำ 3 สิ่งนี้ไปได้พร้อมๆ กัน 
The Secret Sauce เอพิโสดนี้ พูดคุยกับ เชษฐพันธุ์ ศิริดานุภัทร Managing Director, KBTG Labs กับเบื้องหลังแนวคิดของการสร้าง Innovation Lab ที่ให้กำเนิดผลิตภัณฑ์ช่วยแก้ปัญหาให้ผู้คนอย่างแอปพลิเคชันขุนทอง, MAKE และ Kubix พร้อมถอดบทเรียนการฝ่าฟันอุปสรรคต่างๆ นานา จนเข้าสู่เฟสของการขยายธุรกิจให้เติบโต</t>
  </si>
  <si>
    <t>https://www.youtube.com/watch?v=YrZWa_JIhtY&amp;list=PL7vAomcmTSEoVYnaHnbI4mBIYNBoGUpRc&amp;index=58</t>
  </si>
  <si>
    <t>YrZWa_JIhtY</t>
  </si>
  <si>
    <t>Carbon Capture เทคโนโลยีดักจับคาร์บอน พระเอกกอบกู้โลกรวนจริงหรือ | The Secret Sauce EP.565</t>
  </si>
  <si>
    <t>Oct 4, 2022</t>
  </si>
  <si>
    <t>10/4/2022</t>
  </si>
  <si>
    <t>37,492 views</t>
  </si>
  <si>
    <t>like this video along with 952 other people</t>
  </si>
  <si>
    <t>53:24</t>
  </si>
  <si>
    <t>‘คาร์บอน’ มักถูกมองเป็นผู้ร้ายที่ทำให้เกิดภาวะโลกรวน แต่จริงๆ แล้วปัญหาคือการที่คาร์บอนถูกปล่อยออกสู่ชั้นบรรยากาศมากเกินไปจนทำให้โลกผิดปกติ ซึ่ง ณ เวลานี้มีเพียง ‘Carbon Capture’ หรือเทคโนโลยีการดักจับคาร์บอนเท่านั้น ที่จะสามารถดูดคาร์บอนจากชั้นบรรยากาศ เพื่อนำมากักเก็บหรือนำไปใช้ประโยชน์ต่อไปได้
The Secret Sauce ร่วมกับ Quantum Technology Foundation (Thailand) หรือ QTFT พาคุณเชื่อมจุด ทบทวนบทเรียนสมัยเด็ก ตั้งแต่การตอบคำถามว่าคาร์บอนคืออะไร และวิธีการนำคาร์บอนไปใช้ประโยชน์ พร้อมสรุปสิ่งที่ต้องรู้เกี่ยวกับ Carbon Capture เทคโนโลยีที่หลายคนเชื่อว่าจะเป็นพระเอกผู้มากอบกู้โลกไม่ให้รวนไปกว่านี้</t>
  </si>
  <si>
    <t>https://www.youtube.com/watch?v=ksbDcwiOI-Y&amp;list=PL7vAomcmTSEoVYnaHnbI4mBIYNBoGUpRc&amp;index=57</t>
  </si>
  <si>
    <t>ksbDcwiOI-Y</t>
  </si>
  <si>
    <t>i-Tail คนไทยผู้ผลิตอาหารสัตว์เลี้ยงอันดับ 2 ของเอเชีย | The Secret Sauce EP.566</t>
  </si>
  <si>
    <t>Oct 5, 2022</t>
  </si>
  <si>
    <t>10/5/2022</t>
  </si>
  <si>
    <t>59,363 views</t>
  </si>
  <si>
    <t>like this video along with 683 other people</t>
  </si>
  <si>
    <t>46:00</t>
  </si>
  <si>
    <t>คุณรู้หรือไม่ว่าหนึ่งในวัตถุดิบสำคัญของอาหารสัตว์ก็คือทูน่า โดยเฉพาะส่วนเนื้อสีคล้ำที่หลายคนมองว่าไม่มีประโยชน์ แต่แท้จริงแล้วเป็นขุมทรัพย์ที่อุดมไปด้วยคุณค่าทางโภชนาการ และนับเป็นโชคดีของประเทศไทยที่ผู้ประกอบการสามารถมองเห็นโอกาส เปลี่ยนวัตถุดิบล้ำค่าที่คนไม่สนใจให้กลายเป็นอาหารสัตว์เลี้ยงคุณภาพ ผลักให้ไทยเติบโตเป็นผู้ส่งออกอาหารสัตว์เลี้ยงได้เป็นอันดับ 3 ของโลกในปัจจุบัน
.
คำถามสำคัญก็คือ อะไรทำให้ต่างประเทศเชื่อมั่นในผู้ประกอบการของไทย และไว้ใจให้เป็นคู่ค้าที่เหนียวแน่นไม่ไปไหน
.
เคน นครินทร์ พูดคุยกับ พิชิตชัย วงศ์ปิยะ ประธานเจ้าหน้าที่บริหาร บริษัท ไอ-เทล คอร์ปอเรชั่น จำกัด (มหาชน) หรือ ITC ผู้ผลิตอาหารสัตว์ให้กับแบรนด์ระดับ Top 5 ของโลก เปิดเผยถึงเคล็บลับที่ทำให้ต่างชาติเชื่อมั่นฝีมือคนไทย จนทำให้วันนี้บริษัทสามารถสร้างยอดขายกว่า 9 พันล้านบาท ด้วยระยะเวลาเพียงครึ่งปี</t>
  </si>
  <si>
    <t>https://www.youtube.com/watch?v=UZxUy6M0Je0&amp;list=PL7vAomcmTSEoVYnaHnbI4mBIYNBoGUpRc&amp;index=56</t>
  </si>
  <si>
    <t>UZxUy6M0Je0</t>
  </si>
  <si>
    <t>บุก MIT Media Lab กับ พีพี คนไทยหนึ่งเดียวในรอบ 20 ปี #ส่งตรงจากMIT | The Secret Sauce EP.567</t>
  </si>
  <si>
    <t>Oct 9, 2022</t>
  </si>
  <si>
    <t>10/9/2022</t>
  </si>
  <si>
    <t>93,327 views</t>
  </si>
  <si>
    <t>like this video along with 3,114 other people</t>
  </si>
  <si>
    <t>31:30</t>
  </si>
  <si>
    <t>เชื่อไหมว่า Touch Screen ที่ใช้กันอย่างแพร่หลายทุกวันนี้มีต้นกำเนิดจาก MIT Media Lab และครั้งหนึ่งมันเคยถูกนิยามไว้ว่า ‘The Most Stupid Invention!’  
ความกล้า ความบ้า และอิสรภาพในการคิดสร้างสรรค์ ได้พิสูจน์ให้เห็นแล้วว่า สิ่งประดิษฐ์ที่เคยโดนดูถูกว่างี่เง่าที่สุด กลับเปลี่ยนโลกของเราไปอย่างมหาศาล และตอนนี้มีคนไทยคนหนึ่งที่กำลังเรียนต่อระดับปริญญาเอกอยู่ที่นั่น 
เคน นครินทร์ บุก MIT Media Lab ห้องแล็บสุดล้ำที่รวมเหล่าอเวนเจอร์แห่งวงการวิทยาศาสตร์และเทคโนโลยี ยืนหนึ่งในเรื่องความยากของการสมัครเข้าเรียน ทำอย่างไร พีพี-พัทน์ ภัทรนุธาพร ถึงผ่านการคัดเลือก? เขากำลังหมกมุ่นกับโปรเจกต์ใด? บรรยากาศชั้นเรียนที่นั่นเป็นแบบไหน? อะไรคือเคล็ดลับเบื้องหลังการสร้างสรรค์นวัตกรรมเปลี่ยนโลกอย่างไม่หยุดยั้ง? พบคำตอบใน The Secret Sauce เอพิโสดนี้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#ส่งตรงจากMIT #TheSecretSauce #TheStandardPodcast #MITMediaLab</t>
  </si>
  <si>
    <t>https://www.youtube.com/watch?v=VXHLEWyT-4U&amp;list=PL7vAomcmTSEoVYnaHnbI4mBIYNBoGUpRc&amp;index=55</t>
  </si>
  <si>
    <t>VXHLEWyT-4U</t>
  </si>
  <si>
    <t>คมสันต์ ลี บุกฟิลิปปินส์ ต้องไหว้เจ้าที่ (สัมภาษณ์เต็ม) | The Secret Sauce EP.568</t>
  </si>
  <si>
    <t>Oct 12, 2022</t>
  </si>
  <si>
    <t>10/12/2022</t>
  </si>
  <si>
    <t>38,260 views</t>
  </si>
  <si>
    <t>36:02</t>
  </si>
  <si>
    <t>“คมสันต์...ฉันไปแล้วเจ๊งกลับมา แล้วทำไมถึงจะเป็นคุณที่จะไปประสบความสำเร็จในฟิลิปปินส์” 
จากการชั่งน้ำหนักระหว่าง ‘คำเตือน’ ของนักธุรกิจรุ่นใหญ่ กับ ‘ความเชื่อมั่น’ ในวิสัยทัศน์ของตัวเอง นำมาสู่การตัดสินใจพา Flash บุกไปตลาดฟิลิปปินส์ที่ขึ้นชื่อว่าโหด หิน และเขี้ยวที่สุดในอาเซียน
ที่ว่าโหด…โหดอย่างไร? ที่ว่าเขี้ยว…เขี้ยวแค่ไหน? เคน นครินทร์ ชวน คมสันต์ ลี มาถ่ายทอดประสบการณ์แบบตรงๆ พร้อมพบกับ 6 Steps ในการทำธุรกิจที่ Flash ใช้ฝ่าฟันในสมรภูมิสุดเดือด จนล่าสุดกำลังจะขึ้นสู่สถานะ Top 3 ของผู้ให้บริการที่ใหญ่ที่สุดในฟิลิปปินส์ ติดตามเรื่องราวทั้งหมดใน The Secret Sauce เอพิโสดนี้</t>
  </si>
  <si>
    <t>https://www.youtube.com/watch?v=_9kA7qlkzLs&amp;list=PL7vAomcmTSEoVYnaHnbI4mBIYNBoGUpRc&amp;index=54</t>
  </si>
  <si>
    <t>_9kA7qlkzLs</t>
  </si>
  <si>
    <t>5 กลยุทธ์ที่ Bill Gates, Steve Jobs และ Andy Grove มีเหมือนกัน #ส่งตรงจากMIT The Secret Sauce EP.569</t>
  </si>
  <si>
    <t>Oct 13, 2022</t>
  </si>
  <si>
    <t>10/13/2022</t>
  </si>
  <si>
    <t>42,279 views</t>
  </si>
  <si>
    <t>like this video along with 1,303 other people</t>
  </si>
  <si>
    <t>32:19</t>
  </si>
  <si>
    <t>เชื่อว่าหลายคนรู้จัก CEO ระดับโลกอย่าง Bill Gates, Steve Jobs และ Andy Grove หลังจากปฏิวัติวงการคอมพิวเตอร์ให้คนทั่วโลกสามารถใช้งานได้ บริษัทของพวกเขาก็เติบโตอย่างก้าวกระโดดสู่ระดับท็อปของโลก 
คำถามคือ ผ่านมาหลายสิบปี แต่เพราะอะไรยังไม่มีองค์กรธุรกิจไหนที่คว้าโอกาสจากการพัฒนาเทคโนโลยีคอมพิวเตอร์ได้อย่างยิ่งใหญ่ทัดเทียมพวกเขา 
เคน นครินทร์ พาบินลัดฟ้าสู่สถาบันเทคโนโลยีแมสซาชูเซตส์ (MIT) สหรัฐอเมริกา เพื่อหาคำตอบว่าอะไรคือหลักคิดหรือกลยุทธ์ที่พวกเขามีร่วมกัน อะไรคือบทเรียนที่เราสามารถนำมาปรับใช้เพื่ออ่านอนาคตให้ได้เฉียบคมเช่นเดียวกับพวกเขา ติดตามได้ใน The Secret Sauce เอพิโสดนี้</t>
  </si>
  <si>
    <t>https://www.youtube.com/watch?v=X0JieaD-fnY&amp;list=PL7vAomcmTSEoVYnaHnbI4mBIYNBoGUpRc&amp;index=53</t>
  </si>
  <si>
    <t>X0JieaD-fnY</t>
  </si>
  <si>
    <t>ผู้นำยุค X ต้องสร้าง X-Teams #ส่งตรงจากMIT | The Secret Sauce EP.570</t>
  </si>
  <si>
    <t>Oct 14, 2022</t>
  </si>
  <si>
    <t>10/14/2022</t>
  </si>
  <si>
    <t>62,616 views</t>
  </si>
  <si>
    <t>like this video along with 1,786 other people</t>
  </si>
  <si>
    <t>38:25</t>
  </si>
  <si>
    <t>หนึ่งบทเรียนแสนล้ำค่าจาก MIT คือการชวนทำความเข้าใจบทบาทผู้นำยุคใหม่ ในวันที่องค์กรไม่สามารถทำงานแบบไซโลได้อีกต่อไป และการเป็นผู้นำไม่สิ้นสุดอยู่แค่หน้าที่ของผู้บริหาร แต่ยังหมายรวมถึงการสร้าง 'ความเป็นผู้นำ' ให้กับคนทุกระดับ
The Secret Sauce เอพิโสดนี้ เคน นครินทร์ สรุปบทเรียนความเป็นผู้นำที่ได้จากสถาบันการศึกษาเบอร์ต้นๆ ของโลกอย่าง MIT พร้อมขยายความให้เห็นถึงนิยามของ X-Team ทีมงานที่ไม่ได้โฟกัสการทำงานเฉพาะภายในองค์กร แต่ต้องมองออกไปข้างนอกอย่างมีวิสัยทัศน์</t>
  </si>
  <si>
    <t>https://www.youtube.com/watch?v=f_fFQC_RWv0&amp;list=PL7vAomcmTSEoVYnaHnbI4mBIYNBoGUpRc&amp;index=52</t>
  </si>
  <si>
    <t>f_fFQC_RWv0</t>
  </si>
  <si>
    <t>ทำไม CFO ต้องทำ Sustain? ESG ฉบับผู้นำอสังหา​ เซ็นทรัลพัฒนา | The Secret Sauce EP.571</t>
  </si>
  <si>
    <t>Oct 27, 2022</t>
  </si>
  <si>
    <t>10/27/2022</t>
  </si>
  <si>
    <t>18,077 views</t>
  </si>
  <si>
    <t>37:34</t>
  </si>
  <si>
    <t>Chief Financial Officer หรือ CFO คือหัวเรือใหญ่ที่ดูแลด้านการเงินและการลงทุนของบริษัท เพื่อให้องค์กรเติบโตทางธุรกิจ พร้อมกับรักษาความเสี่ยงทางการเงินไว้ให้อยู่ในระดับที่เหมาะสม
แต่วันนี้ CFO ไม่ได้มองเพียง ‘กำไร’ ที่เป็นตัวเงินเท่านั้น แต่ยังต้องมองกำไรที่ไม่เป็นตัวเงินในการดูแลด้าน ‘ความยั่งยืน’ (Sustainability) เพื่อสร้างให้ธุรกิจเติบโตในระยะยาว ควบคู่กับการมอบคุณค่าคืนกลับสู่สังคม สิ่งแวดล้อม พร้อมดูแล Stakeholders ทุกภาคส่วน
The Secret Sauce เอพิโสดนี้ ชวนฟังบทสัมภาษณ์จาก นภารัตน์ ศรีวรรณวิทย์ ประธานเจ้าหน้าที่บริหารการเงิน บริษัท เซ็นทรัลพัฒนา จำกัด (มหาชน) CFO ผู้รับหน้าที่สร้างกลยุทธ์และรับผิดชอบด้าน Sustainability ให้กับองค์กร พร้อมเผยเคล็บลับที่องค์กรขนาดเล็กสามารถนำไปปรับใช้ได้
องค์กรไหนหรือใครที่ยังลังเลว่าการทำเรื่องความยั่งยืน ต้องลงทุนเยอะเท่านั้นหรือไม่ หาคำตอบได้ใน The Secret Sauce เอพิโสดนี้
01:05 เกริ่นนำ
02:26 ทำไม CFO จึงมีส่วนสำคัญ
03:34 Sustainability ในมุมเซ็นทรัลพัฒนา
05:44 Sustainability คือ 'ภาระ' หรือ 'โอกาส'
07:58 ตัวชี้วัด
11:54 พิมพ์เขียว Sustain: Environment
17:57 จะเริ่มอย่างไร แบบไหนถึงเรียกคุ้ม
20:57 Sustain: Social
24:33 Sustain: Governanceฃ
27:30 ความท้าทาย
31:20 Game Changer
32:37 คำแนะนำแก่ผู้ประกอบการ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#Sustainability</t>
  </si>
  <si>
    <t>https://www.youtube.com/watch?v=kRG-Jp8cJmk&amp;list=PL7vAomcmTSEoVYnaHnbI4mBIYNBoGUpRc&amp;index=51</t>
  </si>
  <si>
    <t>kRG-Jp8cJmk</t>
  </si>
  <si>
    <t>เคน นครินทร์ คุยสด เฮียวิทย์ เศรษฐกิจปี 2023 | The Secret Sauce [SPECIAL LIVE!]</t>
  </si>
  <si>
    <t>Streamed live on Oct 31, 2022</t>
  </si>
  <si>
    <t>Oct 31, 2022</t>
  </si>
  <si>
    <t>10/31/2022</t>
  </si>
  <si>
    <t>463,810 views</t>
  </si>
  <si>
    <t>like this video along with 4,348 other people</t>
  </si>
  <si>
    <t>1:42:55</t>
  </si>
  <si>
    <t>เศรษฐกิจปีหน้าไปทางไหน
ฉากทัศน์ภูมิรัฐศาสตร์โลกจะเป็นอย่างไร
เทรนด์ โอกาส ความเสี่ยงอะไรที่ผู้นำควรรู้
เคน นครินทร์ และ วิทย์ สิทธิเวคิน ชวนแฟนซีรีส์ Global Economic Background มาถาม-ตอบสดๆ ครอบคลุมประเด็นเศรษฐกิจปี 2023 ในไลฟ์พิเศษ วันจันทร์ที่ 31 ตุลาคม 2565 ตั้งแต่เวลา 19.30 น. เป็นต้นไป
ร่วมรับชมและพูดคุยพร้อมกันผ่านทาง YouTube และ Facebook ของ THE STANDARD, The Secret Sauce และ THE STANDARD WEALTH
#TheSecretSauce #GlobalEconomicBackground #เศรษฐกิจปี2023</t>
  </si>
  <si>
    <t>https://www.youtube.com/watch?v=DOq-qsV90do&amp;list=PL7vAomcmTSEoVYnaHnbI4mBIYNBoGUpRc&amp;index=50</t>
  </si>
  <si>
    <t>DOq-qsV90do</t>
  </si>
  <si>
    <t>เศรษฐกิจไทย อยู่บนปากเหวจริงหรือ | The Secret Sauce EP.572</t>
  </si>
  <si>
    <t>42,267 views</t>
  </si>
  <si>
    <t>like this video along with 858 other people</t>
  </si>
  <si>
    <t>38:45</t>
  </si>
  <si>
    <t>IMF ออกมาประกาศว่า ในอดีตเศรษฐกิจอยู่ในรูปแบบของการคาดเดาได้ แต่ปัจจุบันเศรษฐกิจเผชิญความเปราะบางอย่างไม่อาจหลีกเลี่ยง 
ผู้เชี่ยวชาญหลายคนให้ความเห็นว่ามี 3 ความเสี่ยงหลักที่กำลังเข้าซัดเศรษฐกิจโลก คือ ความขัดแย้งด้านภูมิรัฐศาสตร์ ความผันผวนทางเศรษฐกิจ และวิกฤตการเปลี่ยนแปลงสภาพภูมิอากาศ 
เมื่อโลกเข้าสู่เฟสใหม่ที่เต็มไปด้วยความไม่แน่นอน อนาคตประเทศไทยจะเป็นอย่างไร ฟังคำตอบจากมุมมองของ เคน นครินทร์ ในรายการ The Secret Sauce เอพิโสดนี้</t>
  </si>
  <si>
    <t>https://www.youtube.com/watch?v=2135ZY7aHEU&amp;list=PL7vAomcmTSEoVYnaHnbI4mBIYNBoGUpRc&amp;index=49</t>
  </si>
  <si>
    <t>2135ZY7aHEU</t>
  </si>
  <si>
    <t>สรุป CODE RED Strategy Forum | The Secret Sauce EP.573</t>
  </si>
  <si>
    <t>Nov 2, 2022</t>
  </si>
  <si>
    <t>11/2/2022</t>
  </si>
  <si>
    <t>11,203 views</t>
  </si>
  <si>
    <t>like this video along with 279 other people</t>
  </si>
  <si>
    <t>ใครๆ ก็บอกว่าทุกวิกฤตมีโอกาส แต่คำถามที่สำคัญกว่าก็คือ ทำอย่างไรถึงจะคว้าไว้ได้?
บทสรุปจาก The Secret Sauce Strategy Forum: CODE RED Strategy กลยุทธ์คว้าโอกาสจากวิกฤตโลก ฟอรัมแห่งปีจาก The Secret Sauce ที่จัดแบบ On-Ground เป็นครั้งแรก เปิดพื้นที่ให้ผู้ประกอบการได้สัมผัสใกล้ชิด ร่วมแลกเปลี่ยนพูดคุยกันสดๆ พร้อมฟังสูตรลับความสำเร็จจากนักธุรกิจแถวหน้าของประเทศไทย
บทเรียนจากฟอรัมกว่า 9 ชั่วโมงเต็มคืออะไร โอกาสที่ว่ากันว่าอยู่ท่ามกลางวิกฤตนั้นแท้จริงแล้วอยู่ตรงไหน และทำอย่างไรถึงจะคว้าไว้ได้ หาคำตอบได้ใน The Secret Sauce เอพิโสดนี้</t>
  </si>
  <si>
    <t>https://www.youtube.com/watch?v=8Olz5F71lDY&amp;list=PL7vAomcmTSEoVYnaHnbI4mBIYNBoGUpRc&amp;index=48</t>
  </si>
  <si>
    <t>8Olz5F71lDY</t>
  </si>
  <si>
    <t>เทรนด์ Cyber Security ปี 2023 รับมืออาชญากรรมไซเบอร์อย่างไร | The Secret Sauce EP.574</t>
  </si>
  <si>
    <t>40,200 views</t>
  </si>
  <si>
    <t>like this video along with 603 other people</t>
  </si>
  <si>
    <t>1:05:45</t>
  </si>
  <si>
    <t>นอกจากสงครามที่สู้รบกันในโลกความจริงแล้ว ยังมีสงครามอีกชุดหนึ่งที่รบหนักหน่วงไม่แพ้กันคือ ‘สงครามทางไซเบอร์’ ซึ่งถือเป็นความเสี่ยงที่ใหญ่และใกล้ตัว 
เพราะการทำงานในยุคปัจจุบันถูกแทรกซึมผ่านดิจิทัล โดยเฉพาะอย่างยิ่งช่วง 
โควิด ที่ทุกคนต้องปรับตัวเข้าสู่โลกดิจิทัลมากขึ้น นำมาซึ่งภัยคุกคามทางไซเบอร์มากขึ้นเรื่อยๆ 
ในฐานะผู้ใช้งานรวมถึงองค์กรธุรกิจ จะทำอย่างไรให้เอาตัวรอดจากการถูกโจมตีจากมหันตภัยไซเบอร์ 
The Secret Sauce เอพิโสดนี้ ชวนท่องโลกไซเบอร์กับ ชัชวัฒน์ อัศวรักวงศ์ 
Chief Information Security Officer ของ KBTG ว่าด้วยรูปแบบการโจมตีสุดน่ากลัวของเหล่าแฮกเกอร์ อาวุธลับที่องค์กรใช้เพื่อเอาชนะคู่แข่งทางธุรกิจ รวมถึงเทคนิคการป้องกันภัยก่อนจะสายเกินแก้
*แก้ไขคำศัพท์นาทีที่ 09:52 Data Leak = ข้อมูลรั่วไหล</t>
  </si>
  <si>
    <t>https://www.youtube.com/watch?v=J076ljHZEug&amp;list=PL7vAomcmTSEoVYnaHnbI4mBIYNBoGUpRc&amp;index=47</t>
  </si>
  <si>
    <t>J076ljHZEug</t>
  </si>
  <si>
    <t>Origin จาก 10 ล้าน สู่แสนล้าน สร้างธุรกิจจากเมกะเทรนด์ | The Secret Sauce EP.575</t>
  </si>
  <si>
    <t>Nov 3, 2022</t>
  </si>
  <si>
    <t>11/3/2022</t>
  </si>
  <si>
    <t>67,004 views</t>
  </si>
  <si>
    <t>like this video along with 1,266 other people</t>
  </si>
  <si>
    <t>1:03:44</t>
  </si>
  <si>
    <t>จากบริษัทที่มีมูลค่า 10 ล้าน สู่ 1 แสน 8 หมื่นล้าน ภายในระยะเวลาเพียง 12 ปี
Origin ในภาพจำของใครหลายคนอาจจะเป็นบริษัทผู้พัฒนาอสังหาริมทรัพย์ชั้นนำในตลาด แต่สิ่งที่น่าสนใจมากกว่านั้นคือแนวคิดที่ทำให้ Origin Group ขยายธุรกิจในเครือไปได้มากกว่า 100 บริษัท อีกทั้งยังตั้งเป้าหมายสุดท้าทายไว้ว่าทุกปีจะต้องพาบริษัทลูกเข้าตลาดหลักทรัพย์ให้ได้อย่างน้อย 1 ราย
เคน นครินทร์ พูดคุยกับ พีระพงศ์ จรูญเอก ประธานบริหารกลุ่มบริษัท ออริจิ้น พร็อพเพอร์ตี้ จำกัด (มหาชน) ถอดรหัสทางความคิด และเบื้องหลังการเติบโตอย่างก้าวกระโดดของธุรกิจ เขาทำได้อย่างไร อะไรคือเคล็ดลับในการทำธุรกิจของเขา ติดตามได้ใน The Secret Sauce เอพิโสดนี้
สอบถามข้อมูลโครงการ Origin Thonglor World หรือนัดหมายเข้าชมโครงการได้ทาง LINE Official: @onerealestate หรือ https://line.me/R/ti/p/@buj9779p โทร. 06 3196 0333</t>
  </si>
  <si>
    <t>https://www.youtube.com/watch?v=60xxO1EgmHo&amp;list=PL7vAomcmTSEoVYnaHnbI4mBIYNBoGUpRc&amp;index=46</t>
  </si>
  <si>
    <t>60xxO1EgmHo</t>
  </si>
  <si>
    <t>Chevron 60 ปี ผู้บุกเบิกยุค 'โชติช่วงชัชวาล' เปลี่ยนผ่านสู้วิกฤตพลังงาน | The Secret Sauce EP.576</t>
  </si>
  <si>
    <t>Nov 10, 2022</t>
  </si>
  <si>
    <t>11/10/2022</t>
  </si>
  <si>
    <t>14,226 views</t>
  </si>
  <si>
    <t>like this video along with 344 other people</t>
  </si>
  <si>
    <t>42:19</t>
  </si>
  <si>
    <t>รู้ไหมว่า Chevron หนึ่งในบริษัทผู้นำด้านพลังงานระดับโลก คือผู้นำเข้าองค์ความรู้ของการสำรวจและผลิตก๊าซธรรมชาติมาสู่ประเทศไทย จนทำให้เรามีแหล่งพลังงานเป็นของตนเอง และก่อให้เกิดการพัฒนาอุตสาหกรรมต่อเนื่องตามมาอีกมากมาย ถือเป็นจุดเปลี่ยนของประเทศไทยที่ พล.อ. เปรม ติณสูลานนท์ ผู้สำเร็จราชการแทนพระองค์ ให้คำนิยามประเทศไทยในช่วงเวลานั้นไว้ว่า ‘ยุคโชติช่วงชัชวาล’
จากวันนั้น เวลาได้ล่วงเลยมากว่า 60 ปี จนถึงวันที่โลกกำลังเผชิญความท้าทายครั้งใหม่ จากความมั่นคง (Security) ด้านพลังงานกำลังเปลี่ยนผ่านไปสู่ความยั่งยืน (Sustainability) คำถามก็คือ บริษัทระดับโลกอย่าง Chevron มีแผนในการปรับตัวอย่างไร ก๊าซธรรมชาติยังเป็นแหล่งพลังงานสำคัญอยู่หรือไม่ ถึงเวลาหรือยังที่ประเทศไทยต้องเร่งเครื่องสู่พลังงานสะอาด หาคำตอบได้ใน The Secret Sauce เอพิโสดนี้</t>
  </si>
  <si>
    <t>https://www.youtube.com/watch?v=0yM8ph4Rt_o&amp;list=PL7vAomcmTSEoVYnaHnbI4mBIYNBoGUpRc&amp;index=45</t>
  </si>
  <si>
    <t>0yM8ph4Rt_o</t>
  </si>
  <si>
    <t>APEC CEO SUMMIT คืออะไร ทำไมต้องสนใจ | The Secret Sauce EP.577</t>
  </si>
  <si>
    <t>Nov 12, 2022</t>
  </si>
  <si>
    <t>11/12/2022</t>
  </si>
  <si>
    <t>46,363 views</t>
  </si>
  <si>
    <t>49:02</t>
  </si>
  <si>
    <t>จับตาสุดยอดการประชุมผู้นำทางด้านธุรกิจ APEC CEO Summit
นอกเหนือจากการประชุมผู้นำของแต่ละประเทศในงาน APEC ที่จะจัดเกิดขึ้นในเดือนพฤศจิกายนนี้ โลกยังจับตาดูการประชุมสุดยอดผู้นำในภาคธุรกิจอย่างงาน APEC CEO Summit ภายใต้การดำเนินงานของ APEC Business Advisory Council (ABAC) หรือสภาที่ปรึกษาธุรกิจของประเทศไทย
เคน นครินทร์ จะมาพูดคุยถึงความสำคัญภายในงาน APEC CEO Summit ร่วมกับ เกษมสิทธิ์ ปฐมศักดิ์ และ ทวีลาภ ฤทธาภิรมย์ ซึ่งเป็นผู้ที่มีส่วนสำคัญในการประชุมดังกล่าว พร้อมกับฉายภาพให้เห็นว่า ประเทศไทยจะคว้าโอกาสทางเศรษฐกิจจากการประชุมดังกล่าวได้อย่างไร</t>
  </si>
  <si>
    <t>https://www.youtube.com/watch?v=alWHbf2CrQg&amp;list=PL7vAomcmTSEoVYnaHnbI4mBIYNBoGUpRc&amp;index=44</t>
  </si>
  <si>
    <t>alWHbf2CrQg</t>
  </si>
  <si>
    <t>เทรนด์สื่อปี 2023 TikTok แรงไม่หยุดจริงหรือ | The Secret Sauce EP.578</t>
  </si>
  <si>
    <t>Nov 16, 2022</t>
  </si>
  <si>
    <t>11/16/2022</t>
  </si>
  <si>
    <t>28,196 views</t>
  </si>
  <si>
    <t>like this video along with 570 other people</t>
  </si>
  <si>
    <t>53:46</t>
  </si>
  <si>
    <t>ในอดีตสื่อมักอยู่ในรูปแบบของทีวี นิตยสาร หรือโฆษณาตามสถานที่ต่างๆ ซึ่งสามารถดึงดูดกลุ่มผู้บริโภคขนาดใหญ่ได้ แต่ปัจจุบันกลับมีความแตกต่าง เช่น สื่อดิจิทัลอย่าง Facebook, TikTok, YouTube และ Netflix ได้เข้ามามีบทบาทมากขึ้น ทำให้เกิดเป็นผู้บริโภคเฉพาะกลุ่มหรือเรียกว่า Fragmented 
คำถามคือ เมื่อผู้บริโภคมีอำนาจในการเลือกเสพสื่อมากขึ้น ในมุมของผู้ประกอบการ มีเดียใดจะสามารถสร้างโอกาสทางธุรกิจจนนำไปสู่การปิดการขายได้มากที่สุด 
เคน นครินทร์ พาสำรวจเทรนด์สื่อปี 2023 กับ ภวัต เรืองเดชวรชัย ประธานกรรมการ และประธานเจ้าหน้าที่บริหาร บริษัท มีเดีย อินเทลลิเจนซ์กรุ๊ป ที่จะมาวิเคราะห์ Insight ผู้บริโภคจากภาพรวมภูมิทัศน์สื่อในปัจจุบัน รวมถึงกลยุทธ์การตลาดที่ผู้ประกอบการไม่ควรพลาด ติดตามได้ใน The Secret Sauce เอพิโสดนี้</t>
  </si>
  <si>
    <t>https://www.youtube.com/watch?v=ZSuoPGLACG4&amp;list=PL7vAomcmTSEoVYnaHnbI4mBIYNBoGUpRc&amp;index=43</t>
  </si>
  <si>
    <t>ZSuoPGLACG4</t>
  </si>
  <si>
    <t>3 พลิกผันโลก 3 พลิกฟื้นไทย เศรษฐกิจปี 2023 | Executive Espresso EP.394</t>
  </si>
  <si>
    <t>24,818 views</t>
  </si>
  <si>
    <t>like this video along with 458 other people</t>
  </si>
  <si>
    <t>1:12:39</t>
  </si>
  <si>
    <t>นักกีฬาที่ชื่อว่า ‘ประเทศไทย’ กำลังแก่ชราลง และไม่ได้โดดเด่นเหมือนเช่นอดีต
หากเปรียบประเทศไทยเป็นนักกีฬาสักคน นักกีฬาคนนี้เคยเพียบพร้อมไปทั้งความโดดเด่นทางด้านฟอร์มการเล่น และศักยภาพในการเติบโต แต่ในปัจจุบันกลับไม่เป็นเช่นนั้น เพราะนักกีฬาคนนี้ได้แก่ตัวลง และไม่ได้เป็นตัวเลือกอันดับต้นๆ ในสายตาของนักลงทุนทั่วโลกอีกต่อไป
เคน นครินทร์ และ ดร.สันติธาร เสถียรไทย Group Chief Economist หนึ่งในผู้บริหารของบริษัท Sea Group จะมาเผยให้เห็นภาพรวมการแข่งขันของเศรษฐกิจโลก พร้อมเสนอแนะ ‘แผนการเล่น’ ที่เหมาะสมกับไทยในปัจจุบัน
[ส่วนลดพิเศษ 20%] THE STANDARD ECONOMIC FORUM 2022 กรอกโค้ด THESECRETSAUCE
📍 ซื้อบัตรได้ที่ https://www.thaiticketmajor.com/seminar/the-standard-economic-forum-2022.html</t>
  </si>
  <si>
    <t>https://www.youtube.com/watch?v=nBdi2nANbkQ&amp;list=PL7vAomcmTSEoVYnaHnbI4mBIYNBoGUpRc&amp;index=42</t>
  </si>
  <si>
    <t>nBdi2nANbkQ</t>
  </si>
  <si>
    <t>ออฟฟิศซินโดรม เพราะเป็นมนุษย์จึงเจ็บปวด | The Secret Sauce EP.579</t>
  </si>
  <si>
    <t>23,027 views</t>
  </si>
  <si>
    <t>like this video along with 543 other people</t>
  </si>
  <si>
    <t>37:48</t>
  </si>
  <si>
    <t>ใครที่รู้สึกปวดคอ บ่า ไหล่อยู่บ่อยๆ เคยสงสัยไหมว่า ทำไมอาการเจ็บปวดเหล่านี้จึงอยู่คู่กับมนุษย์มาทุกยุคสมัย นวดเท่าไรก็ไม่หายขาด แถมยังไม่มียาตัวไหนที่ใช้ป้องกันได้ 
เพราะการวิวัฒนาการจากสัตว์สี่ขากลายเป็นสิ่งมีชีวิตที่ยืนหยัดอยู่บนเท้าทั้งสองข้าง  อาจทำให้พวกเรายืนหนึ่งเหนือสิ่งมีชีวิตชนิดอื่น แต่ด้วยสรีระเช่นนี้ มนุษย์กลับต้องเผชิญความเจ็บปวดชั่วชีวิต 
เหตุใดการเกิดเป็นมนุษย์จึงมาพร้อมคำสาปให้ต้องเจ็บปวด เราจะออกจากวังวนของออฟฟิศซินโดรมได้หรือไม่ นพ.ดิตถพงษ์ บุญอำพล ศัลยแพทย์ผู้เชี่ยวชาญด้านกระดูกสันหลัง และผู้อำนวยการโรงพยาบาล S Spine and Nerve โรงพยาบาลเฉพาะทางด้านกระดูกสันหลังแห่งแรกในประเทศไทย จะมาไขคำตอบ</t>
  </si>
  <si>
    <t>https://www.youtube.com/watch?v=6jMLpqofkts&amp;list=PL7vAomcmTSEoVYnaHnbI4mBIYNBoGUpRc&amp;index=41</t>
  </si>
  <si>
    <t>6jMLpqofkts</t>
  </si>
  <si>
    <t>KJL จากตู้ไฟห้องแถว สู่มหาชน 800 ล้าน | The Secret Sauce EP.580</t>
  </si>
  <si>
    <t>Nov 20, 2022</t>
  </si>
  <si>
    <t>11/20/2022</t>
  </si>
  <si>
    <t>30,071 views</t>
  </si>
  <si>
    <t>like this video along with 411 other people</t>
  </si>
  <si>
    <t>47:04</t>
  </si>
  <si>
    <t>KJL บริษัทผู้ผลิตตู้ไฟ สวิตช์บอร์ด รางเดินสายไฟ สินค้าเหล่านี้มีโอกาสมากมายซ่อนอยู่ ซึ่งยิ่งโลกของเรามีการใช้ไฟฟ้ามากขึ้นเท่าไร โอกาสทางธุรกิจยิ่งมากขึ้นเท่านั้น
คำถามคือ ตู้ไฟธรรมดาๆ จะสร้างความโดดเด่นจนขึ้นเป็นผู้นำในตลาดได้อย่างไร
The Secret Sauce เอพิโสดนี้ ถอดสูตรลับของการทรานส์ฟอร์มองค์กร จากธุรกิจขนาดห้องแถว 2 คูหาของครอบครัว สู่การสร้าง Branding และฝังคุณค่าที่ลูกค้าต้องการ เพื่อเปลี่ยนสินค้าธรรมดาให้มีความโดดเด่นไม่เหมือนใคร พร้อมกับฉายภาพแผนการพาธุรกิจให้เติบโตสู่การ IPO</t>
  </si>
  <si>
    <t>https://www.youtube.com/watch?v=D8gJIAmNKKs&amp;list=PL7vAomcmTSEoVYnaHnbI4mBIYNBoGUpRc&amp;index=40</t>
  </si>
  <si>
    <t>D8gJIAmNKKs</t>
  </si>
  <si>
    <t>MICE ไทย กู้เศรษฐกิจ มุ่งจัด Expo โลก ปี 2028 | The Secret Sauce EP.581</t>
  </si>
  <si>
    <t>Nov 25, 2022</t>
  </si>
  <si>
    <t>11/25/2022</t>
  </si>
  <si>
    <t>7,125 views</t>
  </si>
  <si>
    <t>like this video along with 140 other people</t>
  </si>
  <si>
    <t>21:51</t>
  </si>
  <si>
    <t>รู้ไหมว่า MICE ธุรกิจเกี่ยวกับการจัดประชุม สัมมนา การจัดประชุมสมาคม และงานแสดงสินค้าต่างๆ รวมถึงงานเมกะอีเวนต์และเทศกาลนานาชาติ เป็นอุตสาหกรรมที่มีศักยภาพในการดึงดูดเม็ดเงินเข้าสู่ประเทศอย่างมหาศาล และเป็นสิ่งที่ประเทศไทยไม่ควรมองข้าม
เคน นครินทร์ พูดคุยกับ จิรุตถ์ อิศรางกูร ณ อยุธยา ผู้อำนวยการสำนักงานส่งเสริมการจัดประชุมและนิทรรศการ (องค์การมหาชน) หรือ ทีเส็บ ถึงเทรนด์อุตสาหกรรมไมซ์ ทำอย่างไรให้ดึงดูดต่างชาติ รวมถึงการเสนอตัวเป็นเจ้าภาพการจัดงานระดับโลกอย่าง Specialised Expo 2028 ไทยมีการเตรียมความพร้อมอย่างไร นักธุรกิจและผู้ประกอบการจะสามารถคว้าโอกาสตรงนี้ได้อย่างไร ติดตามได้ใน The Secret Sauce เอพิโสดนี้</t>
  </si>
  <si>
    <t>https://www.youtube.com/watch?v=7diJ7AQ_-gg&amp;list=PL7vAomcmTSEoVYnaHnbI4mBIYNBoGUpRc&amp;index=39</t>
  </si>
  <si>
    <t>7diJ7AQ_-gg</t>
  </si>
  <si>
    <t>75 ปีไทยวา เจ้าของวุ้นเส้นมังกรคู่ 10,000 ล้าน | The Secret Sauce EP.582</t>
  </si>
  <si>
    <t>Nov 29, 2022</t>
  </si>
  <si>
    <t>11/29/2022</t>
  </si>
  <si>
    <t>13,206 views</t>
  </si>
  <si>
    <t>like this video along with 265 other people</t>
  </si>
  <si>
    <t>47:34</t>
  </si>
  <si>
    <t>เชื่อว่าหลายคนคงคุ้นเคยกับผลิตภัณฑ์ วุ้นเส้นตรามังกรคู่ หงษ์ และกินเลนคู่ โดยเบื้องหลังของผลิตภัณฑ์เหล่านี้ คือบริษัทไทยวา ผู้ส่งออกมันสำปะหลังรายใหญ่ที่สุดในไทย
ในช่วงโควิด ไทยวาตระหนักว่าความยั่งยืนไม่ควรเป็น ‘ส่วนหนึ่ง’ ของธุรกิจ แต่ควรเป็น ‘Core’ ของธุรกิจ ทำให้ไทยวาก้าวเข้าสู่วงการไบโอพลาสติก โดยนำมันสำปะหลังมาแปรรูปเป็นวัตถุดิบ เช่น เทอร์โมพลาสติกสตาร์ช เพื่อส่งเสริมผลิตภัณฑ์ย่อยสลายได้ สร้างโอกาสทางธุรกิจให้กลายเป็น Ecosystem อย่างสมบูรณ์
เคน นครินทร์ พูดคุยกับ โฮ เรน ฮวา ประธานเจ้าหน้าที่บริหาร บริษัท ไทยวา จํากัด    (มหาชน) ถึงแนวคิดการทำธุรกิจ การบริหารคน และวิสัยทัศน์ อะไรคือสิ่งที่ทำให้ไทยวาสามารถทรานส์ฟอร์มธุรกิจที่ยาวนานกว่า 75 ปีให้เป็นองค์กรที่เต็มไปด้วยนวัตกรรม ติดตามได้ใน The Secret Sauce เอพิโสดนี้
00:00 เกริ่นนำ
10:24 กลยุทธ์เชิงธุรกิจ ให้เป็นที่แข่งขันในตลาด
13:15 ความท้าทายในการทำงานร่วมกับเกษตรกร
14:47 ไทยวามีความแตกต่างจากคู่แข่งอย่างไร
16:58 โจทย์ใหญ่ของไทยวากับการสร้างนวัตกรรม
18:39 ทำไมไทยวาถึงสนใจธุรกิจไบโอพลาสติก
20:13 เป้าหมายของไทยวา
21:39 ไทยวาปรับโฉมจากบริษัทเก่าแก่ 75 ปี ให้ทันสมัยได้อย่างไร
23:53 คำแนะนำสำหรับนักธุรกิจและผู้ประกอบการที่อยากพัฒนาตนเอง
27:11 แนวคิดเกี่ยวกับความเสี่ยงในการลงทุน
29:26 แนวคิดเกี่ยวกับความยั่งยืน
31:40 กลยุทธ์ความยั่งยืนของไทยวา
33:44 ไทยวาสร้างกำไรจากกลยุทธ์ความยั่งยืนอย่างไร
35:47 ในฐานะซีอีโอ ใช้เวลาในแต่ละวันอย่างไร
43:30 ความหมายของไทยวา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 @thesecretsauceth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    
Facebook Group https://www.facebook.com/groups/64305...
#TheSecretSauce #TheStandardPodcast #ไทยวา</t>
  </si>
  <si>
    <t>https://www.youtube.com/watch?v=PPbn1zZjAzI&amp;list=PL7vAomcmTSEoVYnaHnbI4mBIYNBoGUpRc&amp;index=38</t>
  </si>
  <si>
    <t>PPbn1zZjAzI</t>
  </si>
  <si>
    <t>กำเนิดทฤษฎีควอนตัม โนเบลฟิสิกส์ ปี 2022 | The Secret Sauce EP.583</t>
  </si>
  <si>
    <t>Dec 2, 2022</t>
  </si>
  <si>
    <t>12/2/2022</t>
  </si>
  <si>
    <t>577,150 views</t>
  </si>
  <si>
    <t>like this video along with 13,768 other people</t>
  </si>
  <si>
    <t>59:46</t>
  </si>
  <si>
    <t>“พระเจ้าไม่ทอยลูกเต๋าหรอก” วาทะบันลือโลกของ อัลเบิร์ต ไอน์สไตน์ ที่สะท้อนความไม่เห็นด้วยกับทฤษฎีควอนตัม
แนวคิดนี้สั่นคลอนความเชื่อเดิมของนักวิทยาศาสตร์ที่ว่า ธรรมชาติคือความแน่นอนและวัดค่าได้ แต่การกำเนิดทฤษฎีควอนตัมกลับเห็นต่างไป โดยบอกว่าธรรมชาติไม่ได้เป็นแบบที่เราเข้าใจ อีกทั้งยังเหนือสามัญสำนึกจนยากที่จะเชื่อ 
ข้อคัดค้านที่ว่านี้นำมาซึ่งการทดลองความถูกต้องของทฤษฎีจนได้รับรางวัลโนเบลสาขาฟิสิกส์ ปี 2022 
เคน นครินทร์ พูดคุยกับ อาจวรงค์ จันทมาศ นักสื่อสารวิทยาศาสตร์ ถึงประวัติศาสตร์โลกของควอนตัม ทำไมทฤษฎีนี้ถึงสร้างความไม่สบายใจให้เหล่านักวิทยาศาสตร์ อนาคตเป็นสิ่งที่แน่นอนหรือไม่ และการค้นพบครั้งนี้จะพามนุษยชาติไปสู่อะไร ติดตามชมได้ใน The Secret Sauce เอพิโสดนี้
01:53 เกริ่นนำ
06:26 ทฤษฎีควอนตัมคืออะไร
07:51 ทำไมอะตอมถึงคัญ
11:35 ทำไมต้องการค้นพบทฤษฎีใหม่ๆ
14:20 เปลี่ยนวิธีคิดของมนุษย์อย่างไร
16:35 การทดลองของทฤษฎีควอนตัม
32:08 วิวัฒนาการของทฤษฎีควอนตัม
43:15 สาเหตุที่ได้รับรางวัลโนเบล ปี 2022
44:19 นำมาประยุกต์ใช้อย่างไร
48:51 มุมมองเชิงปรัชญา
52:50 เรื่องเหนือสามัญสำนึกหรือเหนือธรรมชาติ?
53:35 ปัญหาใหญ่ของนักฟิสิกส์ในปัจจุบัน
56:43 นักธุรกิจควรศึกษาเรื่องนี้ในมุมมองแบบไหน
58:31 บทเรียน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#ทฤษฎีควอนตัม</t>
  </si>
  <si>
    <t>https://www.youtube.com/watch?v=lxjWdKD1MnI&amp;list=PL7vAomcmTSEoVYnaHnbI4mBIYNBoGUpRc&amp;index=37</t>
  </si>
  <si>
    <t>lxjWdKD1MnI</t>
  </si>
  <si>
    <t>6 ผู้นำมองอนาคต 2023 | The Secret Sauce EP.584</t>
  </si>
  <si>
    <t>28</t>
  </si>
  <si>
    <t>Dec 3, 2022</t>
  </si>
  <si>
    <t>12/3/2022</t>
  </si>
  <si>
    <t>175,929 views</t>
  </si>
  <si>
    <t>like this video along with 3,023 other people</t>
  </si>
  <si>
    <t>บัณฑูร ล่ำซำ, ดร.สุรเกียรติ์ เสถียรไทย, ดร.สมเกียรติ ตั้งกิจวานิชย์, ดร.เศรษฐพุฒิ สุทธิวาทนฤพุฒิ, ชัชชาติ สิทธิพันธุ์ และ อานันท์ ปันยารชุน คือ 6 ผู้นำทางความคิดคนสำคัญของไทยที่มาร่วมบรรยายภาพอนาคตที่พวกเขามองเห็นในงาน THE STANDARD ECONOMIC FORUM 2022: EDGE OF TOMORROW เศรษฐกิจไทยบนปากเหว
พวกเขามองเห็นอนาคตประเทศไทยเป็นอย่างไร โจทย์ภูมิรัฐศาสตร์โลกในปี 2023 จะมีหน้าตาแบบไหน และอะไรคือสุดยอดบทเรียนที่ผู้นำรุ่นใหญ่ อานันท์ ปันยารชุน ได้ถ่ายทอดไว้ภายในงาน หาคำตอบได้ใน The Secret Sauce เอพิโสดนี้</t>
  </si>
  <si>
    <t>https://www.youtube.com/watch?v=mK2nw3U1ISk&amp;list=PL7vAomcmTSEoVYnaHnbI4mBIYNBoGUpRc&amp;index=36</t>
  </si>
  <si>
    <t>mK2nw3U1ISk</t>
  </si>
  <si>
    <t>สรุปงานฟอรัม โลก 2023 หน้าตาเป็นอย่างไร | The Secret Sauce EP.585</t>
  </si>
  <si>
    <t>Dec 4, 2022</t>
  </si>
  <si>
    <t>12/4/2022</t>
  </si>
  <si>
    <t>21,699 views</t>
  </si>
  <si>
    <t>like this video along with 490 other people</t>
  </si>
  <si>
    <t>นอกเหนือจากคำพูดของ 6 ผู้นำ ในงาน THE STANDARD ECONOMIC FORUM 2022: EDGE OF TOMORROW เศรษฐกิจไทยบนปากเหว ยังได้ฉายภาพสถานการณ์ปัจจุบันและฉากทัศน์ความเป็นไปได้ของโลกที่สุดแสนจะผันผวนและเปราะบาง
เคน นครินทร์ สรุปไฮไลต์บางส่วนภายในงาน เพื่อให้เห็นถึงเค้าลางอนาคตของประเทศไทย เพื่อให้ทุกคนสามารถเตรียมตัวรับมือได้อย่างทันท่วงที
รับชมย้อนหลัง THE STANDARD ECONOMIC FORUM 2022 อย่าพลาด! เทรนด์และมุมมองจากผู้นำหลากหลายวงการกว่า 40 คน ร่วม 15 เวที 
[[Rerun Ticket ซื้อบัตรได้แล้ววันนี้!]]
📌 รับชมงาน 1 วัน ราคา 1,500 บาท
📌 รับชมงาน 3 วัน ราคา 3,900 บาท
พร้อมรับสิทธิ์
✅ รับชมทางออนไลน์ ได้ระหว่างวันที่ 2 ธันวาคม 2565 เวลา 13.00 น. - 1 มีนาคม 2566 เวลา 00.00 น.
✅ รับสรุปบทเรียนทุก SESSION
ซื้อบัตรได้แล้ววันนี้ที่ https://www.thaiticketmajor.com/seminar/rerun-the-standard-economic-forum-2022.html 
รับมือสถานการณ์ในปีหน้าได้อย่างแม่นยำมากขึ้น ตามทันเทรนด์เศรษฐกิจมหภาค, เทรนด์ธุรกิจความยั่งยืน, เทรนด์ธุรกิจ New S-Curve, เทรนด์ภูมิรัฐศาสตร์โลก, เทรนด์สื่อและการตลาด, เทรนด์อนาคตการทำงาน, เทรนด์ Crypto และ Metaverse และเทรนด์การเมืองไทย
งานเดียวที่รวบรวมตัวจริงจากทุกวงการ เช่น ศ.ดร.เกษียร เตชะพีระ, ขัตติยา อินทรวิชัย, คมสันต์ ลี, ชัชชาติ สิทธิพันธุ์, ดร.เศรษฐพุฒิ สุทธิวาทนฤพุฒิ, เศรษฐา ทวีสิน, ดร.สมเกียรติ ตั้งกิจวานิชย์, สมโภชน์ อาหุนัย, ดร.สุรเกียรติ์ เสถียรไทย และ แอนนา เสืองามเอี่ยม
01:04 เกริ่นนำ
02:31 EDGE OF TOMORROW
05:23 THE END OF GLOBALIZATION?
10:44 THAILAND'S NEW CHAPTER NEW S-CURVE
14:21 MEDIA REVOLUTION
16:55 THE FUTURE OF WORK
19:20 WEB3 REVOLUTION OR ILLUSION?
22:12 บทสรุป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#EconomicForum2022</t>
  </si>
  <si>
    <t>https://www.youtube.com/watch?v=SObZMOS-1N4&amp;list=PL7vAomcmTSEoVYnaHnbI4mBIYNBoGUpRc&amp;index=35</t>
  </si>
  <si>
    <t>SObZMOS-1N4</t>
  </si>
  <si>
    <t>ความลับคนคิดพร้อมเพย์ ลุยบล็อกเชนจริงหรือ | The Secret Sauce EP.586</t>
  </si>
  <si>
    <t>Dec 5, 2022</t>
  </si>
  <si>
    <t>12/5/2022</t>
  </si>
  <si>
    <t>25,760 views</t>
  </si>
  <si>
    <t>like this video along with 592 other people</t>
  </si>
  <si>
    <t>31:11</t>
  </si>
  <si>
    <t>‘พร้อมเพย์’ นวัตกรรมแห่งชาติที่เปรียบเสมือนประตูบานแรกที่พาประเทศไทยสู่สังคมไร้เงินสด รู้ไหมว่าเบื้องหลังความสำเร็จของนวัตกรรมนี้เกิดจากฝีมือของคนไทยและภาคธนาคารพาณิชย์ที่ร่วมมือกันผลักดันโดยมีแกนกลางเป็นบริษัทชื่อ National ITMX 
เคน นครินทร์ คุยกับ วรรณา นพอาภรณ์ กรรมการผู้จัดการ บริษัท เนชั่นแนล ไอทีเอ็มเอ๊กซ์ จำกัด ถึงเบื้องหลังความสำเร็จในการสร้างพร้อมเพย์ การพัฒนาโครงสร้างพื้นฐานของไทยจากอดีตสู่ปัจจุบัน พร้อมฉายภาพอนาคตที่กำลังจะกลายเป็น Open Infrastructure ปฐมบทใหม่แห่งการชำระเงินของประเทศไทย</t>
  </si>
  <si>
    <t>https://www.youtube.com/watch?v=Ylp9s5opGh0&amp;list=PL7vAomcmTSEoVYnaHnbI4mBIYNBoGUpRc&amp;index=34</t>
  </si>
  <si>
    <t>Ylp9s5opGh0</t>
  </si>
  <si>
    <t>BETAGRO เฉือนคมยักษ์ใหญ่ด้วยไม้ตาย ‘พรีเมียม’ | The Secret Sauce EP.587</t>
  </si>
  <si>
    <t>Dec 6, 2022</t>
  </si>
  <si>
    <t>12/6/2022</t>
  </si>
  <si>
    <t>48,854 views</t>
  </si>
  <si>
    <t>like this video along with 486 other people</t>
  </si>
  <si>
    <t>1:02:47</t>
  </si>
  <si>
    <t>หาลูกค้าให้เจอ อ่านใจผู้บริโภคให้ออก และส่งมอบคุณค่าที่ดีที่สุดให้กับเขา เหล่านี้คือหลักคิดสำคัญที่ทำให้ BETAGRO ประสบความสำเร็จในการเข้าไปนั่งในใจผู้บริโภคกลุ่มพรีเมียม
The Secret Sauce เอพิโสดนี้ เคน นครินทร์ พูดคุยกับ วสิษฐ แต้ไพสิฐพงษ์ ถึงเส้นทางของธุรกิจตลอด 55 ปี การเปลี่ยนผ่านธุรกิจจาก Feed สู่ Farm ก่อนจะก้าวสู่ Food Company และกลยุทธ์ที่ใช้ในการเฉือนคมคู่แข่งรายใหญ่ในอุตสาหกรรมหมู-ไก่ นักธุรกิจและผู้ประกอบการที่ต้องการเคล็ดลับในการสร้างแบรนด์ท่ามกลางสมรภูมิการแข่งขันสุดเดือดพลาดไม่ได้</t>
  </si>
  <si>
    <t>https://www.youtube.com/watch?v=y0cC7_iq3XI&amp;list=PL7vAomcmTSEoVYnaHnbI4mBIYNBoGUpRc&amp;index=33</t>
  </si>
  <si>
    <t>y0cC7_iq3XI</t>
  </si>
  <si>
    <t>10 ปี เมกาบางนา จากก้าวแรกสู่ 50 ล้านคนต่อปี | The Secret Sauce EP.588</t>
  </si>
  <si>
    <t>Dec 7, 2022</t>
  </si>
  <si>
    <t>12/7/2022</t>
  </si>
  <si>
    <t>28,155 views</t>
  </si>
  <si>
    <t>42:42</t>
  </si>
  <si>
    <t>ครบรอบปีที่ 10 ของ ‘เมกาบางนา’ ศูนย์การค้าแนวราบขนาดใหญ่ที่สุดในเอเชียตะวันออกเฉียงใต้ จากที่เคยถูกเรียกว่าเป็น ‘พิพิธภัณฑ์’ ที่สวยงาม แต่ขาดไร้ซึ่งผู้คนและความมีชีวิตชีวา ปัจจุบันกลับกลายมาเป็นสถานที่ที่ผู้คนมาใช้บริการถึงเกือบ 50 ล้านคนต่อปี
ทำได้อย่างไร? อะไรคือหลักคิดที่อยู่เบื้องหลัง? เคน นครินทร์ ชวน พลินี คงชาญศิริ ประธานเจ้าหน้าที่บริหารศูนย์การค้าเมกาบางนา มาถอดรหัสความสำเร็จ พร้อมมองถึงความท้าทายของธุรกิจศูนย์การค้าในอนาคต</t>
  </si>
  <si>
    <t>https://www.youtube.com/watch?v=Rs2cwlGeUUw&amp;list=PL7vAomcmTSEoVYnaHnbI4mBIYNBoGUpRc&amp;index=32</t>
  </si>
  <si>
    <t>Rs2cwlGeUUw</t>
  </si>
  <si>
    <t>Talent War ศึกชิงคนเก่งแห่งยุค | The Secret Sauce EP.589</t>
  </si>
  <si>
    <t>Dec 8, 2022</t>
  </si>
  <si>
    <t>12/8/2022</t>
  </si>
  <si>
    <t>44,694 views</t>
  </si>
  <si>
    <t>like this video along with 637 other people</t>
  </si>
  <si>
    <t>42:50</t>
  </si>
  <si>
    <t>The Future of Work ปี 2023 จะมีหน้าตาเป็นอย่างไร 
ในช่วง 2-3 ปี ที่ผ่านมา โควิดทำให้เกิดเทรนด์การทำงานแบบใหม่ มากมาย ไม่ว่าจะเป็น Hybrid Work หรือ Work from Anywhere งานด้าน HR และ People จึงมีความท้าทายขึ้นเป็นอย่างมาก 
คำถามคือ ท่ามกลางสภาพแวดล้อมที่เปลี่ยนไป การบริหารงานแบบไหนที่จะทำให้องค์กรดึงดูดพนักงานรุ่นใหม่ และทำให้เขาอยากใช้ศักยภาพที่มีเพื่อสร้างการเติบโตสู่องค์กร 
The Secret Sauce เอพิโสดนี้ พูดคุยกับ อภิฤดี สิงหเสนี Head of People Experience &amp; Integration ที่จะมาเล่าถึงโจทย์ใหญ่ในการรับมือกับปัญหา Talent War การสร้างคนในทีมให้มีทักษะความสามารถ และนโยบายในการดูแลพนักงานเพื่อให้อยู่กับองค์กรในระยะยาว</t>
  </si>
  <si>
    <t>https://www.youtube.com/watch?v=oktO3pQPwNM&amp;list=PL7vAomcmTSEoVYnaHnbI4mBIYNBoGUpRc&amp;index=31</t>
  </si>
  <si>
    <t>oktO3pQPwNM</t>
  </si>
  <si>
    <t>13 ปี LINE MAN Wongnai สูตรระดมทุนยูนิคอร์น 3.7 หมื่นล้าน | The Secret Sauce EP.590</t>
  </si>
  <si>
    <t>Dec 13, 2022</t>
  </si>
  <si>
    <t>12/13/2022</t>
  </si>
  <si>
    <t>16,353 views</t>
  </si>
  <si>
    <t>50:10</t>
  </si>
  <si>
    <t>ปี 2022 ถือเป็นปีที่เต็มไปด้วยมรสุมที่ท้าทายธุรกิจ ไม่ว่าจะเป็นอัตราเงินเฟ้อเติบโตอย่างก้าวกระโดด ความไม่แน่นอนของตลาดเทคโนโลยี รวมไปถึงความหวาดระแวงว่าเศรษฐกิจจะเข้าสู่ภาวะถดถอย ที่นำไปสู่ขาลงของอุตสาหกรรมเทคโนโลยีทั่วโลก
อย่างไรก็ตาม ประเทศไทยกลับมียูนิคอร์นตัวใหม่เกิดขึ้น นั่นคือ LINE MAN Wongnai ที่สามารถระดมทุนในรอบ Series B ได้สำเร็จ จนทำให้มูลค่าบริษัทสูงกว่า 1 พันล้านดอลลาร์สหรัฐ สวมมงกุฎยูนิคอร์นท่ามกลาง Perfect Storm 
The Secret Sauce เอพิโสดนี้ ถอดรหัสเคล็ดลับความสำเร็จในการระดมทุนท่ามกลางกระแสขาลงของวงการเทคโนโลยี เผยสิ่งที่นักลงทุนกำลังมองหาในยุคปัจจุบัน และกลยุทธ์สำคัญเพื่อต่อภาพฝันของ ยอด ชินสุภัคกุล หัวเรือใหญ่ของ LINE MAN Wongnai ที่จะไม่ยอมหยุดจนกว่าบริษัทจะขึ้นเป็นที่ 1 ของอุตสาหกรรม
01:32 เกริ่นนำ
04:00 สรุปเส้นทางกว่าจะมาเป็นยูนิคอร์น
08:05 เคล็ดลับการระดมทุนให้สำเร็จ
12:53 สิ่งที่ต้องคิดก่อนเลือกนักลงทุน
14:57 กลยุทธ์เพิ่ม Market Share
17:11 ภาพรวมธุรกิจและอนาคต
21:17 ธุรกิจ Food Delivery
24:42 เป้าหมายของยูนิคอร์นหลังจากนี้
26:30 Tech Talent
29:49 เป้าหมายของ ยอด ชินสุภัคกุล
33:58 ขาลงของบริษัท Tech ทั่วโลก
38:28 หน้าที่ของซีอีโอในโลกปัจจุบัน
43:37 วงการสตาร์ทอัพไทย
48:42 คำแนะนำสำหรับคนอยากเริ่ม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#LINEMANWongnai</t>
  </si>
  <si>
    <t>https://www.youtube.com/watch?v=XiVodifSvC8&amp;list=PL7vAomcmTSEoVYnaHnbI4mBIYNBoGUpRc&amp;index=30</t>
  </si>
  <si>
    <t>XiVodifSvC8</t>
  </si>
  <si>
    <t>กรุงไทยพร้อมรบ ผนึก Accenture สู้สงคราม Talent | The Secret Sauce EP.591</t>
  </si>
  <si>
    <t>Dec 22, 2022</t>
  </si>
  <si>
    <t>12/22/2022</t>
  </si>
  <si>
    <t>15,784 views</t>
  </si>
  <si>
    <t>like this video along with 259 other people</t>
  </si>
  <si>
    <t>31:03</t>
  </si>
  <si>
    <t>ท่ามกลางปรากฏการณ์ Talent War หรือการที่องค์กรทั่วโลกทุ่มทุกสรรพกำลังเพื่อแย่งชิงคนเก่งมาร่วมงาน ธนาคารกรุงไทย สถาบันการเงินที่อยู่คู่สังคมไทยมาอย่างยาวนานก็เป็นหนึ่งในองค์กรที่หนีไม่พ้นศึกใหญ่ครั้งนี้ 
เคน นครินทร์ พูดคุยกับ จักรกฤษณ์ กลิ่นสมิทธิ์ Chief Executive Officer ของ Arise by INFINITAS เรือธงลำล่าสุดของกรุงไทย ที่เกิดจากการจับมือกับ Accenture องค์กรเทคระดับโลก คำถามคือ การผนึกกำลังครั้งนี้จะนำไปสู่อะไร และอาวุธลับในการหาพนักงานเก่งๆ มาร่วมขับเคลื่อนองค์กรให้เติบโตไปข้างหน้าคืออะไร พบคำตอบได้ใน The Secret Sauce เอพิโสดนี้</t>
  </si>
  <si>
    <t>https://www.youtube.com/watch?v=k11TQln4sIQ&amp;list=PL7vAomcmTSEoVYnaHnbI4mBIYNBoGUpRc&amp;index=29</t>
  </si>
  <si>
    <t>k11TQln4sIQ</t>
  </si>
  <si>
    <t>จากหนี้ 1,800 ล้าน สู่เถ้าแก่กล่องกระดาษ 1 ใน 5 ไทย | The Secret Sauce EP.592</t>
  </si>
  <si>
    <t>Dec 24, 2022</t>
  </si>
  <si>
    <t>12/24/2022</t>
  </si>
  <si>
    <t>461,539 views</t>
  </si>
  <si>
    <t>like this video along with 5,427 other people</t>
  </si>
  <si>
    <t>ธุรกิจที่มีชีวิตยาวนานย่อมต้องเคยผ่านร้อนผ่านหนาวมามากมาย บทเรียนที่ล้ำค่าจึงไม่ได้มีแต่บทเรียนจากความสำเร็จเท่านั้น หากยังมีบทเรียนแห่งความล้มเหลวหรือวิกฤตที่ต้องฟันฝ่า
เคน นครินทร์ สนทนากับ เอี๋ยม-วีรชัย มั่นสินธร กรรมการผู้จัดการใหญ่ บริษัท อุตสาหกรรมไทยบรรจุภัณฑ์ จำกัด (มหาชน) หรือ TIPAK ผู้ผลิตกระดาษและกล่องบรรจุภัณฑ์ลูกฟูกของไทย ที่ริเริ่มตั้งแต่ธุรกิจขนาดห้องแถวจนกลายเป็นบริษัทมหาชนเช่นทุกวันนี้
เขาจะมาแบ่งปันบทเรียนจากการผ่านวิกฤตหนี้ 2 ระลอก ตั้งแต่มรดกหนี้สินจากธุรกิจครอบครัว สู่วิกฤตหนี้ต่างประเทศในยุคต้มยำกุ้ง อะไรคือสิ่งที่ได้เรียนรู้ หลักคิดและการปฏิบัติเช่นไรที่ทำให้เขาผ่านพ้นวิกฤตมาได้ ติดตามได้ใน The Secret Sauce เอพิโสดนี้</t>
  </si>
  <si>
    <t>https://www.youtube.com/watch?v=tABDTDtORAc&amp;list=PL7vAomcmTSEoVYnaHnbI4mBIYNBoGUpRc&amp;index=28</t>
  </si>
  <si>
    <t>tABDTDtORAc</t>
  </si>
  <si>
    <t>Think Weekend ขโมยเคล็ดลับ บิล เกตส์ จำศีล ระเบิดไอเดีย | The Secret Sauce EP.593</t>
  </si>
  <si>
    <t>Dec 25, 2022</t>
  </si>
  <si>
    <t>12/25/2022</t>
  </si>
  <si>
    <t>39,039 views</t>
  </si>
  <si>
    <t>like this video along with 1,111 other people</t>
  </si>
  <si>
    <t>20:29</t>
  </si>
  <si>
    <t>แม้แต่สุดยอดนักบริหารระดับโลกอย่าง ‘บิล เกตส์’ ยังต้องมี ‘Think Week’ หรือสัปดาห์จำศีล หยุดพักจากการงานที่วุ่นวาย และหนีไปหาไอเดียในกระท่อมกลางป่า ซึ่งเขาได้ออกมาพูดเองว่าวิธีนี้ทำให้เขาสามารถสร้างนวัตกรรมใหม่ๆ ให้กับ Microsoft ได้อย่างมากมาย
แต่วิธีการที่เวิร์กกับคนหนึ่ง ไม่ได้หมายความว่าจะเวิร์กกับทุกคนเสมอไป เคน นครินทร์ ได้ถอดรหัสกระบวนการของหัวเรือใหญ่ Microsoft ออกมาเป็น ‘Think Weekend’ เคล็ดลับปลดล็อกสมอง ระเบิดไอเดีย ใน The Secret Sauce อีพีล่าสุด</t>
  </si>
  <si>
    <t>https://www.youtube.com/watch?v=8ekaBXKQa5Y&amp;list=PL7vAomcmTSEoVYnaHnbI4mBIYNBoGUpRc&amp;index=27</t>
  </si>
  <si>
    <t>8ekaBXKQa5Y</t>
  </si>
  <si>
    <t>MINDSET 2023 3 สิ่งที่ผู้นำต้องมี กับ เคน นครินทร์ | The Secret Sauce EP.594</t>
  </si>
  <si>
    <t>Dec 27, 2022</t>
  </si>
  <si>
    <t>12/27/2022</t>
  </si>
  <si>
    <t>60,299 views</t>
  </si>
  <si>
    <t>like this video along with 1,585 other people</t>
  </si>
  <si>
    <t>36:29</t>
  </si>
  <si>
    <t>โลกาภิวัตน์กำลังไม่เหมือนเดิม?
ผู้คนให้ความสำคัญกับ ESG มากขึ้น?
ChatGPT กำลังเข้ามาแย่งงานมนุษย์?
คำถามมากมายถูกตั้งขึ้นในปี 2022 หลายคำถามยังไม่ได้คำตอบ โลกเปลี่ยนเร็วราวกับเป็นสมรภูมิแห่งความผันผวน 
เคน นครินทร์ ชวนคุณมาสรุปเรื่องราวที่สำคัญแห่งปี พร้อมตั้งโจทย์ใหม่ของผู้นำในอนาคต อะไรคือสิ่งที่ผู้นำต้องถามกับตัวเองก่อนเปิดศักราชใหม่ในปี 2023 เพื่อให้สามารถคว้าโอกาสได้โดยไม่ตกขบวน ติดตามได้ใน The Secret Sauce เอพิโสดนี้</t>
  </si>
  <si>
    <t>https://www.youtube.com/watch?v=zXsdql1LxVw&amp;list=PL7vAomcmTSEoVYnaHnbI4mBIYNBoGUpRc&amp;index=26</t>
  </si>
  <si>
    <t>zXsdql1LxVw</t>
  </si>
  <si>
    <t>ปตท. ปักธงพิชิตคาร์บอน 2050 เปิดจักรวาลใหม่ ไกลกว่าพลังงาน | The Secret Sauce EP.595</t>
  </si>
  <si>
    <t>Dec 28, 2022</t>
  </si>
  <si>
    <t>12/28/2022</t>
  </si>
  <si>
    <t>21,260 views</t>
  </si>
  <si>
    <t>57:44</t>
  </si>
  <si>
    <t>เป้าหมาย Net Zero ของไทยคือปี 2065 แต่สำหรับ ปตท. ต้องบรรลุภายในปี 2050
ก่อนหน้านี้ ปตท. ได้เปลี่ยนแปลงวิสัยทัศน์ครั้งใหญ่จากเป้าหมายการเป็นบริษัทพลังงานชั้นนำของโลก สู่วิสัยทัศน์ ‘Powering Life with Future Energy and Beyond ขับเคลื่อนทุกชีวิตด้วยพลังแห่งอนาคต’ ที่มุ่งเน้นใน 2 เรื่อง นั่นก็คือ ‘Future Energy and Beyond’ หรือการตามหาพลังงานแห่งอนาคต และธุรกิจที่ไกลกว่าพลังงาน เพื่อให้สอดรับกับเทรนด์ความยั่งยืน
อีกครั้งของการพูดคุยกันระหว่าง ‘เคน นครินทร์’ และ ‘อรรถพล ฤกษ์พิบูลย์’ ประธานเจ้าหน้าที่บริหาร และกรรมการผู้จัดการใหญ่ ปตท. เพื่อที่จะเปิดเผยให้เห็นถึงแผนธุรกิจใหม่ของ ปตท. ว่านับตั้งแต่ครั้งก่อนที่พูดคุยกัน สถานะปัจจุบันเป็นอย่างไร</t>
  </si>
  <si>
    <t>https://www.youtube.com/watch?v=LJDx_bnHi0k&amp;list=PL7vAomcmTSEoVYnaHnbI4mBIYNBoGUpRc&amp;index=25</t>
  </si>
  <si>
    <t>LJDx_bnHi0k</t>
  </si>
  <si>
    <t>SABUY เติบโตโหด ก้าวกระโดดแบบคลั่งทำได้จริงหรือ? | The Secret Sauce EP.596</t>
  </si>
  <si>
    <t>Jan 9, 2023</t>
  </si>
  <si>
    <t>1/9/2023</t>
  </si>
  <si>
    <t>32,205 views</t>
  </si>
  <si>
    <t>like this video along with 560 other people</t>
  </si>
  <si>
    <t>1:06:28</t>
  </si>
  <si>
    <t>กำไรเพิ่ม 700% หุ้นพุ่ง 13 เด้ง SABUY สามารถสร้างสิ่งมหัศจรรย์ราวปาฏิหาริย์ให้เกิดขึ้นในเวลา 8 ปี ถึงแม้ว่าจะเป็นตัวเลขจากผลกำไรของการลงทุนในกิจการ แต่ปฏิเสธไม่ได้เลยว่าการเติบโตอย่างบ้าคลั่งของ SABUY นั้นมาจากแนวคิดโตอย่างบ้าคลั่ง
เคน นครินทร์ จะมาถอดแนวคิดเบื้องหลังการเติบโตแบบก้าวกระโดดของ SABUY กับ วิรัช มรกตกาล ประธานเจ้าหน้าที่บริหาร สายงานพาณิชย์และการลงทุน พร้อมทั้งความเสี่ยงของการพุ่งทะยานอย่างบ้าคลั่งของ SABUY ที่หลายคนตั้งคำถามว่า ‘จะโตแบบนี้ได้อีกนานแค่ไหน’</t>
  </si>
  <si>
    <t>https://www.youtube.com/watch?v=UnfLtncmBg8&amp;list=PL7vAomcmTSEoVYnaHnbI4mBIYNBoGUpRc&amp;index=24</t>
  </si>
  <si>
    <t>UnfLtncmBg8</t>
  </si>
  <si>
    <t>น้ำตา เจ ชนาธิป “คุณไม่รู้หรอกว่าผมถูกสร้างมาอย่างไร” | The Secret Sauce EP.597</t>
  </si>
  <si>
    <t>Jan 12, 2023</t>
  </si>
  <si>
    <t>1/12/2023</t>
  </si>
  <si>
    <t>742,414 views</t>
  </si>
  <si>
    <t>like this video along with 15,515 other people</t>
  </si>
  <si>
    <t>1:13:19</t>
  </si>
  <si>
    <t>“ตื่นขึ้นมาทำในสิ่งที่เราไม่อยากทำ นั่นคือสิ่งที่ทำให้เราเก่งที่สุด”
ลวดลายการเลี้ยงฟุตบอลที่สวยงาม การจ่ายทะลุช่องที่เหนือชั้น และการยิงประตูที่เฉียบขาด คือสิ่งที่เหล่าแฟนลูกหนังได้เห็นจากนักฟุตบอลอันดับ 1 ของไทย ‘ชนาธิป สรงกระสินธ์’ แต่สิ่งที่หลายคนยังไม่เคยได้สัมผัสคือ ตัวตนที่แท้จริงภายใต้ความเก่งกาจและคราบน้ำตาเบื้องหลังใบหน้าเปื้อนยิ้ม 
The Secret Sauce อีพีนี้จะเผยให้เห็นถึงเรื่องราวเบื้องหลังการเติบโตที่เต็มไปด้วยบาดแผลและความเจ็บปวด กระทั่ง เคน นครินทร์ ยังต้องหลั่งน้ำตา</t>
  </si>
  <si>
    <t>https://www.youtube.com/watch?v=FtwsIPkvars&amp;list=PL7vAomcmTSEoVYnaHnbI4mBIYNBoGUpRc&amp;index=23</t>
  </si>
  <si>
    <t>FtwsIPkvars</t>
  </si>
  <si>
    <t>เปอร์ สุวิกรม เคยปฏิเสธเงินแสน แลก 4 พัน | The Secret Sauce EP.598</t>
  </si>
  <si>
    <t>Jan 13, 2023</t>
  </si>
  <si>
    <t>1/13/2023</t>
  </si>
  <si>
    <t>252,552 views</t>
  </si>
  <si>
    <t>like this video along with 5,528 other people</t>
  </si>
  <si>
    <t>52:26</t>
  </si>
  <si>
    <t>“ถ้าคุณยอมแพ้ให้กับอำนาจเงินเมื่อไร คุณจบอยู่ที่ค่าตัวแค่นั้นเลย” 
แพสชันมาก่อนเงิน คือหลักการสำคัญในชีวิตที่ทำให้เด็กมัธยมมาดกวนจากภาพยนตร์ Final Score เติบโตสู่พิธีกรคุณภาพชั้นแนวหน้า แถมยังสามารถเปิดบริษัทเป็นของตัวเองได้ก่อนอายุ 30 
เคน นครินทร์ พูดคุยกับ เปอร์-สุวิกรม อัมระนันทน์ ถึงเส้นทางการเติบโตที่ผ่านมา เรื่องราวชีวิตที่มาถึงวันนี้เพราะเลือก ‘ปฏิเสธเงินแสน’ แลกกับการได้ทำใน ‘สิ่งที่หลงใหล’ แม้จะได้เงินเพียง 4,000 บาท ทำไมจึงตัดสินใจเช่นนั้น คีย์สำคัญที่ทำให้เขาสำเร็จอย่างทุกวันนี้คืออะไร พบคำตอบได้ใน The Secret Sauce เอพิโสดนี้</t>
  </si>
  <si>
    <t>https://www.youtube.com/watch?v=LrX4rlLNDoQ&amp;list=PL7vAomcmTSEoVYnaHnbI4mBIYNBoGUpRc&amp;index=22</t>
  </si>
  <si>
    <t>LrX4rlLNDoQ</t>
  </si>
  <si>
    <t>วิธีสร้าง Connection แบบ เปอร์ สุวิกรม | The Secret Sauce EP.599</t>
  </si>
  <si>
    <t>Jan 14, 2023</t>
  </si>
  <si>
    <t>1/14/2023</t>
  </si>
  <si>
    <t>326,497 views</t>
  </si>
  <si>
    <t>like this video along with 7,941 other people</t>
  </si>
  <si>
    <t>ไม่ว่าจะสัมภาษณ์ศิลปิน ผู้เชี่ยวชาญ ไปจนถึงนักธุรกิจหมื่นล้าน หรือจะเป็นการพาคนดูไปทำความรู้จักคนธรรมดาที่รายล้อมรอบตัว เปอร์มีฝีไม้ลายมือในการปรุงบทสนทนาให้ผู้ชมลิ้มรสได้อย่าง ‘เอร็ดอร่อย’ อยู่เสมอ 
ศิลปะในการผูกมิตรและรักษาความสัมพันธ์กับผู้คนในแบบของเขาน่าสนใจ เรียกได้ว่าเป็นอาวุธลับที่ทำในทุกๆ บทสนทนาของเขาโดดเด่น ไม่ซ้ำใคร
The Secret Sauce เอพิโสดนี้ ถอดตำราวิชา Connection ในแบบฉบับ เปอร์-สุวิกรม อัมระนันทน์ พร้อมพูดคุยถึงหมวกอีกใบในฐานะ ‘นักธุรกิจ’ ผู้ร่วมก่อตั้งแบรนด์ SMLL ผลิตภัณฑ์ที่สร้างสรรค์ขึ้นจากความห่วงใยในชีวิตของผู้คน</t>
  </si>
  <si>
    <t>https://www.youtube.com/watch?v=LKZu0b2kPzo&amp;list=PL7vAomcmTSEoVYnaHnbI4mBIYNBoGUpRc&amp;index=21</t>
  </si>
  <si>
    <t>LKZu0b2kPzo</t>
  </si>
  <si>
    <t>Disney | RAVIPA ทำไมแบรนด์ไทยได้จับมือกับดิสนีย์ระดับโลก | The Secret Sauce EP.600</t>
  </si>
  <si>
    <t>22,448 views</t>
  </si>
  <si>
    <t>like this video along with 659 other people</t>
  </si>
  <si>
    <t>ปราสาทหลังใหญ่กับดอกไม้ไฟ เจ้าหนูสีดำสวมเอี๊ยมสีแดง ราชินีผู้เกิดมาพร้อมพลังน้ำแข็ง ทั้งหมดนี้ถูกเนรมิตขึ้นด้วยเวทมนตร์ของ Disney สตูดิโอระดับโลกที่เปลี่ยนจินตนาการให้เป็นความจริง คอยสร้างความสุขและความประทับใจให้กับเราทุกคนเรื่อยมา 
วันนี้ถือเป็นอีกก้าวสำคัญของ RAVIPA แบรนด์เครื่องประดับสัญชาติไทยที่เริ่มต้นจากการขายสินค้าในโลกออนไลน์ ต่อยอดจนเป็นแบรนด์ที่มีหน้าร้านในทุกห้างสรรพสินค้าชั้นนำ ล่าสุดได้ร่วมรังสรรค์เวทมนตร์กับ Disney ผนึกจินตนาการลงในสินค้าคอลเล็กชันใหม่
อะไรคือจุดเริ่มต้นที่ทำให้ RAVIPA ได้สร้างสรรค์ผลงานร่วมกับ Disney ผู้ประกอบการที่ฝันอยากพาแบรนด์โกอินเตอร์ต้องเตรียมตัวอย่างไร และบทเรียนที่ได้จากการทำงานร่วมกับแบรนด์ระดับโลกคืออะไร หาคำตอบได้ใน The Secret Sauce เอพิโสดนี้</t>
  </si>
  <si>
    <t>https://www.youtube.com/watch?v=Oaw_-M2qv5o&amp;list=PL7vAomcmTSEoVYnaHnbI4mBIYNBoGUpRc&amp;index=20</t>
  </si>
  <si>
    <t>Oaw_-M2qv5o</t>
  </si>
  <si>
    <t>ผู้นำกับอำนาจ สร้างนวัตกรรมด้วยหลัก ABCs | The Secret Sauce EP.601</t>
  </si>
  <si>
    <t>Jan 21, 2023</t>
  </si>
  <si>
    <t>1/21/2023</t>
  </si>
  <si>
    <t>19,606 views</t>
  </si>
  <si>
    <t>like this video along with 465 other people</t>
  </si>
  <si>
    <t>22:54</t>
  </si>
  <si>
    <t>ผู้นำแบบไหนที่คุณอยากเป็น? ถึงเวลาที่ผู้นำต้องหันกลับมาทบทวนบทบาทของตนเองใหม่หรือไม่ เมื่อการมี ‘วิสัยทัศน์’ เพียงอย่างเดียวอาจไม่เพียงพอต่อการนำองค์กรอีกต่อไป หากแต่เป็น ‘ผู้นำนวัตกรรม’ รวมถึงการทบทวนอำนาจของผู้นำยุคใหม่ เพราะอำนาจที่ได้มาจากตำแหน่งอาจควบคุมผู้คนได้ แต่ไม่อาจสร้างความมุ่งมั่นหรือปลุกพลังในตัวพวกเขาได้อย่างเต็มที่
The Secret Sauce เอพิโสดนี้ เคน นครินทร์ จะพาถอดบทเรียนทักษะการเป็นผู้นำแบบ ABCs ทำอย่างไรให้นำคนได้ไกลด้วย Innovation</t>
  </si>
  <si>
    <t>https://www.youtube.com/watch?v=KSoY-iwkYwc&amp;list=PL7vAomcmTSEoVYnaHnbI4mBIYNBoGUpRc&amp;index=19</t>
  </si>
  <si>
    <t>KSoY-iwkYwc</t>
  </si>
  <si>
    <t>ดาไลลามะ คุยกับ เคน นครินทร์ เมตตาคืออำนาจ | The Secret Sauce EP.602</t>
  </si>
  <si>
    <t>Jan 22, 2023</t>
  </si>
  <si>
    <t>1/22/2023</t>
  </si>
  <si>
    <t>383,767 views</t>
  </si>
  <si>
    <t>like this video along with 12,963 other people</t>
  </si>
  <si>
    <t>40:00</t>
  </si>
  <si>
    <t>60 ปีที่ไม่เคยได้กลับบ้าน…ท่านคิดถึงไหม?
60 ปีที่ถูกขับไล่จากมาตุภูมิ…ท่านโกรธหรือไม่?
ครั้งแรกที่ เคน นครินทร์ บินลัดฟ้าไปหา ‘องค์ดาไลลามะที่ 14’ ถึงที่พำนัก ณ เมืองดารัมซาลา ประเทศอินเดีย พบกับบทสนทนาว่าด้วยชีวิตสิ้นหวังของคนหนุ่มสาว ปัญหาโลกแตกที่แม้แต่พระพุทธเจ้าก็ไม่อาจช่วย ความเจ็บปวดปนคิดถึงต่อแผ่นดินที่จากมา พร้อมสำรวจความรู้สึกในรอบ 6 ทศวรรษ จาก ‘ผู้นำสูงสุด’ สู่ ‘ผู้ลี้ภัย’ ทุกวันนี้ท่านรู้สึกอย่างไร? 
ติดตามชมได้ใน The Secret Sauce เอพิโสดนี้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 #ดาไลลามะ</t>
  </si>
  <si>
    <t>https://www.youtube.com/watch?v=JzQZsHetHoQ&amp;list=PL7vAomcmTSEoVYnaHnbI4mBIYNBoGUpRc&amp;index=18</t>
  </si>
  <si>
    <t>JzQZsHetHoQ</t>
  </si>
  <si>
    <t>ความไว้ใจคือสกุลเงินใหม่ของธุรกิจ | The Secret Sauce EP.603</t>
  </si>
  <si>
    <t>Jan 26, 2023</t>
  </si>
  <si>
    <t>1/26/2023</t>
  </si>
  <si>
    <t>25,947 views</t>
  </si>
  <si>
    <t>like this video along with 557 other people</t>
  </si>
  <si>
    <t>29:36</t>
  </si>
  <si>
    <t>ลูกค้า พนักงาน หรือผู้มีส่วนได้ส่วนเสียอื่นๆ คุณคิดว่าพวกเขาไว้ใจธุรกิจเรามากน้อยแค่ไหน? 
ในโลกของธุรกิจและการทำงาน ‘Trust’ คือคีย์หลักในการพาบริษัทของเราให้พิชิตกำไรและรักษาพนักงานเก่งๆ ให้อยากอยู่กับเราไปนานๆ ที่ผ่านมาบรรดาผู้นำองค์กรจึงหมกมุ่นกับการแสวงหาแนวทาง ตลอดจนเครื่องมือต่างๆ ที่จะช่วยเพิ่มพูนระดับของความไว้วางใจ ไม่ว่าจะเป็นการสื่อสารอย่างเปิดเผย การเป็นองค์กรพลเมืองดีของสังคม ตลอดจนการเคร่งครัดในการดำเนินธุรกิจด้วยแนวคิด ESG
เคน นครินทร์ นำเสนอผลวิจัยที่จะปลุกผู้นำองค์กรและบรรดาผู้บริหารให้ตื่น เมื่อลูกค้าและพนักงานอาจไม่ได้ไว้วางใจองค์กรมากเท่าที่เราคิด เหตุใดจึงเป็นเช่นนั้น จะส่งผลกระทบต่อธุรกิจแค่ไหน และหนทางในการแก้ไขหรือกอบกู้ Trust ต้องทำอย่างไร ติดตามชมได้ใน The Secret Sauce เอพิโสดนี้</t>
  </si>
  <si>
    <t>https://www.youtube.com/watch?v=bYC89iF_q6Y&amp;list=PL7vAomcmTSEoVYnaHnbI4mBIYNBoGUpRc&amp;index=17</t>
  </si>
  <si>
    <t>bYC89iF_q6Y</t>
  </si>
  <si>
    <t>ไมโครซอฟท์ปลดพนักงานหมื่นคนแต่ยังต้อง Do More with Less | The Secret Sauce EP.604</t>
  </si>
  <si>
    <t>Jan 28, 2023</t>
  </si>
  <si>
    <t>1/28/2023</t>
  </si>
  <si>
    <t>41,972 views</t>
  </si>
  <si>
    <t>like this video along with 885 other people</t>
  </si>
  <si>
    <t>14:57</t>
  </si>
  <si>
    <t>‘Do More with Less’ คีย์เวิร์ดสำคัญในปี 2023 จาก สัตยา นาเดลลา ซีอีโอบริษัท 
Microsoft ซึ่งแนวคิดนี้ไม่ได้หมายถึงการทำให้มากขึ้นโดยใช้เวลาที่น้อยลงเท่านั้น แต่ยังหมายถึงการลด ‘ทรัพยากร’ ด้านอื่นๆ ด้วย
The Secret Sauce เอพิโสดนี้ เคน นครินทร์ จะมาไขคำตอบ ทำไมแม่ทัพใหญ่แห่งบริษัทเทคชั้นนำของโลกถึงมองว่า แนวคิดนี้สำคัญสำหรับนักธุรกิจ รวมถึงแนวโน้มการมาถึงของเทคโนโลยีใหม่ๆ ที่จะมาช่วยเราลดการใช้ทรัพยากร พร้อมเพิ่มประสิทธิภาพการทำงานมากขึ้น 
________________
ตอนนี้ช่อง THE SECRET SAUCE ของเราได้เปิดให้แฟนๆ เข้ามาจอยเป็น Membership แล้วนะครับ สมัครได้ตั้งแต่วันนี้ ในราคาเพียง 50 บาทต่อเดือนเท่านั้น
โดยคุณสามารถคลิกที่ปุ่ม Join แล้วเลือกช่องทางชำระเงินตามสะดวกได้เลย หรือกดลิงก์ https://www.youtube.com/channel/UC9WlLtavtOylaWHDl6Uk00Q/join
มาเป็น The Secret Sauce Club ด้วยกันนะครับ :)
________________
ติดตาม The Secret Sauce ในช่องทางอื่นๆ
Spotify http://bit.ly/tssspotify   
Apple Podcasts http://bit.ly/tssapple    
Google Podcasts http://bit.ly/tssggpod   
PodBean http://bit.ly/tsspodbean     
Website http://bit.ly/webtss  
Facebook https://www.facebook.com/TheSecretSauceTH    
Facebook Group https://www.facebook.com/groups/643054436428079
#TheSecretSauce #TheStandardPodcast</t>
  </si>
  <si>
    <t>https://www.youtube.com/watch?v=cazEv08bXFo&amp;list=PL7vAomcmTSEoVYnaHnbI4mBIYNBoGUpRc&amp;index=16</t>
  </si>
  <si>
    <t>cazEv08bXFo</t>
  </si>
  <si>
    <t>อยากเลื่อนขั้นต้องมีคอนเนกชันจริงหรือ | The Secret Sauce EP.605</t>
  </si>
  <si>
    <t>Feb 9, 2023</t>
  </si>
  <si>
    <t>2/9/2023</t>
  </si>
  <si>
    <t>46,504 views</t>
  </si>
  <si>
    <t>like this video along with 1,462 other people</t>
  </si>
  <si>
    <t>29:03</t>
  </si>
  <si>
    <t>ในโลกของการทำงาน Know Who สำคัญกว่า Know How จริงหรือ? ทำไมคนเก่งบางคนถึงไม่ได้เลื่อนตำแหน่ง? เพราะคนเหล่านั้นไม่รู้จักประจบประแจงใช่ไหม? 
เคน นครินทร์ ชวนมาทบทวนสิ่งที่คนทำงานแต่ละช่วงวัยควรให้ความสำคัญ ที่เป็นบันไดไปสู่การเลื่อนขั้น พร้อมชี้ให้เห็นว่า นอกจากการมุ่งมั่นตั้งใจกับงานที่อยู่ในมือ คนทำงานที่ฝันอยากก้าวสู่ผู้นำควรใส่ใจไม่แพ้กันก็คือเรื่องของการบริหาร ‘ความสัมพันธ์’
สิ่งนี้จะเหมือนหรือต่างจากการประจบประแจงหรือไม่ อย่างไร ติดตามชมได้ใน The Secret Sauce เอพิโสดนี้</t>
  </si>
  <si>
    <t>https://www.youtube.com/watch?v=9z5bk9Ryrnk&amp;list=PL7vAomcmTSEoVYnaHnbI4mBIYNBoGUpRc&amp;index=15</t>
  </si>
  <si>
    <t>9z5bk9Ryrnk</t>
  </si>
  <si>
    <t>มาม่าเตรียมใช้หุ่นยนต์ AI ปลุกแบรนด์ให้ทันโลกใหม่ | The Secret Sauce EP.606</t>
  </si>
  <si>
    <t>Feb 10, 2023</t>
  </si>
  <si>
    <t>2/10/2023</t>
  </si>
  <si>
    <t>55,785 views</t>
  </si>
  <si>
    <t>44:40</t>
  </si>
  <si>
    <t>วิกฤตโลกทำต้นทุนพุ่งสูง นโยบายรัฐทำพฤติกรรมคนเปลี่ยน ไวรัสโควิดทำยอดขายผันผวนแบบฉีกตำรา จะทำอย่างไรถ้าแบรนด์ของคุณเจอความไม่แน่นอน 24 ชั่วโมงแบบ ‘มาม่า’ แบรนด์บะหมี่กึ่งสำเร็จรูปที่แมสที่สุดในประเทศไทย
เคน นครินทร์ ชวน เวทิต โชควัฒนา กรรมการผู้อำนวยการ บริษัท สหพัฒนพิบูล จำกัด (มหาชน) พูดคุยทุกประเด็นของมาม่ากับการฝ่ามรสุมโลก เผยเบื้องหลังการปรับราคามาม่าเป็นซองละ 7 บาท พร้อมเคล็ดลับที่ทำให้แบรนด์อายุกว่า 50 ปียังคงหนุ่มสาวอยู่เสมอ</t>
  </si>
  <si>
    <t>https://www.youtube.com/watch?v=hijGDGFUs8w&amp;list=PL7vAomcmTSEoVYnaHnbI4mBIYNBoGUpRc&amp;index=14</t>
  </si>
  <si>
    <t>hijGDGFUs8w</t>
  </si>
  <si>
    <t>ทำไมความสำเร็จไม่ทำให้มีความสุขเสมอไป | The Secret Sauce EP.607</t>
  </si>
  <si>
    <t>Feb 13, 2023</t>
  </si>
  <si>
    <t>2/13/2023</t>
  </si>
  <si>
    <t>36,145 views</t>
  </si>
  <si>
    <t>like this video along with 1,017 other people</t>
  </si>
  <si>
    <t>Harvard Business Review ได้เปิดเผยว่า 72% ของผู้ที่ประสบความสำเร็จในหน้าที่การงานกำลังเผชิญกับภาวะซึมเศร้า
เมื่อชื่อเสียง เงินทอง หรือเกียรติยศ ไม่ได้นำพามาซึ่งความพึงพอใจ แล้วกุญแจที่จะทำให้เรามีความสุขได้นั้นคืออะไรกัน? เคน นครินทร์ พาทุกคนไปรีเซ็ตความสัมพันธ์ระหว่าง ‘ความสุข’ กับ ‘ความสำเร็จ’ พร้อมเผยแนวทางในการฝึกทักษะของการมีความสุข</t>
  </si>
  <si>
    <t>https://www.youtube.com/watch?v=UJZEhfuKwOo&amp;list=PL7vAomcmTSEoVYnaHnbI4mBIYNBoGUpRc&amp;index=13</t>
  </si>
  <si>
    <t>UJZEhfuKwOo</t>
  </si>
  <si>
    <t>AgriTech เกษตร + เทคโนโลยี ทางรอดเกษตรกรไทย | The Secret Sauce EP.608</t>
  </si>
  <si>
    <t>Feb 16, 2023</t>
  </si>
  <si>
    <t>2/16/2023</t>
  </si>
  <si>
    <t>228,702 views</t>
  </si>
  <si>
    <t>56:56</t>
  </si>
  <si>
    <t>“หากอาชีพเกษตรกรรายได้ต่ำ ใครจะอยากเป็นเกษตรกร”
ประเทศไทยขึ้นชื่อว่า ‘ในน้ำมีปลา ในนามีข้าว’ แต่ในกระเป๋าเกษตรกรกลับ ‘ไม่มีเงิน’ เนื่องด้วยผลิตภาพการผลิตที่ไม่สอดคล้องกับบริบทปัจจุบัน และการพึ่งพาฟ้าฝนเพื่อทำการเกษตร ทำให้ผลผลิตไม่แน่นอน
The Secret Sauce อีพีนี้ เคน นครินทร์ พูดคุยกับ สรรเสริญ สมัยสุต กรรมการผู้จัดการและผู้บริหาร AXONS บริษัท AgriTech ที่อยู่เบื้องหลังความสำเร็จของ CPF กับเป้าหมายที่อยากพาการเกษตรไทยไปตีตลาดโลก</t>
  </si>
  <si>
    <t>https://www.youtube.com/watch?v=tbTm9sWAklI&amp;list=PL7vAomcmTSEoVYnaHnbI4mBIYNBoGUpRc&amp;index=12</t>
  </si>
  <si>
    <t>tbTm9sWAklI</t>
  </si>
  <si>
    <t>ยิงโฆษณา ปั๊มยอดขายโต 800% ด้วย 4 กลยุทธ์ลับการตลาด | The Secret Sauce EP.609</t>
  </si>
  <si>
    <t>Feb 19, 2023</t>
  </si>
  <si>
    <t>2/19/2023</t>
  </si>
  <si>
    <t>47,584 views</t>
  </si>
  <si>
    <t>like this video along with 1,123 other people</t>
  </si>
  <si>
    <t>ความเข้าใจผิดของผู้ประกอบการส่วนใหญ่ที่มองว่าการยิง Ads คือทุกอย่าง แต่ในความเป็นจริงการยิง Ads เป็นเพียงส่วนหนึ่งของการตลาดเท่านั้น สิ่งสำคัญคือการวางรากฐานทุกด้านให้แข็งแกร่ง คำถามคือทำอย่างไรให้ยอดขายไปไกลกว่าการยิงโฆษณา 
เคน นครินทร์ พูดคุยกับ ภคศุภ เพ็ชรดี ประธานกรรมการบริหาร และผู้ก่อตั้งบริษัท ดิจิมัสเกตเทียส์ จำกัด ที่มาเผยเคล็ดลับการทำการตลาดเอเจนซีให้ประสบความสำเร็จ สร้างยอดขายเพิ่มกว่า 800%</t>
  </si>
  <si>
    <t>https://www.youtube.com/watch?v=qKD7Ghgbwrk&amp;list=PL7vAomcmTSEoVYnaHnbI4mBIYNBoGUpRc&amp;index=11</t>
  </si>
  <si>
    <t>qKD7Ghgbwrk</t>
  </si>
  <si>
    <t>เจรจาต่อรอง ปิดดีลหมื่นล้าน สุพันธุ์ มงคลสุธี | The Secret Sauce EP.610</t>
  </si>
  <si>
    <t>Feb 20, 2023</t>
  </si>
  <si>
    <t>2/20/2023</t>
  </si>
  <si>
    <t>60,859 views</t>
  </si>
  <si>
    <t>1:24:23</t>
  </si>
  <si>
    <t>“การเจรจาบนโต๊ะประชุมนั้นห่วยแตกที่สุด”
หนึ่งเรื่องที่เป็นหัวใจสำคัญในการทำธุรกิจคือ ‘ทักษะในการเจรจา’ ที่แม้ว่าจะสามารถเรียนรู้หลักการได้ แต่การนำไปปฏิบัติตามให้เกิดผลนั้นแสนจะยากเย็น
เคน นครินทร์ จึงอยากจะมาแบ่งปันประสบการณ์ของยอดนักเจรจาอย่าง สุพันธุ์ มงคลสุธี ในบทบาทของผู้ก่อตั้ง บริษัท ที.เค.เอส. เทคโนโลยี จำกัด (มหาชน) และบริษัท ซินเน็ค (ประเทศไทย) จำกัด (มหาชน) ผู้ที่คว้าโอกาสในการเติบโตอย่างมหาศาลจากการปิดดีลกับบริษัทระดับโลก</t>
  </si>
  <si>
    <t>https://www.youtube.com/watch?v=2HdsXtd6Sqc&amp;list=PL7vAomcmTSEoVYnaHnbI4mBIYNBoGUpRc&amp;index=10</t>
  </si>
  <si>
    <t>2HdsXtd6Sqc</t>
  </si>
  <si>
    <t>ทำไมเราควรมีที่ปรึกษามากกว่า 1 คน | The Secret Sauce EP.611</t>
  </si>
  <si>
    <t>Feb 21, 2023</t>
  </si>
  <si>
    <t>2/21/2023</t>
  </si>
  <si>
    <t>41,080 views</t>
  </si>
  <si>
    <t>27:53</t>
  </si>
  <si>
    <t>‘ทำไมการมี Mentor ถึงไม่เพียงพออีกต่อไป’
ในอดีตหากต้องการที่จะเติบโตก้าวหน้าในชีวิตการงาน เรามักจะมองหา Mentor ที่จะคอยขัดเกลาและช่วยเหลือเราอย่างใกล้ชิด แต่ปัจจุบันสิ่งนั้นอาจจะไม่เพียงพอ เพราะการมีที่ปรึกษาคนเดียวอาจไม่สามารถตอบทุกปัญหาในชีวิตได้
เคน นครินทร์ จึงอยากจะมาแบ่งปันแนวคิด ‘Circle of Advisor’ หรือกลุ่มที่ปรึกษาที่เปรียบเสมือน Avenger ในชีวิตการทำงาน เพื่อการเติบโตที่ครอบคลุมในทุกมิติ</t>
  </si>
  <si>
    <t>https://www.youtube.com/watch?v=Df8F-q4MrK0&amp;list=PL7vAomcmTSEoVYnaHnbI4mBIYNBoGUpRc&amp;index=9</t>
  </si>
  <si>
    <t>Df8F-q4MrK0</t>
  </si>
  <si>
    <t>KBTG บุกเวียดนาม เปิดตลาดดึงคนเก่ง | The Secret Sauce EP.612</t>
  </si>
  <si>
    <t>Feb 22, 2023</t>
  </si>
  <si>
    <t>2/22/2023</t>
  </si>
  <si>
    <t>27,887 views</t>
  </si>
  <si>
    <t>like this video along with 346 other people</t>
  </si>
  <si>
    <t>33:58</t>
  </si>
  <si>
    <t>หนึ่งในประเทศเนื้อหอมที่ดึงดูดเงินลงทุนจากต่างชาติเข้ามามากที่สุดวินาทีนี้คงจะหนีไม่พ้น ‘เวียดนาม’
นอกเหนือจากมิติด้านการลงทุนแล้ว มิติของภาคแรงงาน โดยเฉพาะ Tech Talent เรียกได้ว่าเวียดนามเป็นประเทศที่อุดมไปด้วยบุคลากรคุณภาพ ยืนยันได้จากทักษะทางด้าน Coding อันดับ 2 ของอาเซียน และทักษะในหมวด STEM อันดับ 6 ของโลก และนั่นเป็นเหตุผลที่ดึงดูดให้ KBTG บริษัทเทครุ่นใหม่จากประเทศไทย เลือกเข้าไปลงทุนด้วยเช่นกัน
เคน นครินทร์ พูดคุยกับ ธนุสศักดิ์ ธัญญสิริ Managing Director, KBTG Vietnam เกี่ยวกับแผนการบุกเวียดนามของ KBTG ทั้งในมุมของธุรกิจธนาคารและการดึงดูด Tech Talent พร้อมทั้งเผยให้เห็นศักยภาพของเวียดนามว่าจะสามารถเติบโตได้อีกมากมายเพียงใด</t>
  </si>
  <si>
    <t>https://www.youtube.com/watch?v=oPCpVEtqEqI&amp;list=PL7vAomcmTSEoVYnaHnbI4mBIYNBoGUpRc&amp;index=8</t>
  </si>
  <si>
    <t>oPCpVEtqEqI</t>
  </si>
  <si>
    <t>Fraction แพลตฟอร์มที่ฝันอยากให้ทุกคนเป็นนายทุนได้ | The Secret Sauce EP.613</t>
  </si>
  <si>
    <t>Feb 27, 2023</t>
  </si>
  <si>
    <t>2/27/2023</t>
  </si>
  <si>
    <t>19,514 views</t>
  </si>
  <si>
    <t>52:29</t>
  </si>
  <si>
    <t>Fraction แพลตฟอร์มเทคโนโลยีการเงิน ที่จะมาปลดล็อกให้ทุกคนได้เข้าถึงและร่วมเป็นเจ้าของสินทรัพย์ที่มีมูลค่าสูงอย่างเท่าเทียม ผ่านการแปลงและแตกย่อยสินทรัพย์ให้อยู่ในรูปแบบโทเคนดิจิทัล ไม่ว่าจะเป็นคอนโดใจกลางเมือง, รีสอร์ตริมทะเล, นาฬิกาหรู, เรือยอชต์ รวมถึงผลงานศิลปะ
เคน นครินทร์ พูดคุยกับ เอกภักดิ์ นิราพาธพงศ์พร ซีอีโอและผู้ก่อตั้ง Fraction ถึงนิยามของ Fractional Investment การลงทุนแบบสัดส่วน ที่มีแนวคิดเบื้องหลังคือ ‘ทุกคนเป็นนายทุนได้โดยไม่ต้องพึ่งวาสนา’ พร้อมเปิดวิสัยทัศน์ กลยุทธ์ และโอกาสของการเติบโตในอนาคต ติดตามเนื้อหาทั้งหมดได้ใน The Secret Sauce เอพิโสดนี้</t>
  </si>
  <si>
    <t>https://www.youtube.com/watch?v=Z39hpase0f4&amp;list=PL7vAomcmTSEoVYnaHnbI4mBIYNBoGUpRc&amp;index=7</t>
  </si>
  <si>
    <t>Z39hpase0f4</t>
  </si>
  <si>
    <t>The Invisible Leader ผู้นำล่องหน หนังสือใหม่ เคน นครินทร์ | The Secret Sauce EP.614</t>
  </si>
  <si>
    <t>Mar 8, 2023</t>
  </si>
  <si>
    <t>3/8/2023</t>
  </si>
  <si>
    <t>42,764 views</t>
  </si>
  <si>
    <t>like this video along with 1,125 other people</t>
  </si>
  <si>
    <t>28:46</t>
  </si>
  <si>
    <t>“ทำไมผู้นำต้องล่องหน” นี่อาจเป็นคำถามแรกที่ผุดขึ้นมาในความคิดคุณ หลังได้ยินชื่อ The Invisible Leader ผู้นำล่องหน หนังสือใหม่ในรอบ 8 ปีของ เคน นครินทร์ ที่ตั้งใจกลั่นตัวอักษรจากประสบการณ์สัมภาษณ์ผู้บริหารชั้นนำหลายร้อยชีวิตในรายการ The Secret Sauce ผสมกับบทเรียนจริง ประสบการณ์ตรงจากบทบาทผู้นำในองค์กรสื่อ THE STANDARD สรุปออกมาเป็น ‘คู่มือผู้นำ-นักธุรกิจศตวรรษที่ 21’ ตำราพัฒนาทักษะผู้นำสำหรับทุกคน
The Secret Sauce เอพิโสดนี้ ชวนเคน นครินทร์ เล่าลึกเบื้องหลังที่มา ใจความสำคัญ บทบาทที่เปลี่ยนไปของผู้นำ และสรุปเหตุผลที่คุณไม่ควรพลาดหนังสือเล่มนี้
—</t>
  </si>
  <si>
    <t>https://www.youtube.com/watch?v=8QhoiNjUftU&amp;list=PL7vAomcmTSEoVYnaHnbI4mBIYNBoGUpRc&amp;index=6</t>
  </si>
  <si>
    <t>8QhoiNjUftU</t>
  </si>
  <si>
    <t>บัณฑูร ล่ำซำ น่าน ภารกิจสุดท้ายของชีวิต | The Secret Sauce EP.615</t>
  </si>
  <si>
    <t>Mar 10, 2023</t>
  </si>
  <si>
    <t>3/10/2023</t>
  </si>
  <si>
    <t>452,853 views</t>
  </si>
  <si>
    <t>like this video along with 5,162 other people</t>
  </si>
  <si>
    <t>45:20</t>
  </si>
  <si>
    <t>ในหมวกของนักการเงิน ‘บัณฑูร ล่ำซำ’ คือนายแบงก์ที่มากประสบการณ์กว่า 40 ปี
ในหมวกของนักธุรกิจ เขาคือผู้มีอิทธิพลสูงที่สุดคนหนึ่งของธนาคารกสิกรไทย
ในหมวกของคนรุ่นใหญ่ เขาคือผู้นำที่เข้าใจการขับเคลื่อนเศรษฐกิจของประเทศ
วันนี้ บัณฑูร ล่ำซำ ตัดสินใจเริ่มชีวิตที่สอง ซึ่งถือเป็นการ ‘ทุ่มหมดหน้าตัก’ ทั้งประสบการณ์ ปัญญา และความเป็นผู้นำ เพื่อมาแก้ ‘โจทย์สุดท้าย’ ที่เขาบอกว่ามันตื่นเต้นกว่าทุกโจทย์ที่เคยผ่านมาในชีวิต
The Secret Sauce เอพิโสดนี้ พาคุณเดินทางมาจังหวัดน่าน เพื่อถอดรหัสความคิดของ บัณฑูร ล่ำซำ ที่ใช้ทักษะผู้นำและนายแบงก์มาแก้ปัญหาที่ซับซ้อน ถอดออกมาเป็นบทเรียนที่ผู้นำทุกคนสามารถนำไปปรับใช้ได้ และเป็นจดหมายที่บัณฑูรส่งเสียงไปถึงคนตัวใหญ่ในสังคม</t>
  </si>
  <si>
    <t>https://www.youtube.com/watch?v=R0ETUrFqu50&amp;list=PL7vAomcmTSEoVYnaHnbI4mBIYNBoGUpRc&amp;index=5</t>
  </si>
  <si>
    <t>R0ETUrFqu50</t>
  </si>
  <si>
    <t>ทัวร์ Imperial College London มหาวิทยาลัย Top 10 โลก | The Secret Sauce EP.616</t>
  </si>
  <si>
    <t>Mar 12, 2023</t>
  </si>
  <si>
    <t>3/12/2023</t>
  </si>
  <si>
    <t>55,853 views</t>
  </si>
  <si>
    <t>ชีวิตความเป็นอยู่ของนักศึกษาหลังรั้ว Imperial College London มหาวิทยาลัยอันดับ 6 ของโลกเป็นอย่างไร?
The Secret Sauce พาลุยถึงใจกลางมหาวิทยาลัย นักศึกษาที่นี่เรียนอะไรกันอยู่ เผยให้เห็นโรงงานต้นแบบ Carbon Capture เทคโนโลยีที่เป็นกุญแจดอกสำคัญของโลก พร้อมแชร์เคล็ดลับสำหรับการเตรียมตัวเพื่อเข้าศึกษาที่ Imperial College London จากรุ่นพี่ตัวจริง</t>
  </si>
  <si>
    <t>https://www.youtube.com/watch?v=teb9ySkwF1I&amp;list=PL7vAomcmTSEoVYnaHnbI4mBIYNBoGUpRc&amp;index=4</t>
  </si>
  <si>
    <t>teb9ySkwF1I</t>
  </si>
  <si>
    <t>DEXON หุ่นยนต์สำรวจท่อ เบอร์ 1 ไทย | The Secret Sauce EP.617</t>
  </si>
  <si>
    <t>Mar 18, 2023</t>
  </si>
  <si>
    <t>3/18/2023</t>
  </si>
  <si>
    <t>17,703 views</t>
  </si>
  <si>
    <t>38:30</t>
  </si>
  <si>
    <t>น้ำมันรั่ว แก๊สระเบิด ความเสียหายรุนแรงอาจเกิดขึ้นได้หากไม่มีธุรกิจนี้
DEXON คือธุรกิจที่ให้บริการตรวจสอบทางวิศวกรรมเบอร์ 1 ในไทย ไม่เพียงสั่งสมประสบการณ์มาอย่างยาวนาน หากยังมีความสามารถในการสร้างเทคโนโลยีที่ใช้ในการตรวจสอบในพื้นที่ที่ยากจะเข้าถึง หรือพื้นที่ที่มีอุปสรรคกีดขวางสูง เช่น ในท่อลำเลียงหรือท่อที่ฝังอยู่ใต้น้ำ
ฝีมืออยู่ในระดับต้นๆ ของภูมิภาค และมีศักยภาพพร้อมลุยในตลาดต่างประเทศ เขาทำได้อย่างไร ความท้าทายในปัจจุบันคืออะไร ติดตามชมได้ใน The Secret Sauce เอพิโสดนี้</t>
  </si>
  <si>
    <t>https://www.youtube.com/watch?v=QST8Nkj9LLE&amp;list=PL7vAomcmTSEoVYnaHnbI4mBIYNBoGUpRc&amp;index=3</t>
  </si>
  <si>
    <t>QST8Nkj9LLE</t>
  </si>
  <si>
    <t>ปัญญาผู้นำ อานันท์ ปันยารชุน | The Secret Sauce EP.618</t>
  </si>
  <si>
    <t>Mar 19, 2023</t>
  </si>
  <si>
    <t>3/19/2023</t>
  </si>
  <si>
    <t>135,293 views</t>
  </si>
  <si>
    <t>like this video along with 3,531 other people</t>
  </si>
  <si>
    <t>1:16:42</t>
  </si>
  <si>
    <t>หากพูดถึงความสำเร็จของอดีตนายกรัฐมนตรี อานันท์ ปันยารชุน หลายคนคงจะนึกถึงการแก้วิกฤตพฤษภาทมิฬ การเปลี่ยนมิติความสัมพันธ์ระหว่างประเทศในอาเซียน และความพยายามที่จะปฏิรูประบบตุลาการ ซึ่งการที่จะผลักดันสิ่งต่างๆ เหล่านี้ให้สำเร็จได้ จำเป็นต้องใช้ ‘ภาวะผู้นำ’ อย่างสูง
The Secret Sauce อีพีนี้จะมาแบ่งปันบทสัมภาษณ์เกี่ยวกับทุกมิติความเป็นผู้นำ ระหว่าง เคน นครินทร์ และนายกรัฐมนตรีคนที่ 18 ของประเทศไทย อานันท์ ปันยารชุน ที่ไม่เคยเปิดเผยที่ไหนมาก่อน</t>
  </si>
  <si>
    <t>https://www.youtube.com/watch?v=RvE7_91Th6E&amp;list=PL7vAomcmTSEoVYnaHnbI4mBIYNBoGUpRc&amp;index=2</t>
  </si>
  <si>
    <t>RvE7_91Th6E</t>
  </si>
  <si>
    <t>เทรนด์ธุรกิจร้านสะดวกซัก 5 พันล้าน น่าลงทุนจริงหรือ | The Secret Sauce EP.619</t>
  </si>
  <si>
    <t>Mar 21, 2023</t>
  </si>
  <si>
    <t>3/21/2023</t>
  </si>
  <si>
    <t>15,490 views</t>
  </si>
  <si>
    <t>39:31</t>
  </si>
  <si>
    <t>ในช่วง 5 ปีที่ผ่านมา หนึ่งในธุรกิจที่มีการเติบโตขึ้นอย่างเห็นได้ชัดคือ ‘ธุรกิจสะดวกซัก (Laundromat)’ และผู้ที่อยู่เบื้องหลังความสำเร็จของร้านสะดวกซักในประเทศไทยคือ บริษัท อัลไลแอนซ์ ลอนดรี้ (ประเทศไทย) จำกัด หรือ ALS ผู้ผลิตเครื่องซักผ้าเกรดอุตสาหกรรม ที่มองเห็นโอกาสในการเติบโต จนมีการตั้งโรงงานในประเทศไทยเมื่อ ปี 2019
เคน นครินทร์ พูดคุยกับ สุกรี กีไร ผู้จัดการฝ่ายขายอาวุโส ประจำภูมิภาคอินโดจีน และ แดน แฮริสัน ผู้อำนวยการฝ่ายขายอาวุโสประจำภูมิภาคเอเชีย-แปซิฟิกแห่ง ALS เพื่อชี้ให้เห็นโอกาสทางธุรกิจของอุตสาหกรรมสะดวกซัก คาดการณ์ว่าธุรกิจนี้จะเติบโตเพิ่มได้มากเพียงใด</t>
  </si>
  <si>
    <t>https://www.youtube.com/watch?v=0XXhH7NxA4M&amp;list=PL7vAomcmTSEoVYnaHnbI4mBIYNBoGUpRc&amp;index=1</t>
  </si>
  <si>
    <t>0XXhH7NxA4M</t>
  </si>
  <si>
    <t>ประชุมให้น้อย แต่ได้งานเยอะ | The Secret Sauce EP.620</t>
  </si>
  <si>
    <t>Mar 24, 2023</t>
  </si>
  <si>
    <t>3/24/2023</t>
  </si>
  <si>
    <t>30,379 views</t>
  </si>
  <si>
    <t>like this video along with 831 other people</t>
  </si>
  <si>
    <t>ประชุมแล้วไม่ค่อยได้อะไร ประชุมจนไม่มีเวลาทำงาน ประชุมเก่งแต่หาข้อสรุปไม่เป็น! 
การประชุมที่ไร้จุดหมาย ไร้เข็มทิศนำทาง และกัดกินเวลาในการทำงาน ส่งผลให้คนทำงานรู้สึกแย่ ทั้งที่จริงๆ แล้วการประชุมคือชั่วโมงศักดิ์สิทธิ์ เราสามารถจัดสรรให้ทุกวินาทีมีคุณค่า นำข้อถกเถียง ข้อมูล ตลอดจนเสียงจากพนักงานมาแปรเปลี่ยนเป็นพลังในการขับเคลื่อนองค์กรให้เติบโตไปข้างหน้าได้ 
การประชุมที่มีประสิทธิภาพควรเป็นแบบไหน? ผู้นำประชุมจะเปลี่ยนชั่วโมงอันน่าเบื่อหน่ายให้กลายเป็นชั่วโมงศักดิ์สิทธิ์ได้อย่างไร? พบคำตอบได้ใน The Secret Sauce เอพิโสดนี้</t>
  </si>
  <si>
    <t>https://www.youtube.com/watch?v=nS24pQjfviE&amp;list=PLZ0vRaBzdrQ2UfyOSfiUuKOs4-2MxInQS&amp;index=327&amp;t=2s</t>
  </si>
  <si>
    <t>nS24pQjfviE</t>
  </si>
  <si>
    <t>TQM นายหน้าประกัน 4 หมื่นล้าน ที่ใหญ่กว่าประกันตอน 1 ตัวกลางที่ไม่มีวันตาย | The Secret Sauce EP.328</t>
  </si>
  <si>
    <t>Dec 28, 2020</t>
  </si>
  <si>
    <t>12/28/2020</t>
  </si>
  <si>
    <t>7,053 views</t>
  </si>
  <si>
    <t>like this video along with 142 other people</t>
  </si>
  <si>
    <t>47:32</t>
  </si>
  <si>
    <t>ติดตามช่องยูทูบ The Secret Sauce http://bit.ly/SUBthesecretsauce   
ไขความลับ TQM บริษัทนายหน้าขายประกันที่เติบโตอย่างก้าวกระโดดหลังจากเข้าตลาดได้เพียง 3 ปี ดร.อัญชลิน-ดร.นภัสนันท์ พรรณนิภา ประธานและประธานเจ้าหน้าที่บริหาร บริษัท ทีคิวเอ็ม อินชัวร์รันส์ โบรคเกอร์ จำกัด ตอบคำถามยอดฮิต โมเดลธุรกิจนายหน้ายังมีอนาคตอยู่หรือไม่ และการวางตัวเป็น Agoda แห่งวงการธุรกิจประกันหมายความว่าอย่างไร</t>
  </si>
  <si>
    <t>https://www.youtube.com/watch?v=jXETmKSSWBY&amp;list=PLZ0vRaBzdrQ2UfyOSfiUuKOs4-2MxInQS&amp;index=326&amp;t=4s</t>
  </si>
  <si>
    <t>jXETmKSSWBY</t>
  </si>
  <si>
    <t>TQM นายหน้าประกัน 4 หมื่นล้าน ตอน 2 ตั้งเป้าโบรกเกอร์อันดับ 1 อาเซียน | The Secret Sauce EP.329</t>
  </si>
  <si>
    <t>Dec 27, 2020</t>
  </si>
  <si>
    <t>12/27/2020</t>
  </si>
  <si>
    <t>6,058 views</t>
  </si>
  <si>
    <t>ติดตามช่องยูทูบ The Secret Sauce http://bit.ly/SUBthesecretsauce
TQM ตั้งเป้าเติบโตจาก 15,000 ล้าน สู่ 50,000 ล้านภายใน 6 ปี มียุทธศาสตร์และกลยุทธ์อย่างไร กำไรสุทธิที่เติบโตจากปีที่แล้วกว่า 40% ทำอย่างไร แนวทางการเติบโตแบบ Inorganic Growth ที่จะมาควบคู่กับ Organic Growth มีรายละเอียดอย่างไร พวกเขากำลังมองดีลใดอยู่บ้าง เพื่อก้าวขึ้นไปสู่การเป็นโบรกเกอร์อันดับ 1 ของอาเซียน</t>
  </si>
  <si>
    <t>https://www.youtube.com/watch?v=TsLRjL7arI8&amp;list=PLZ0vRaBzdrQ2UfyOSfiUuKOs4-2MxInQS&amp;index=325</t>
  </si>
  <si>
    <t>TsLRjL7arI8</t>
  </si>
  <si>
    <t>เทรนด์เทคโนโลยี 2021 ที่ต้องจับตา จากผู้เชี่ยวชาญ Deep Tech ตัวจริง | The Secret Sauce EP.327</t>
  </si>
  <si>
    <t>Dec 25, 2020</t>
  </si>
  <si>
    <t>12/25/2020</t>
  </si>
  <si>
    <t>54,601 views</t>
  </si>
  <si>
    <t>like this video along with 994 other people</t>
  </si>
  <si>
    <t>1:00:38</t>
  </si>
  <si>
    <t>ติดตามช่องยูทูบ The Secret Sauce http://bit.ly/SUBthesecretsauce
เจาะเทคโนโลยีที่น่าจับตามองปี 2021 หลังจากนี้จะเป็นอย่างไร Deep Tech คืออะไร มีอะไรบ้างที่จะเอามาปรับใช้และนำมาพัฒนากับองค์กรได้ เคน นครินทร์ คุยกับ ญาณวิทย์ รักษ์ศรี Senior Principal Visionary Architect ของ KBTG Group</t>
  </si>
  <si>
    <t>https://www.youtube.com/watch?v=d-FECOIiQt0&amp;list=PLZ0vRaBzdrQ2UfyOSfiUuKOs4-2MxInQS&amp;index=324&amp;t=4s</t>
  </si>
  <si>
    <t>d-FECOIiQt0</t>
  </si>
  <si>
    <t>รู้ทัน Cyber Attack จากไมโครซอฟท์ อย่าเพิ่งเชื่อใจใคร มีแค่รั้วไม่พอ | The Secret Sauce EP.326</t>
  </si>
  <si>
    <t>Dec 23, 2020</t>
  </si>
  <si>
    <t>12/23/2020</t>
  </si>
  <si>
    <t>8,978 views</t>
  </si>
  <si>
    <t>like this video along with 184 other people</t>
  </si>
  <si>
    <t>44:09</t>
  </si>
  <si>
    <t>ติดตามช่องยูทูบ The Secret Sauce http://bit.ly/SUBthesecretsauce
ในขณะที่โลกดิจิทัลเติบโตอย่างก้าวกระโดด เหรียญด้านที่สองของเทคโนโลยีที่เรียกว่าอาชกรรมหรือการฉ้อโกงทางไซเบอร์ก็ได้พัฒนาและแพร่ระบาดอย่างรวดเร็วไม่แพ้กัน ระบบ Cloud จะสามารถเข้ามามีส่วนช่วยได้อย่างไร
ฟังจากปากผู้เชี่ยวชาญ สรุจ ทิพเสนา Solution Specialist Team Unit (STU) Lead จากบริษัทยักษ์ใหญ่อย่าง Microsoft (Thailand) ถึงแนวทางการป้องกันที่องค์กรควรใช้</t>
  </si>
  <si>
    <t>https://www.youtube.com/watch?v=0n5apWLE520&amp;list=PLZ0vRaBzdrQ2UfyOSfiUuKOs4-2MxInQS&amp;index=323&amp;t=5s</t>
  </si>
  <si>
    <t>0n5apWLE520</t>
  </si>
  <si>
    <t>อยาก IPO ต้องทำอย่างไร เคสจริงจากหมอทำคลอดตลาดทุน 80 บริษัท | The Secret Sauce EP.325</t>
  </si>
  <si>
    <t>35,244 views</t>
  </si>
  <si>
    <t>like this video along with 1,080 other people</t>
  </si>
  <si>
    <t>1:00:41</t>
  </si>
  <si>
    <t>ติดตามช่องยูทูบ The Secret Sauce http://bit.ly/SUBthesecretsauce
การพาบริษัทเข้าตลาดหลักทรัพย์หรือเรียกสั้นๆ ว่า IPO คือความฝันของนักธุรกิจหลายคน แต่จะทำอย่างไรให้องค์กรไปถึงเป้าหมายนั้น 
เคน-นครินทร์ คุยกับ จิ๋ม-สุวภา เจริญยิ่ง ผู้อยู่เบื้องหลังการนำหุ้นเข้าตลาดหลักทรัพย์กว่า 80 บริษัท อยากขยายธุรกิจต้องทำอย่างไร จะ IPO ต้องเริ่มตรงไหน และ Corporate Wealth คืออะไร ใน The Secret Sauce</t>
  </si>
  <si>
    <t>https://www.youtube.com/watch?v=Zx4uH4ABKm8&amp;list=PLZ0vRaBzdrQ2UfyOSfiUuKOs4-2MxInQS&amp;index=322&amp;t=5s</t>
  </si>
  <si>
    <t>Zx4uH4ABKm8</t>
  </si>
  <si>
    <t>เพิ่มพลัง SMEs ด้วยทฤษฎีขนมจีนและบันได 5 ขั้น | The Secret Sauce EP.324</t>
  </si>
  <si>
    <t>6,220 views</t>
  </si>
  <si>
    <t>32:57</t>
  </si>
  <si>
    <t>SMEs ในประเทศไทยถือได้ว่าเป็นฐานรากหรือโครงสร้างเศรษฐกิจใหญ่ของประเทศ โดยมี สสว. ซึ่งเป็นหน่วยงานที่คอยช่วยเหลือและบูรณาการความรู้ทั้งหมดของทุกหน่วยงานที่เกี่ยวข้องกับ SMEs ในภาพรวม สสว. มองว่า SMEs ควรปรับตัวอย่างไร โดยเฉพาะช่วงหลังสถานการณ์โควิด-19 และปัจจุบันมีเครื่องมือหรือโครงการอะไรที่ SMEs สามารถเข้าร่วมได้บ้าง
เคน นครินทร์ คุยกับ มงคล ลีลาธรรม ประธานกรรมการบริหาร สำนักงานส่งเสริมวิสาหกิจขนาดกลางและขนาดย่อม หรือ สสว.</t>
  </si>
  <si>
    <t>https://www.youtube.com/watch?v=nWpeH7R4H6w&amp;list=PLZ0vRaBzdrQ2UfyOSfiUuKOs4-2MxInQS&amp;index=321&amp;t=4s</t>
  </si>
  <si>
    <t>nWpeH7R4H6w</t>
  </si>
  <si>
    <t>The Secret Sauce Club: Resilience ปัญญาล้มลุกไม่ได้มีคำตอบเดียว ตอนที่ 2 | The Secret Sauce EP.323</t>
  </si>
  <si>
    <t>5</t>
  </si>
  <si>
    <t>Dec 13, 2020</t>
  </si>
  <si>
    <t>12/13/2020</t>
  </si>
  <si>
    <t>23,671 views</t>
  </si>
  <si>
    <t>like this video along with 506 other people</t>
  </si>
  <si>
    <t>24:38</t>
  </si>
  <si>
    <t>บนโลกที่แผนกลยุทธ์ที่ดีไม่ได้การันตีความสำเร็จ บนโลกที่การมีเข็มทิศสำคัญกว่าแผนที่ เราจะใช้ความ ‘ไม่รู้’ อย่างไรให้ชนะความ ‘รู้’ จุดร่วมของนักธุรกิจที่ประสบความสำเร็จในปัจจุบันคืออะไร
เคน นครินทร์ ชวน โจ้-ธนา เธียรอัจฉริยะ และ ตุ้ม-สรกล อดุลยานนท์ ถอดบทเรียนความสำเร็จของนักธุรกิจชั้นนำระดับประเทศ และเล่ากรณีศึกษาโครงการอบรมแถวหน้าอย่าง ABC ซึ่งทั้งคู่เป็นผู้ริเริ่ม</t>
  </si>
  <si>
    <t>https://www.youtube.com/watch?v=DmocjGAn-cQ&amp;list=PLZ0vRaBzdrQ2UfyOSfiUuKOs4-2MxInQS&amp;index=320&amp;t=5s</t>
  </si>
  <si>
    <t>DmocjGAn-cQ</t>
  </si>
  <si>
    <t>The Secret Sauce Club: Resilience ปัญญาล้มลุกไม่ได้มีคำตอบเดียว ตอนที่ 1 | The Secret Sauce EP.322</t>
  </si>
  <si>
    <t>Dec 12, 2020</t>
  </si>
  <si>
    <t>12/12/2020</t>
  </si>
  <si>
    <t>55,810 views</t>
  </si>
  <si>
    <t>คัดสรรเนื้อหาบางส่วนจากงาน The Secret Sauce Club: Resilience ปัญญาล้มลุกไม่ได้มีคำตอบเดียว คุยถึงบทเรียนที่สำคัญที่สุดแห่งปี 2020 จากปรากฏการณ์ต่างๆ ไม่ว่าจะเป็นสถานการณ์การเมืองที่ร้อนแรงขึ้นทุกขณะ วิกฤตโควิด-19 ที่ยังไม่จบสิ้น และวิกฤตเศรษฐกิจที่กำลังฟูมฟักตัว
เราควรมองโลกใบใหม่ที่เต็มไปด้วยความไม่แน่นอนนี้อย่างไร อะไรคือเคล็ดลับที่ทำให้โจ้-ธนา เธียรอัจฉริยะ ยิ้มและสนุกไปกับการล้มและลุกขึ้นมาใหม่อยู่เสมอ และอะไรคือคำตอบที่ใช่ที่สุดใน ‘โลกที่ไม่ได้มีคำตอบเดียว’ ของตุ้ม-สรกล อดุลยานนท์</t>
  </si>
  <si>
    <t>https://www.youtube.com/watch?v=Sk32oWgVs_Q&amp;list=PLZ0vRaBzdrQ2UfyOSfiUuKOs4-2MxInQS&amp;index=319</t>
  </si>
  <si>
    <t>Sk32oWgVs_Q</t>
  </si>
  <si>
    <t>เบื้องหลัง บอย ถกลเกียรติ ซื้อ GMM Channel 2.2 พันล้าน เชื่อทีวียังไม่ตาย | The Secret Sauce EP.321</t>
  </si>
  <si>
    <t>Premiered Dec 8, 2020</t>
  </si>
  <si>
    <t>Dec 8, 2020</t>
  </si>
  <si>
    <t>12/8/2020</t>
  </si>
  <si>
    <t>46,261 views</t>
  </si>
  <si>
    <t>like this video along with 598 other people</t>
  </si>
  <si>
    <t>1:04:20</t>
  </si>
  <si>
    <t>นับว่าเป็นดีลใหญ่ส่งท้ายปีของอุตสาหกรรมสื่อสารมวลชน เมื่อกลุ่มบริษัท เดอะ วัน เอ็นเตอร์ไพรส์ จำกัด ได้เข้าซื้อกิจการบริษัท จีเอ็มเอ็ม แชนแนล โฮลดิ้ง จำกัด ในราคา 2.2 พันล้านบาท อะไรคือสาเหตุที่ทำให้ บอย ถกลเกียรติ ประธานเจ้าหน้าที่บริหาร กลุ่มบริษัท เดอะ วัน เอ็นเตอร์ไพรส์ จำกัด ตัดสินใจลงทุนเพิ่มในธุรกิจที่หลายคนมองว่าอยู่ในช่วงขาลง และอะไรคือกลยุทธ์การเติบโตหลังจากนี้ ในรายการ The Secret Sauce</t>
  </si>
  <si>
    <t>https://www.youtube.com/watch?v=ayGcUFmwXZ8&amp;list=PLZ0vRaBzdrQ2UfyOSfiUuKOs4-2MxInQS&amp;index=318&amp;t=5s</t>
  </si>
  <si>
    <t>ayGcUFmwXZ8</t>
  </si>
  <si>
    <t>ทฤษฎีจิระ-จินา GDH ทำหนังอย่างไรให้กำไร 4 ปีติด ร่วมทุนเกาหลี ลุยตลาดโลก | The Secret Sauce EP.320</t>
  </si>
  <si>
    <t>Premiered Dec 7, 2020</t>
  </si>
  <si>
    <t>Dec 7, 2020</t>
  </si>
  <si>
    <t>12/7/2020</t>
  </si>
  <si>
    <t>13,069 views</t>
  </si>
  <si>
    <t>like this video along with 233 other people</t>
  </si>
  <si>
    <t>1:22:42</t>
  </si>
  <si>
    <t>อุตสาหกรรมภาพยนตร์ไทยโดนผลกระทบมากน้อยแค่ไหนจากโควิด-19 ในฐานะผู้ผลิตภาพยนตร์แถวหน้าของประเทศไทย จินา โอสถศิลป์ CEO และ เก้ง-จิระ มะลิกุล Head of Producer แห่ง GDH มองเรื่องนี้อย่างไร
รวมถึงหากมองไปในอนาคต แพลตฟอร์มออนไลน์อย่าง Netflix จะเข้ามามีบทบาทต่อผู้ผลิตภาพยนตร์ไทยอย่างไร ทำไม GDH จึงมองว่านี่คือโอกาสที่ดีในการลุยตลาดต่างประเทศ และทฤษฎีการทำหนังให้ปังแบบ เก้ง-จิระ มะลิกุล มีวิธีการอย่างไร</t>
  </si>
  <si>
    <t>https://www.youtube.com/watch?v=IqoFvRRDGRA&amp;list=PLZ0vRaBzdrQ2UfyOSfiUuKOs4-2MxInQS&amp;index=317</t>
  </si>
  <si>
    <t>IqoFvRRDGRA</t>
  </si>
  <si>
    <t>กรณีศึกษา The Cassette มัดใจด้วยเพลง 90 เมื่อประสบการณ์สำคัญกว่าสินค้า | The Secret Sauce EP.319</t>
  </si>
  <si>
    <t>Dec 5, 2020</t>
  </si>
  <si>
    <t>12/5/2020</t>
  </si>
  <si>
    <t>9,438 views</t>
  </si>
  <si>
    <t>like this video along with 181 other people</t>
  </si>
  <si>
    <t>20:48</t>
  </si>
  <si>
    <t>The Cassette Music Bar ถอดวิธีคิดบาร์ฮิตย่านเอกมัย กับกลยุทธ์การทำธุรกิจที่เชื่อว่าประสบการณ์สำคัญกว่าสินค้า สร้าง Branding ด้วยเพลงยุค 90 และร้านสีชมพูที่กลายเป็นภาพจำ จนทำให้เกิดปราฏการณ์ใหม่ของร้านเหล้า ที่ลูกค้าต้องจองคิวข้ามสัปดาห์ ในรายการ The Secret Sauce</t>
  </si>
  <si>
    <t>อาหาร</t>
  </si>
  <si>
    <t>https://www.youtube.com/watch?v=OEMF50D5Q-I&amp;list=PLZ0vRaBzdrQ2UfyOSfiUuKOs4-2MxInQS&amp;index=316&amp;t=5s</t>
  </si>
  <si>
    <t>OEMF50D5Q-I</t>
  </si>
  <si>
    <t>12 เคล็ดลับ นอนอย่างไรให้ Productive ตื่นแล้วสดชื่น พร้อมลุยงาน | The Secret Sauce EP.318</t>
  </si>
  <si>
    <t>Dec 3, 2020</t>
  </si>
  <si>
    <t>12/3/2020</t>
  </si>
  <si>
    <t>136,423 views</t>
  </si>
  <si>
    <t>like this video along with 3,755 other people</t>
  </si>
  <si>
    <t>23:26</t>
  </si>
  <si>
    <t>ทุกวันนี้คุณนอนหลับดีหรือไม่ ข้อเสียของสุขภาพการนอนไม่ดีคืออะไร และต้องทำอย่างไรให้มี Productivity การนอนสูงสุด
เคน นครินทร์ คุยเรื่องวิทยาศาสตร์การนอน พร้อมแชร์ 12 เคล็ดลับหลับอย่าง Productive ในรายการ The Secret Sauce</t>
  </si>
  <si>
    <t>https://www.youtube.com/watch?v=qpl81RPRDCs&amp;list=PLZ0vRaBzdrQ2UfyOSfiUuKOs4-2MxInQS&amp;index=315&amp;t=4s</t>
  </si>
  <si>
    <t>qpl81RPRDCs</t>
  </si>
  <si>
    <t>ทำไม Subscription จึงเป็นโมเดลธุรกิจแห่งยุค และทำอย่างไรให้สำเร็จ | The Secret Sauce EP.317</t>
  </si>
  <si>
    <t>Dec 2, 2020</t>
  </si>
  <si>
    <t>12/2/2020</t>
  </si>
  <si>
    <t>144,280 views</t>
  </si>
  <si>
    <t>like this video along with 777 other people</t>
  </si>
  <si>
    <t>40:52</t>
  </si>
  <si>
    <t>ทำไม Subscription จึงเป็นโมเดลธุรกิจแห่งยุค และทำอย่างไรให้สำเร็จ
เจาะลึกกลยุทธ์การทำ Subscription Model ให้ประสบความสำเร็จ ธุรกิจคุณเหมาะกับโมเดลนี้หรือไม่ ทำอย่างไรให้ลูกค้าอยู่นานที่สุด พร้อมตัวอย่างกรณีศึกษาของแบรนด์ชั้นนำระดับโลกที่ประสบความสำเร็จและล้มเหลว รวบจบครบทุกประเด็นกับเคน นครินทร์ ใน The Secret Sauce 
สำหรับผู้ประกอบการธุรกิจ SMEs หรือ Startup ท่านใดสนใจ HP Subscription หรือโปรแกรมเช่าซื้อ-เช่าใช้อุปกรณ์ IT รายเดือนจาก HP สามารถดูรายละเอียดเพิ่มเติมได้ที่ https://bit.ly/2KReh3f หรือโทรสอบถามรายละเอียดเพิ่มเติมฟรี 1800-01-2215
สมัครงานตำแหน่ง Producer รายการ The Secret Sauce https://thestandard.co/jobs/</t>
  </si>
  <si>
    <t>https://www.youtube.com/watch?v=6LP3RRM-9F8&amp;list=PLZ0vRaBzdrQ2UfyOSfiUuKOs4-2MxInQS&amp;index=314</t>
  </si>
  <si>
    <t>6LP3RRM-9F8</t>
  </si>
  <si>
    <t>Innovation Runway เฟรมเวิร์กสร้างนวัตกรรมที่ใช้ได้จริงกับทุกองค์กร | The Secret Sauce EP.316</t>
  </si>
  <si>
    <t>Nov 28, 2020</t>
  </si>
  <si>
    <t>11/28/2020</t>
  </si>
  <si>
    <t>14,672 views</t>
  </si>
  <si>
    <t>45:29</t>
  </si>
  <si>
    <t>อยากสร้าง ‘นวัตกรรม’ เพื่อยกระดับธุรกิจให้ตอบโจทย์ลูกค้ากว่าที่เคย ต้องทำอย่างไร แชร์เคสการทำงานจริงจาก เชษฐพันธุ์ ศิริดานุภัทร Product Strategy Team Lead แห่ง KBTG ถึงเฟรมเวิร์กสร้างนวัตกรรมที่ใช้ได้จริงกับทุกองค์กร ในรายการ The Secret Sauce</t>
  </si>
  <si>
    <t>https://www.youtube.com/watch?v=g6CJOE_81mI&amp;list=PLZ0vRaBzdrQ2UfyOSfiUuKOs4-2MxInQS&amp;index=313&amp;t=5s</t>
  </si>
  <si>
    <t>g6CJOE_81mI</t>
  </si>
  <si>
    <t>แนวคิดเม่น กับ 3 วงกลมที่จะเปลี่ยนบริษัทคุณจาก Good เป็น Great | The Secret Sauce EP.315</t>
  </si>
  <si>
    <t>Nov 27, 2020</t>
  </si>
  <si>
    <t>11/27/2020</t>
  </si>
  <si>
    <t>58,535 views</t>
  </si>
  <si>
    <t>37:05</t>
  </si>
  <si>
    <t>การเป็นบริษัทที่ดีกำลังขัดขวางไม่ให้คุณเป็นบริษัทที่ยอดเยี่ยมหรือไม่
เคน นครินทร์ นำเสนอแนวคิดเม่น 3 วงกลมที่จะช่วยพัฒนาธุรกิจจากสิ่งคุณที่รัก สิ่งที่คุณทำได้ดี และวิธีหาเงินจากสิ่งนั้นมาทำให้บริษัทของคุณกลายเป็นระดับเทพ ในรายการ The Secret Sauce
สมัครงานตำแหน่ง Producer รายการ The Secret Sauce https://thestandard.co/jobs/</t>
  </si>
  <si>
    <t>https://www.youtube.com/watch?v=C9lEethRevo&amp;list=PLZ0vRaBzdrQ2UfyOSfiUuKOs4-2MxInQS&amp;index=312&amp;t=5s</t>
  </si>
  <si>
    <t>C9lEethRevo</t>
  </si>
  <si>
    <t>Empathy Gap ช่องว่างที่ทำให้เราทะเลาะกันเรื่องการเมือง | The Secret Sauce EP.314</t>
  </si>
  <si>
    <t>Nov 26, 2020</t>
  </si>
  <si>
    <t>11/26/2020</t>
  </si>
  <si>
    <t>10,023 views</t>
  </si>
  <si>
    <t>like this video along with 261 other people</t>
  </si>
  <si>
    <t>ทำไมการเข้าใจความขัดแย้งทางการเมือง ความคิดเห็นที่แตกต่างกันในครอบครัว บริษัท และสถาบันต่างๆ จึงไม่ง่ายเหมือนการเชียร์ฟุตบอลที่ต่างคนต่างมีทีมที่ตัวเองชื่นชอบ เหตุผลทางวิทยาศาสตร์และประสาทวิทยาอธิบายปรากฏการณ์นี้อย่างไร</t>
  </si>
  <si>
    <t>https://www.youtube.com/watch?v=UoLezvqXeQo&amp;list=PLZ0vRaBzdrQ2UfyOSfiUuKOs4-2MxInQS&amp;index=311&amp;t=5s</t>
  </si>
  <si>
    <t>UoLezvqXeQo</t>
  </si>
  <si>
    <t>3 สิ่งที่ แจ็ค หม่า บอกศุภลักษณ์ อัมพุช จนเป็น Winning Formula ของเดอะมอลล์ The Secret Sauce EP.313</t>
  </si>
  <si>
    <t>Premiered Nov 24, 2020</t>
  </si>
  <si>
    <t>Nov 24, 2020</t>
  </si>
  <si>
    <t>11/24/2020</t>
  </si>
  <si>
    <t>506,871 views</t>
  </si>
  <si>
    <t>like this video along with 11,198 other people</t>
  </si>
  <si>
    <t>1:00:23</t>
  </si>
  <si>
    <t>ศุภลักษณ์ อัมพุช แชร์บทเรียนธุรกิจแห่งอนาคตจากแจ็ค หม่า กับความตั้งใจปั้นเมืองไทยให้เป็นฮับเอนเตอร์เทนเมนต์ และกลยุทธ์บริหารคนด้วยความรักในบทบาท 2 แม่ ทั้งแม่ทัพและแม่ที่ดูแลพนักงานเหมือนครอบครัว ในรายการ The Secret Sauce</t>
  </si>
  <si>
    <t>https://www.youtube.com/watch?v=hpdBLJitGg8&amp;list=PLZ0vRaBzdrQ2UfyOSfiUuKOs4-2MxInQS&amp;index=310&amp;t=5s</t>
  </si>
  <si>
    <t>hpdBLJitGg8</t>
  </si>
  <si>
    <t>ศุภลักษณ์ อัมพุช “รัฐต้องกล้าเปิดประเทศ ปีนี้เผาหลอก ปีหน้าเผาจริง” | The Secret Sauce EP.312</t>
  </si>
  <si>
    <t>Premiered Nov 23, 2020</t>
  </si>
  <si>
    <t>Nov 23, 2020</t>
  </si>
  <si>
    <t>11/23/2020</t>
  </si>
  <si>
    <t>219,399 views</t>
  </si>
  <si>
    <t>like this video along with 4,211 other people</t>
  </si>
  <si>
    <t>ในสถานการณ์ที่แทบทุกธุรกิจกำลังดิ้นรนเอาตัวรอด ศุภลักษณ์ อัมพุช แม่ทัพใหญ่แห่งเดอะมอลล์ กรุ๊ป เชื่อว่าปี 2563 ยังเป็นแค่การเผาหลอกที่รอสัญญาณคลื่นวิกฤตที่แท้จริงซัดโถมเข้าฝั่งในปีหน้า 
The Secret Sauce กับการสัมภาษณ์ แอ๊ว ศุภลักษณ์ ที่ไม่ได้คุยแค่ธุรกิจเดอะมอลล์ แต่เจาะลึกไปถึงทางออกของประเทศ เพราะอะไรเธอจึงยื่นข้อเสนอถึงนายกรัฐมนตรีให้เปิดประเทศอย่างฉลาดและไม่กลัว เพื่อเป็นความหวังเดียวในการไปต่อของประเทศไทย 
นี่คือบทสัมภาษณ์ครั้งใหญ่ที่ผู้นำควรฟัง</t>
  </si>
  <si>
    <t>https://www.youtube.com/watch?v=_gevHBrsuB4&amp;list=PLZ0vRaBzdrQ2UfyOSfiUuKOs4-2MxInQS&amp;index=309&amp;t=5s</t>
  </si>
  <si>
    <t>_gevHBrsuB4</t>
  </si>
  <si>
    <t>สมชัย ซีอีโอ AIS กางแผนปฏิรูปครั้งประวัติศาสตร์รอบ 30 ปี | The Secret Sauce EP.311</t>
  </si>
  <si>
    <t>Nov 21, 2020</t>
  </si>
  <si>
    <t>11/21/2020</t>
  </si>
  <si>
    <t>46,378 views</t>
  </si>
  <si>
    <t>58:32</t>
  </si>
  <si>
    <t>สมชัย เลิศสุทธิวงค์ เปิดแผนกลยุทธ์เพื่อผลักดันองค์กรก้าวขึ้นมาเป็นอันดับหนึ่ง ที่พร้อมคิดสิ่งใหม่ ปรับตัวไปข้างหน้า และไม่ลืมบริหารคนให้ทันโลกอยู่เสมอ ในรายการ The Secret Sauce</t>
  </si>
  <si>
    <t>https://www.youtube.com/watch?v=J3hJDfQodDs&amp;list=PLZ0vRaBzdrQ2UfyOSfiUuKOs4-2MxInQS&amp;index=308&amp;t=5s</t>
  </si>
  <si>
    <t>J3hJDfQodDs</t>
  </si>
  <si>
    <t>70-20-10 สูตรพัฒนาทักษะ เรียนรู้ตลอดชีวิต | The Secret Sauce EP.310</t>
  </si>
  <si>
    <t>Nov 17, 2020</t>
  </si>
  <si>
    <t>11/17/2020</t>
  </si>
  <si>
    <t>94,731 views</t>
  </si>
  <si>
    <t>like this video along with 1,987 other people</t>
  </si>
  <si>
    <t>43:55</t>
  </si>
  <si>
    <t>ไม่ว่าบริษัท กลยุทธ์ หรือหัวหน้าจะดีสักแค่ไหน แต่หาก ‘คน’ ไม่พร้อมไปด้วยกัน องค์กรก็ไม่สามารถขับเคลื่อนไปข้างหน้าได้ 
The Secret Sauce เอพิโสดนี้ เคน นครินทร์ คุยกับ จุ๊บ-ชุติมา เกษมกรกิจ Head of KBTG Academy ถึงโมเดลการเรียนรู้ 70-20-10 เฟรมเวิร์กที่สร้างคนทำงานให้เก่งรอบด้าน และสามารถเติบโตไปกับองค์กรได้จริง
ติดตามซีรีส์ The Secret Sauce: Beyond the Future by KBTG ได้ตลอดปี 2020 ทุกช่องทางพอดแคสต์
สมัครงานตำแหน่ง Producer รายการ The Secret Sauce https://thestandard.co/jobs/</t>
  </si>
  <si>
    <t>https://www.youtube.com/watch?v=mDNMjQUEAJw&amp;list=PLZ0vRaBzdrQ2UfyOSfiUuKOs4-2MxInQS&amp;index=307&amp;t=4s</t>
  </si>
  <si>
    <t>mDNMjQUEAJw</t>
  </si>
  <si>
    <t>ถอดรหัสเศรษฐกิจเอาต์ซอร์ส 4.0 จากสยามราชธานี | The Secret Sauce EP.309</t>
  </si>
  <si>
    <t>Nov 16, 2020</t>
  </si>
  <si>
    <t>11/16/2020</t>
  </si>
  <si>
    <t>7,359 views</t>
  </si>
  <si>
    <t>43:48</t>
  </si>
  <si>
    <t>วิธีคิดการสร้างสมดุลให้องค์กรขนาดใหญ่ที่มีพนักงานกว่า 12,000 คน ทำอย่างไรให้ Agile และ Lean ได้แบบสตาร์ทอัพ แต่ยังคงสร้าง Customer Experience ได้เหมือนธุรกิจดั้งเดิม ไอทีเข้ามามีบทบาทอย่างไรในองค์กรในการพัฒนาสินค้าและบริการ
เคน นครินทร์ คุยกับผู้บริหารอายุน้อยไฟแรง ณัฐพล วิมลเฉลา กรรมการบริหารและ Chief Operating Officer บริษัท สยามราชธานี จำกัด (มหาชน) ถึงวิธีคิดการนำไอทีเข้ามาช่วยในการบริการลูกค้า เพื่อผลักดัน S-Curve ใหม่ๆ ของบริษัทในอนาคตอย่างมั่นคง
สมัครงานตำแหน่ง Producer รายการ The Secret Sauce https://thestandard.co/jobs/</t>
  </si>
  <si>
    <t>https://www.youtube.com/watch?v=upIegYLR2Rk&amp;list=PLZ0vRaBzdrQ2UfyOSfiUuKOs4-2MxInQS&amp;index=306&amp;t=5s</t>
  </si>
  <si>
    <t>upIegYLR2Rk</t>
  </si>
  <si>
    <t>สัมภาษณ์เจ้าของ B.Grimm องค์กร 142 ปี อยู่ยาวด้วยหลัก Relationship-Oriented The Secret Sauce EP.308</t>
  </si>
  <si>
    <t>Nov 11, 2020</t>
  </si>
  <si>
    <t>11/11/2020</t>
  </si>
  <si>
    <t>9,724 views</t>
  </si>
  <si>
    <t>1:34:58</t>
  </si>
  <si>
    <t>ย้อนประวัติ B.Grimm กว่าจะมาเป็นองค์กรยักษ์ใหญ่ถึงวันนี้มีจุดเริ่มต้นอย่างไร หัวใจสำคัญของความยั่งยืนต้องเริ่มที่ตรงไหน และทำไม B.Grimm จึงชนะใจบริษัทร่วมทุนมากมาย ด้วยวิธีคิดแบบ Relationship-Oriented ในรายการ The Secret Sauce</t>
  </si>
  <si>
    <t>https://www.youtube.com/watch?v=7SX_1HtvXqY&amp;list=PLZ0vRaBzdrQ2UfyOSfiUuKOs4-2MxInQS&amp;index=305&amp;t=5s</t>
  </si>
  <si>
    <t>7SX_1HtvXqY</t>
  </si>
  <si>
    <t>จุตินันท์ ภิรมย์ภักดี ซีอีโอบุญรอด​ เผยธรรมนูญประจำตระกูล วิถีสิงห์แห่งอนาคต The Secret Sauce EP.307</t>
  </si>
  <si>
    <t>60,182 views</t>
  </si>
  <si>
    <t>like this video along with 741 other people</t>
  </si>
  <si>
    <t>ถอดบทเรียนการทำธุรกิจของ จุตินันท์ ภิรมย์ภักดี แม่ทัพใหญ่แห่งบุญรอดบริวเวอรี่ ในวันที่ก้าวขึ้นมารับตำแหน่งซีอีโอช่วงเดียวกับวิกฤตโควิด-19 บทเรียนที่ได้จากการสืบทอดธุรกิจจาก สันติ ภิรมย์ภักดี คืออะไร Singha Way ยุคใหม่จะมีหน้าตาแบบไหน และทำไมมุมมองด้านตัวเลขกำไรจึงไม่ใช่ด้านเดียวที่บุญรอดฯ ใช้เพื่อวัดความสำเร็จ
เคน นครินทร์ คุยกับ จุตินันท์ ภิรมย์ภักดี ประธานเจ้าหน้าที่บริหารและกรรมการผู้จัดการใหญ่ บริษัท บุญรอดบริวเวอรี่ จำกัด ในรายการ The Secret Sauce</t>
  </si>
  <si>
    <t>ธุรกิจเครื่องดื่ม</t>
  </si>
  <si>
    <t>https://www.youtube.com/watch?v=bgocl-C21ks&amp;list=PLZ0vRaBzdrQ2UfyOSfiUuKOs4-2MxInQS&amp;index=304&amp;t=4s</t>
  </si>
  <si>
    <t>bgocl-C21ks</t>
  </si>
  <si>
    <t>คิดกลับหัวแบบ SABUY จากตู้เติมเงินสู่ความฝัน Alipay เมืองไทย | The Secret Sauce EP.306</t>
  </si>
  <si>
    <t>Nov 9, 2020</t>
  </si>
  <si>
    <t>11/9/2020</t>
  </si>
  <si>
    <t>12,287 views</t>
  </si>
  <si>
    <t>like this video along with 246 other people</t>
  </si>
  <si>
    <t>51:19</t>
  </si>
  <si>
    <t>ถอดรหัส สบาย เทคโนโลยี ธุรกิจ Payment สัญชาติไทยกับการสร้างระบบ Ecosystem ที่เป็นประโยชน์เพื่อคนตัวเล็ก คู่ค้า ธนาคาร หรือแม้กระทั่งผู้เล่นรายอื่น 
เคน นครินทร์ คุยกับ ชูเกียรติ รุจนพรพจี ประธานเจ้าหน้าที่บริหาร บริษัท สบาย เทคโนโลยี จำกัด (มหาชน) ถึงการสร้าง Ecosystem ที่แข็งแรง การใช้กระบวนทำงานให้ Lean แต่มีประสิทธิภาพสูงสุด และฝันยิ่งใหญ่ที่อยากเป็น Alipay แห่งชาติ ในรายการ The Secret Sauce</t>
  </si>
  <si>
    <t>https://www.youtube.com/watch?v=vJf7iDj6pao&amp;list=PLZ0vRaBzdrQ2UfyOSfiUuKOs4-2MxInQS&amp;index=303</t>
  </si>
  <si>
    <t>vJf7iDj6pao</t>
  </si>
  <si>
    <t>ปัญญาล้มลุกเรียนรู้ของ โจ้-ธนา ‘คนมีค่ากว่าของ’ | The Secret Sauce EP.305</t>
  </si>
  <si>
    <t>Premiered Nov 7, 2020</t>
  </si>
  <si>
    <t>Nov 7, 2020</t>
  </si>
  <si>
    <t>11/7/2020</t>
  </si>
  <si>
    <t>106,443 views</t>
  </si>
  <si>
    <t>like this video along with 2,072 other people</t>
  </si>
  <si>
    <t>1:21:15</t>
  </si>
  <si>
    <t>ชีวิตแบบมั่วๆ กะๆ เอาของ โจ้-ธนา เธียรอัจฉริยะ เมื่อเขาเพิ่งพ้นตำแหน่ง Chief of Marketing ของ SCB เมื่อวันที่ 1 พฤศจิกายนที่ผ่านมา การผจญภัยครั้งต่อไปกำลังจะเริ่มต้นที่ไหน บทเรียนจากการล้ม ลุก เรียน รู้ ของนักการตลาดในวัย 50 ปี คืออะไร และทำไมการเป็น ‘ผู้ให้’ จึงมีคุณค่ามากกว่าชื่อเสียงหรือเงินทองในมุมมองของชายผู้นี้
ลงทะเบียนร่วมงาน The Secret Sauce Club ‘Resilience ปัญญาล้มลุกไม่ได้มีคำตอบเดียว’ https://thestandard.co/events/</t>
  </si>
  <si>
    <t>https://www.youtube.com/watch?v=ypdGQor54mc&amp;list=PLZ0vRaBzdrQ2UfyOSfiUuKOs4-2MxInQS&amp;index=302&amp;t=5s</t>
  </si>
  <si>
    <t>ypdGQor54mc</t>
  </si>
  <si>
    <t>จาก ‘ฤทธา’ สู่ Siamese Asset งัดทุกไม้เด็ด-แบรนด์โรงแรม ลุยศึกอสังหาฯ | The Secret Sauce EP.304</t>
  </si>
  <si>
    <t>15,336 views</t>
  </si>
  <si>
    <t>1:06:18</t>
  </si>
  <si>
    <t>กลยุทธ์การเติบโตของอสังหาฯ ที่ผันตัวมาจากบริษัทรับเหมาก่อสร้างอย่าง ‘ฤทธา’ คืออะไร โอกาสที่ Siamese Asset มองเห็นและหยิบมาเป็นอาวุธสำคัญในวันที่หลายธุรกิจต่างหยุดชะงักอยู่ที่ตรงไหน และพวกเขามีวิธีคิดอย่างไร เพื่อเพิ่มมูลค่าอสังหาฯ ได้อยู่ตลอดเวลา The Secret Sauce เอพิโสดนี้ เคน นครินทร์ คุยกับ ขจรศิษฐ์ สิ่งสรรเสริญ ประธานและกรรมการเจ้าหน้าที่บริหาร บริษัท ไซมิส แอสเสท จำกัด (มหาชน) ถึงวิธีคิดในการสร้างจุดแข็งให้ธุรกิจ ที่ผู้นำทุกองค์กรสามารถนำไปปรับใช้ได้จริงและไม่ควรพลาด 
สามารถหาข้อมูลเพิ่มเติมได้ที่ https://bit.ly/30ZhoeB 
สนใจลงทะเบียนเพื่อรับข้อมูลเกี่ยวกับการเปิดขายหุ้น IPO ของ Siamese Asset 
คลิ๊ก : www.iposiameseasset.com
เบอร์โทร: 1306
LINE@ : https://lin.ee/hfYc1f7 หรือ @siameseassetcorp (มี @)
#BrandedResidence #SiameseAsset #AssetofLife #SABrandedResidence #WyndhamResidenceBangkok #WyndhamGardenBangkok #RamadaPlazaResidence #RamadaResidenceBangkok</t>
  </si>
  <si>
    <t>https://www.youtube.com/watch?v=fSEv42AqDJ8&amp;list=PLZ0vRaBzdrQ2UfyOSfiUuKOs4-2MxInQS&amp;index=301&amp;t=5s</t>
  </si>
  <si>
    <t>fSEv42AqDJ8</t>
  </si>
  <si>
    <t>รู้จักโมเดลธุรกิจ Pornhub แพลตฟอร์มที่มียอดชม 4.2 หมื่นล้านครั้งต่อปี | The Secret Sauce EP.303</t>
  </si>
  <si>
    <t>Nov 3, 2020</t>
  </si>
  <si>
    <t>11/3/2020</t>
  </si>
  <si>
    <t>44,166 views</t>
  </si>
  <si>
    <t>19:29</t>
  </si>
  <si>
    <t>จากประเด็นร้อนล่าสุด เมื่อกระทรวงดิจิทัลเพื่อเศรษฐกิจและสังคมระงับการเข้าถึงเว็บไซต์ Pornhub เนื่องจากพบเนื้อหาที่มีความผิดตาม พ.ร.บ. จนกลายเป็นกระแสที่ถูกพูดถึงอย่างล้นหลามในโลกโซเชียลมีเดีย
The Secret Sauce ย้อนเส้นทางความสำเร็จของ Pornhub ผ่านมุมมองการทำธุรกิจ เพราะอะไรแฟลตฟอร์มสัญชาติแคนาดาจึงกลายเป็นที่นิยมถึงขั้นมีผู้ชม 42,000 ล้านครั้งต่อปี รวมถึงเมืองไทยที่ติดอันดับ 17 ของโลกที่มีการเข้าชมเว็บไซต์นี้
สมัครงานตำแหน่ง Producer รายการ The Secret Sauce https://thestandard.co/jobs/</t>
  </si>
  <si>
    <t>https://www.youtube.com/watch?v=fuWq9x-3jqs&amp;list=PLZ0vRaBzdrQ2UfyOSfiUuKOs4-2MxInQS&amp;index=300</t>
  </si>
  <si>
    <t>fuWq9x-3jqs</t>
  </si>
  <si>
    <t>LINE MAN Wongnai รวมพลังสู้ศึกฟู้ดเดลิเวอรี ฝันเป็นยูนิคอร์นแรกของไทย | The Secret Sauce EP.302</t>
  </si>
  <si>
    <t>Premiered Oct 31, 2020</t>
  </si>
  <si>
    <t>Oct 31, 2020</t>
  </si>
  <si>
    <t>10/31/2020</t>
  </si>
  <si>
    <t>19,380 views</t>
  </si>
  <si>
    <t>1:01:18</t>
  </si>
  <si>
    <t>เปิดเบื้องหลังดีลครั้งลือลั่น เมื่อ Wongnai แอปฯ ดาต้าเบสร้านอาหาร ควบรวมกับ LINE MAN คุณยอดจะมีวิชันและกลยุทธ์ในการพาสองแพลตฟอร์มขวัญใจคนไทยกับเงินลงทุนกว่า 3 พันล้านบาท ไปถึงจุดหมายได้อย่างไร สนามฟู้ดเดลิเวอรีดุเดือดแค่ไหน และทำไมความ ‘อึด’ ในการทำธุรกิจทุกวันนี้จึงสำคัญ
เคน นครินทร์ คุยกับ ยอด ชินสุภัคกุล ประธานเจ้าหน้าที่บริหาร LINE MAN Wongnai และผู้ร่วมก่อตั้ง Wongnai ในรายการ The Secret Sauce</t>
  </si>
  <si>
    <t>https://www.youtube.com/watch?v=ggKVa7XlnKo&amp;list=PLZ0vRaBzdrQ2UfyOSfiUuKOs4-2MxInQS&amp;index=299&amp;t=6s</t>
  </si>
  <si>
    <t>ggKVa7XlnKo</t>
  </si>
  <si>
    <t>ปัญญาฝ่าวิกฤตประเทศไทย ภิญโญ ไตรสุริยธรรมา | The Secret Sauce EP.300</t>
  </si>
  <si>
    <t>Premiered Oct 25, 2020</t>
  </si>
  <si>
    <t>Oct 25, 2020</t>
  </si>
  <si>
    <t>10/25/2020</t>
  </si>
  <si>
    <t>286,372 views</t>
  </si>
  <si>
    <t>like this video along with 7,185 other people</t>
  </si>
  <si>
    <t>1:11:41</t>
  </si>
  <si>
    <t>ในสถานการณ์ที่ประเทศไทยกำลังเผชิญกับวิกฤตซ้อนวิกฤต หนังสือเล่มใหม่ของ ภิญโญ ไตรสุริยธรรมา ‘ปัญญาฝ่าวิกฤต’ คล้ายจะเป็นแสงเทียนในความมืดมิด 
เขาใช้เวลาร่วมปีในการค้นคว้าหาข้อมูลถอดบทเรียนจากอดีต และเวลาอีกร่วมชีวิตในการบูรณาการความรู้ทุกศาสตร์เพื่อหาคำตอบว่า วิกฤตครั้งนี้เกิดจากอะไร ทางออกของประเทศไทยคืออะไร และทำไมการใช้ ‘ปัญญาเหนือกว่าธรรมเนียมปฏิบัติธรรมดา’ จึงสำคัญในการฝ่ามหาวิกฤตครั้งนี้
ไม่ว่าคุณจะมีจุดยืนทางการเมืองอย่างไร นี่คือบทสัมภาษณ์ที่คนรุ่นใหม่ควรฟัง และผู้มีอำนาจต้องฟังอย่างยิ่ง</t>
  </si>
  <si>
    <t>https://www.youtube.com/watch?v=3p9N8BWbn6o&amp;list=PLZ0vRaBzdrQ2UfyOSfiUuKOs4-2MxInQS&amp;index=298&amp;t=7s</t>
  </si>
  <si>
    <t>3p9N8BWbn6o</t>
  </si>
  <si>
    <t>จงลงทุนในธุรกิจที่มีอนาคต สรุปผลประกอบการทางความคิดไตรมาส 3/63 | The Secret Sauce EP.297</t>
  </si>
  <si>
    <t>Oct 3, 2020</t>
  </si>
  <si>
    <t>10/3/2020</t>
  </si>
  <si>
    <t>40,307 views</t>
  </si>
  <si>
    <t>like this video along with 902 other people</t>
  </si>
  <si>
    <t>จงลงทุนในธุรกิจที่มีอนาคต 
เป็น Last Man Standing ในธุรกิจที่อยู่ในช่วงขาลง 
ทำสิ่งที่ยากหรือคนอื่นทำไม่ได้ 
อดทน เก็บเงินสด รักษาสภาพคล่อง 
แยกระหว่างงานกับแพสชัน
เคน นครินทร์ สรุปผลประกอบการทางความคิดจากการสัมภาษณ์ผู้บริหารในช่วงไตรมาสที่ 3 ของปี 2563 ในรายการ The Secret Sauce
*แก้ไขข้อมูลผิดพลาด ชื่อบริษัทโลจิสติกส์ที่กล่าวถึง ที่ถูกต้องคือ JWD ไม่ใช่ FWD</t>
  </si>
  <si>
    <t>https://www.youtube.com/watch?v=Kd8uD9WWfhU&amp;list=PLZ0vRaBzdrQ2UfyOSfiUuKOs4-2MxInQS&amp;index=297&amp;t=7s</t>
  </si>
  <si>
    <t>Kd8uD9WWfhU</t>
  </si>
  <si>
    <t>ล้วงวิชา German DNA แบรนด์ STIEBEL ELTRON สู่เบอร์ 1 เครื่องทำน้ำอุ่นไทย | The Secret Sauce EP.296</t>
  </si>
  <si>
    <t>Oct 2, 2020</t>
  </si>
  <si>
    <t>10/2/2020</t>
  </si>
  <si>
    <t>3,521 views</t>
  </si>
  <si>
    <t>like this video along with 53 other people</t>
  </si>
  <si>
    <t>32:42</t>
  </si>
  <si>
    <t>STIEBEL ELTRON ครองอันดับ 1 ในตลาดเครื่องทำน้ำอุ่นในไทยได้อย่างไร ทำไมบริษัทจากเยอรมนีถึงเข้าใจความต้องการของคนไทย และอะไรคือเคล็ดลับของบริษัทที่มีความ Conservative แต่สามารถสร้างนวัตกรรมได้อย่างต่อเนื่อง
เคน นครินทร์ คุยกับ โรลันด์ เฮิน กรรมการผู้จัดการ บริษัท สตีเบล เอลทรอน เอเซีย จำกัด ในรายการ The Secret Sauce</t>
  </si>
  <si>
    <t>https://www.youtube.com/watch?v=6MbIAgmSyWU&amp;list=PLZ0vRaBzdrQ2UfyOSfiUuKOs4-2MxInQS&amp;index=296&amp;t=6s</t>
  </si>
  <si>
    <t>6MbIAgmSyWU</t>
  </si>
  <si>
    <t>หัวใจของ Lean คืออะไร สัมภาษณ์ผู้เขียน The Lean Startup และ The Startup Way The Secret Sauce EP.295</t>
  </si>
  <si>
    <t>Oct 1, 2020</t>
  </si>
  <si>
    <t>10/1/2020</t>
  </si>
  <si>
    <t>17,866 views</t>
  </si>
  <si>
    <t>like this video along with 387 other people</t>
  </si>
  <si>
    <t>ทำไมวิกฤตจึงเป็นเวลาที่ดีที่สุดในการสร้างนวัตกรรม ถอดบทเรียนแนวคิดการบริหารงานแบบ Startup ที่สามารถนำไปปรับกับองค์กรทุกขนาด 
เคน นครินทร์ คุยกับ Eric Ries ผู้เขียนหนังสือ The Lean Startup และ The Startup Way ในรายการ The Secret Sauce</t>
  </si>
  <si>
    <t>https://www.youtube.com/watch?v=ADqJC2NBGMo&amp;list=PLZ0vRaBzdrQ2UfyOSfiUuKOs4-2MxInQS&amp;index=295</t>
  </si>
  <si>
    <t>ADqJC2NBGMo</t>
  </si>
  <si>
    <t>อนาคต Payment ในสายตา Visa ‘ศัตรูของเราคือเงินสด’ | The Secret Sauce EP.294</t>
  </si>
  <si>
    <t>Sep 25, 2020</t>
  </si>
  <si>
    <t>9/25/2020</t>
  </si>
  <si>
    <t>17,353 views</t>
  </si>
  <si>
    <t>59:08</t>
  </si>
  <si>
    <t>คลายข้อสงสัยโมเดลธุรกิจของ Visa อะไรคือสาเหตุที่เขามองว่า ‘เงินสด’ คือคู่แข่งเบอร์ใหญ่ที่สุด รูปแบบการใช้จ่ายแห่งอนาคตของโลกจะเดินไปในทิศทางใด และเราสามารถนำเทรนด์เหล่านี้มาปรับใช้ได้อย่างไร
เคน นครินทร์ คุยกับ สุริพงษ์ ตันติยานนท์ ผู้จัดการวีซ่า ประจำประเทศไทย</t>
  </si>
  <si>
    <t>https://www.youtube.com/watch?v=rLcCr6JkaKM&amp;list=PLZ0vRaBzdrQ2UfyOSfiUuKOs4-2MxInQS&amp;index=294&amp;t=7s</t>
  </si>
  <si>
    <t>rLcCr6JkaKM</t>
  </si>
  <si>
    <t>กระทิงเผยเคล็ดลับซีอีโอ โต 10 เท่า เขาทำกันอย่างไร | The Secret Sauce EP.293</t>
  </si>
  <si>
    <t>Sep 24, 2020</t>
  </si>
  <si>
    <t>9/24/2020</t>
  </si>
  <si>
    <t>55,299 views</t>
  </si>
  <si>
    <t>like this video along with 1,132 other people</t>
  </si>
  <si>
    <t>42:56</t>
  </si>
  <si>
    <t>เจาะลึกมุมมองอนาคตสตาร์ทอัพไทยและโลก จากเจ้าพ่อวงการสตาร์ทอัพ กระทิง-เรืองโรจน์ พูนผล ผู้จัดการกองทุน 500 Tuktuks การตีมูลค่าสตาร์ทอัพ หรือการทำ Valuation ควรทำอย่างไร ซีอีโอควรมีคุณสมบัติแบบไหน อะไรคือดิสรัปชันใหญ่ และเราจะสามารถเตรียมความพร้อมด้วยสูตรสมการ ½ + 3Y + G ได้อย่างไร</t>
  </si>
  <si>
    <t>https://www.youtube.com/watch?v=HMBQ6ef_PgQ&amp;list=PLZ0vRaBzdrQ2UfyOSfiUuKOs4-2MxInQS&amp;index=293&amp;t=6s</t>
  </si>
  <si>
    <t>HMBQ6ef_PgQ</t>
  </si>
  <si>
    <t>“เราต้องเป็นช้างที่เต้นได้” กระทิง KBTG ปักธงธนาคารดิจิทัลแห่งอาเซียนใน 5 ปี The Secret Sauce EP.292</t>
  </si>
  <si>
    <t>Sep 23, 2020</t>
  </si>
  <si>
    <t>9/23/2020</t>
  </si>
  <si>
    <t>42,868 views</t>
  </si>
  <si>
    <t>like this video along with 736 other people</t>
  </si>
  <si>
    <t>49:08</t>
  </si>
  <si>
    <t>กระทิง แม่ทัพแห่ง KBTG ปักธง 5 ปี นำกสิกรขึ้นสู่การเป็นธนาคารดิจิทัลชั้นนำแห่งภูมิภาค เปิดเผย 4 กลยุทธ์การทรานส์ฟอร์มองค์กรที่มีความ Agile สูงอยู่แล้ว ให้รวดเร็วยิ่งขึ้นไปอีก
เคน นครินทร์ คุยกับ กระทิง-เรืองโรจน์ พูนผล ประธาน Kasikorn Business-Technology Group (KBTG) ในรายการ The Secret Sauce
ติดตามซีรีส์ The Secret Sauce: Beyond the Future by KBTG ได้ตลอดปี 2020 ทุกช่องทางพอดแคสต์</t>
  </si>
  <si>
    <t>https://www.youtube.com/watch?v=kvCljiHh19c&amp;list=PLZ0vRaBzdrQ2UfyOSfiUuKOs4-2MxInQS&amp;index=292</t>
  </si>
  <si>
    <t>kvCljiHh19c</t>
  </si>
  <si>
    <t>Security, Privacy และ Transparency ยาขมหรือโอกาสทางธุรกิจ? | The Secret Sauce EP.291</t>
  </si>
  <si>
    <t>Sep 22, 2020</t>
  </si>
  <si>
    <t>9/22/2020</t>
  </si>
  <si>
    <t>6,642 views</t>
  </si>
  <si>
    <t>31:36</t>
  </si>
  <si>
    <t>ความปลอดภัย ความเป็นส่วนตัว และความโปร่งใส 3 เสาหลักแห่งยุคดิจิทัล ฟังคำแนะนำที่ผู้บริโภคและผู้ประกอบการทุกขนาดสามารถนำไปปรับใช้และลงมือทำจริงโดยบริษัทเทคโนโลยีชั้นนำอย่าง IBM
เคน นครินทร์ คุยกับ ปฐมา จันทรักษ์ กรรมการผู้จัดการใหญ่ บริษัท ไอบีเอ็ม ประเทศไทย จำกัด ในรายการ The Secret Sauce</t>
  </si>
  <si>
    <t>https://www.youtube.com/watch?v=1lSSpTb86sw&amp;list=PLZ0vRaBzdrQ2UfyOSfiUuKOs4-2MxInQS&amp;index=291&amp;t=7s</t>
  </si>
  <si>
    <t>1lSSpTb86sw</t>
  </si>
  <si>
    <t>กฎที่ไม่มีกฎของ Reed Hastings ผู้สร้างอาณาจักร Netflix | The Secret Sauce EP.290</t>
  </si>
  <si>
    <t>Sep 19, 2020</t>
  </si>
  <si>
    <t>9/19/2020</t>
  </si>
  <si>
    <t>30,582 views</t>
  </si>
  <si>
    <t>29:27</t>
  </si>
  <si>
    <t>Talent Density, Candor และ Control เปรียบเสมือนขาเก้าอี้ 3 ขาของวัฒนธรรมองค์กรที่ รีด แฮสติงส์ ผู้ร่วมก่อตั้ง Netflix ได้พูดถึงซ้ำแล้วซ้ำเล่าในหนังสือของเขาที่มีชื่อว่า No Rules Rules สิ่งเหล่านี้หมายความว่าอะไร
เคน นครินทร์ สรุป TED Talk เคล็ดลับความสำเร็จ 3 ประการของ Netflix โดย รีด แฮสติงส์ และ คริส แอนเดอร์สัน</t>
  </si>
  <si>
    <t>https://www.youtube.com/watch?v=UfXBl87UGLY&amp;list=PLZ0vRaBzdrQ2UfyOSfiUuKOs4-2MxInQS&amp;index=290&amp;t=7s</t>
  </si>
  <si>
    <t>UfXBl87UGLY</t>
  </si>
  <si>
    <t>ศุภชัย เจียรวนนท์ ดันไทยเป็น ‘ศูนย์นวัตกรรมโลก’ หนุนเด็กไทยปั้น ‘สตาร์ทอัพ’ The Secret Sauce EP.289</t>
  </si>
  <si>
    <t>Sep 16, 2020</t>
  </si>
  <si>
    <t>9/16/2020</t>
  </si>
  <si>
    <t>35,436 views</t>
  </si>
  <si>
    <t>like this video along with 356 other people</t>
  </si>
  <si>
    <t>การลงทุนในทรัพยากรมนุษย์และบุคลากรคนคือเรื่องที่ ศุภชัย เจียรวนนท์ ประธานบริหารของเครือเจริญโภคภัณฑ์ให้ความสำคัญมาโดยตลอด แล้วการจะยกระดับให้ประเทศไทยกลายเป็นศูนย์กลางนวัตกรรมโลกต้องใช้องค์ประกอบใดบ้าง รัฐบาล เอกชน และระบบการศึกษาจะต้องพร้อมใจกันเปลี่ยนแปลงในด้านไหน
เคน นครินทร์ คุยกับ ศุภชัย เจียรวนนท์ ประธานคณะผู้บริหาร บริษัท เครือเจริญโภคภัณฑ์ จำกัด และประธานกรรมการ บริษัท ทรู คอร์ปอเรชั่น จำกัด (มหาชน)</t>
  </si>
  <si>
    <t>https://www.youtube.com/watch?v=fzOXpddBIsc&amp;list=PLZ0vRaBzdrQ2UfyOSfiUuKOs4-2MxInQS&amp;index=289&amp;t=6s</t>
  </si>
  <si>
    <t>fzOXpddBIsc</t>
  </si>
  <si>
    <t>ศุภชัย เจียรวนนท์ ปฏิรูปการศึกษาไทยด้วย 5 ตัวชี้วัด | The Secret Sauce EP.288</t>
  </si>
  <si>
    <t>Sep 15, 2020</t>
  </si>
  <si>
    <t>9/15/2020</t>
  </si>
  <si>
    <t>52,727 views</t>
  </si>
  <si>
    <t>การปฏิรูปการศึกษาไทยจะต้องเริ่มตั้งแต่ ‘ระบบนิเวศ’ โดยใช้ตัวชี้วัดใหม่ 5 ข้อ ทั้งความโปร่งใส กลไกตลาด ความเป็นผู้นำ การให้เด็กเป็นศูนย์กลาง และความเท่าเทียม 
แต่การจะพลิกโฉมการศึกษาไทยให้ก้าวไปไกลกว่าที่เป็นอยู่ สามารถผลิตและพัฒนาบุคลากรที่ตอบโจทย์องค์กรในโลกยุคปัจจุบัน หรือแม้แต่ ‘แรงงานโลกอนาคต’ (Future Workforce) จะต้องทำอย่างไร
เคน นครินทร์ คุยกับ ศุภชัย เจียรวนนท์ ประธานคณะผู้บริหาร บริษัท เครือเจริญโภคภัณฑ์ จำกัด และประธานกรรมการ บริษัท ทรู คอร์ปอเรชั่น จำกัด (มหาชน)</t>
  </si>
  <si>
    <t>https://www.youtube.com/watch?v=SdkixW-nuW0&amp;list=PLZ0vRaBzdrQ2UfyOSfiUuKOs4-2MxInQS&amp;index=288&amp;t=7s</t>
  </si>
  <si>
    <t>SdkixW-nuW0</t>
  </si>
  <si>
    <t>บริหารความมั่งคั่งอย่างไรให้โตเฉลี่ย 10% ต่อปี จาก SCB Julius Baer | The Secret Sauce EP.287</t>
  </si>
  <si>
    <t>Sep 12, 2020</t>
  </si>
  <si>
    <t>9/12/2020</t>
  </si>
  <si>
    <t>19,745 views</t>
  </si>
  <si>
    <t>43:01</t>
  </si>
  <si>
    <t>ธุรกิจการบริหารความมั่งคั่ง หรือ Wealth Management เติบโตอย่างมากในช่วงเวลาไม่กี่ปีที่ผ่านมา การบริหารความเสี่ยงของ UHNWI หรือกลุ่มลูกค้าที่มีความมั่งคั่งระดับสูงมีเอกลักษณ์อย่างไร มีวิธีคิดอะไรบ้างที่เราสามารถนำมาปรับใช้
เคน นครินทร์ คุยกับ ลลิตภัทร ธรณวิกรัย ซีอีโอ SCB Julius Baer ในรายการ The Secret Sauce</t>
  </si>
  <si>
    <t>https://www.youtube.com/watch?v=xWQRp9z_N8Y&amp;list=PLZ0vRaBzdrQ2UfyOSfiUuKOs4-2MxInQS&amp;index=287&amp;t=7s</t>
  </si>
  <si>
    <t>xWQRp9z_N8Y</t>
  </si>
  <si>
    <t>เฮียฮ้อ รีแบรนด์ 40 ปี RS Group “ยุคนี้ปลาฉลาดกินปลาโง่” | The Secret Sauce EP.286</t>
  </si>
  <si>
    <t>Premiered Sep 9, 2020</t>
  </si>
  <si>
    <t>Sep 9, 2020</t>
  </si>
  <si>
    <t>9/9/2020</t>
  </si>
  <si>
    <t>126,668 views</t>
  </si>
  <si>
    <t>like this video along with 1,632 other people</t>
  </si>
  <si>
    <t>1:15:59</t>
  </si>
  <si>
    <t>จากธุรกิจสื่อสู่การทำคอมเมิร์ซ ทิศทางของ RS Group หลังจากนี้จะมุ่งไปทางไหน ทำไมเฮียฮ้อจึงสนใจธุรกิจอย่างรังนกและอาหารสัตว์ โมเดล ‘Entertainmerce’ คืออะไร และทำไมการเป็น ‘ปลาใหญ่’ และ ‘ปลาเร็ว’ อาจไม่สำคัญเท่า ‘ปลาฉลาด’
เคน นครินทร์ คุยกับ เฮียฮ้อ-สุรชัย เชษฐโชติศักดิ์ ประธานเจ้าหน้าที่บริหาร บริษัท อาร์เอส จำกัด (มหาชน) ในรายการ The Secret Sauce</t>
  </si>
  <si>
    <t>https://www.youtube.com/watch?v=Rw7Vq0gsDGs&amp;list=PLZ0vRaBzdrQ2UfyOSfiUuKOs4-2MxInQS&amp;index=286&amp;t=7s</t>
  </si>
  <si>
    <t>Rw7Vq0gsDGs</t>
  </si>
  <si>
    <t>ชานนท์ ซีอีโออนันดาฯ เปิดเกมสภาพคล่อง “เราไม่ใช่แค่บริษัทอสังหาฯ อีกต่อไป” | The Secret Sauce EP.285</t>
  </si>
  <si>
    <t>Sep 7, 2020</t>
  </si>
  <si>
    <t>9/7/2020</t>
  </si>
  <si>
    <t>37,284 views</t>
  </si>
  <si>
    <t>1:20:15</t>
  </si>
  <si>
    <t>โมเดลธุรกิจของอนันดาฯ มีหน้าตาเป็นอย่างไร เมื่อเขาไม่ได้มองว่าตัวเองเป็นบริษัทอสังหาฯ แต่เป็นบริษัทลงทุนที่มีอสังหาฯ เป็นธุรกิจหลัก เพราะอะไรประเทศไทยต้องมีวิธีคิดแบบ ‘กล้าลองผิดลองถูก’ เพื่อที่จะก้าวข้ามวิกฤตครั้งนี้ไปให้ได้ และเราควรเรียนรู้อย่างไรเพื่อเตรียมร่างกายและสมองให้พร้อมเพิ่มประสิทธิภาพการทำงาน
เคน นครินทร์ คุยกับ ชานนท์ เรืองกฤตยา ประธานเจ้าหน้าที่บริหาร และกรรมการผู้จัดการใหญ่ บริษัท อนันดา ดีเวลลอปเม้นท์ จำกัด (มหาชน)</t>
  </si>
  <si>
    <t>https://www.youtube.com/watch?v=Icuo_bjXAY4&amp;list=PLZ0vRaBzdrQ2UfyOSfiUuKOs4-2MxInQS&amp;index=285&amp;t=7s</t>
  </si>
  <si>
    <t>Icuo_bjXAY4</t>
  </si>
  <si>
    <t>Google Thailand ตอบครั้งแรกเรื่องผูกขาด ภาษีดิจิทัล สงครามเทค ทักษะแห่งอนาคต The Secret Sauce EP.284</t>
  </si>
  <si>
    <t>Sep 5, 2020</t>
  </si>
  <si>
    <t>9/5/2020</t>
  </si>
  <si>
    <t>14,341 views</t>
  </si>
  <si>
    <t>like this video along with 247 other people</t>
  </si>
  <si>
    <t>43:27</t>
  </si>
  <si>
    <t>เคน นครินทร์ ชวน แจ็คกี้ หวาง Country Manager, Google ประเทศไทย พูดคุยในประเด็นที่น่าสนใจ ตั้งแต่ ‘ความไม่แน่นอน’ จากโลกยุคหลังโควิด-19 ประเด็นการผูกขาดทางธุรกิจ สงครามเทคโนโลยีระหว่างจีนและสหรัฐฯ ไปจนถึงปมการจัดเก็บภาษีดิจิทัลโดยรัฐบาลไทย</t>
  </si>
  <si>
    <t>https://www.youtube.com/watch?v=XvkYPlZmS2Q&amp;list=PLZ0vRaBzdrQ2UfyOSfiUuKOs4-2MxInQS&amp;index=284&amp;t=7s</t>
  </si>
  <si>
    <t>XvkYPlZmS2Q</t>
  </si>
  <si>
    <t>จุดเปลี่ยนการแพทย์ ‘บำรุงราษฎร์’ สร้างดาต้า ไม่ขยายสาขา แต่เพิ่มเน็ตเวิร์ก | The Secret Sauce EP.283</t>
  </si>
  <si>
    <t>16,291 views</t>
  </si>
  <si>
    <t>1:05:52</t>
  </si>
  <si>
    <t>อนาคตอุตสาหกรรมการแพทย์ในมุมมองของโรงพยาบาลบำรุงราษฎร์ ทำไมการหาพาร์ตเนอร์จึงเป็นทิศทางที่เครือบำรุงราษฎร์ให้ความสำคัญ และอะไรคือเคล็ดลับการบริหารบุคลากรทางการแพทย์ให้มีความ Agile และทำงานร่วมกันเป็นทีมได้อย่างมีประสิทธิภาพ
เคน นครินทร์ คุยกับ ภญ.อาทิรัตน์ จารุกิจพิพัฒน์ ผู้อำนวยการด้านบริหาร โรงพยาบาลบำรุงราษฎร์ และ VitalLife Scientific Wellness Center</t>
  </si>
  <si>
    <t>Health &amp; Wellness</t>
  </si>
  <si>
    <t>https://www.youtube.com/watch?v=p4zKwpVpDgM&amp;list=PLZ0vRaBzdrQ2UfyOSfiUuKOs4-2MxInQS&amp;index=283&amp;t=6s</t>
  </si>
  <si>
    <t>p4zKwpVpDgM</t>
  </si>
  <si>
    <t>UX/UI Design หัวใจที่แท้จริงของการออกแบบแอปพลิเคชัน | The Secret Sauce EP.282</t>
  </si>
  <si>
    <t>Aug 31, 2020</t>
  </si>
  <si>
    <t>8/31/2020</t>
  </si>
  <si>
    <t>26,869 views</t>
  </si>
  <si>
    <t>like this video along with 784 other people</t>
  </si>
  <si>
    <t>49:13</t>
  </si>
  <si>
    <t>UX/UI สำคัญอย่างไรในการทำธุรกิจ เคล็ดลับในการออกแบบแอปพลิเคชันให้ประสบความสำเร็จและตอบโจทย์ผู้ใช้งานคืออะไร ฟังกรณีศึกษาจากดีไซเนอร์แห่ง KBTG
เคน นครินทร์ คุยกับ วัชรพงษ์ ตรีรัตนพันธ์ Advance Designer และหัวหน้าทีมพัฒนา UX/UI แอปฯ K PLUS ในรายการ The Secret Sauce
ติดตามซีรีส์ The Secret Sauce: Beyond the Future by KBTG ได้ตลอดปี 2020 ทุกช่องทางพอดแคสต์</t>
  </si>
  <si>
    <t>https://www.youtube.com/watch?v=3Q6OOfn377o&amp;list=PLZ0vRaBzdrQ2UfyOSfiUuKOs4-2MxInQS&amp;index=282&amp;t=7s</t>
  </si>
  <si>
    <t>3Q6OOfn377o</t>
  </si>
  <si>
    <t>NRF บริษัทไทยที่ลงทุนใน Plant-based Food 500 ล้าน กำลังจะเข้าตลาดหุ้น | The Secret Sauce EP.281</t>
  </si>
  <si>
    <t>Aug 29, 2020</t>
  </si>
  <si>
    <t>8/29/2020</t>
  </si>
  <si>
    <t>78,532 views</t>
  </si>
  <si>
    <t>53:53</t>
  </si>
  <si>
    <t>อนาคตของอุตสาหกรรมอาหาร Plant-based Food หรืออาหารไร้เนื้ออย่าง Beyond Meat และ Impossible Burger ที่หลายคนอาจเคยได้ยิน จะกลายเป็นทางเลือกหลักหรือไม่ โอกาสในธุรกิจอาหารแห่งอนาคตอยู่ตรงไหน บริษัทไทยจะสามารถแข่งขันในระดับสากลได้อย่างไร
เคน นครินทร์ คุยกับ แดน ปฐมวาณิชย์ ประธานเจ้าหน้าที่บริหาร บริษัท เอ็นอาร์ อินสแตนท์โปรดิวซ์ จำกัด หรือ NRF ในรายการ The Secret Sauce</t>
  </si>
  <si>
    <t>https://www.youtube.com/watch?v=riRd27gGmBI&amp;list=PLZ0vRaBzdrQ2UfyOSfiUuKOs4-2MxInQS&amp;index=281&amp;t=7s</t>
  </si>
  <si>
    <t>riRd27gGmBI</t>
  </si>
  <si>
    <t>สัมภาษณ์พิเศษ อานันท์ ปันยารชุน มองข้อเรียกร้อง ‘1 ความฝัน’ ของคนรุ่นใหม่ | The Secret Sauce EP.280</t>
  </si>
  <si>
    <t>Premiered Aug 28, 2020</t>
  </si>
  <si>
    <t>Aug 28, 2020</t>
  </si>
  <si>
    <t>8/28/2020</t>
  </si>
  <si>
    <t>244,685 views</t>
  </si>
  <si>
    <t>like this video along with 3,231 other people</t>
  </si>
  <si>
    <t>25:59</t>
  </si>
  <si>
    <t>เมื่อความคิดและความต้องการของคนต่างกลุ่มส่งผลให้เกิดความขัดแย้ง การบริหารจัดการการเปลี่ยนแปลงของสังคมไทยหลังจากนี้ควรทำอย่างไร อะไรคือขั้นตอนในการสร้างความศรัทธาซึ่งกันและกันท่ามกลางกลุ่มความคิดที่มี ‘ที่ไปที่มา’ แตกต่างกัน รัฐบาลจะสามารถส่งเสริม ‘ความหวัง’ ของคนรุ่นหนุ่มสาวกลุ่มนี้อย่างไร
เคน นครินทร์ คุยกับ อานันท์ ปันยารชุน อดีตนายกรัฐมนตรี ในรายการ The Secret Sauce</t>
  </si>
  <si>
    <t>https://www.youtube.com/watch?v=ttq4lJko538&amp;list=PLZ0vRaBzdrQ2UfyOSfiUuKOs4-2MxInQS&amp;index=280&amp;t=7s</t>
  </si>
  <si>
    <t>ttq4lJko538</t>
  </si>
  <si>
    <t>ซีอีโอคนที่ 10 ปตท. เมื่อยักษ์ปรับตัวครั้งใหญ่ในรอบ 42 ปี | The Secret Sauce EP.279</t>
  </si>
  <si>
    <t>Premiered Aug 27, 2020</t>
  </si>
  <si>
    <t>Aug 27, 2020</t>
  </si>
  <si>
    <t>8/27/2020</t>
  </si>
  <si>
    <t>46,737 views</t>
  </si>
  <si>
    <t>like this video along with 748 other people</t>
  </si>
  <si>
    <t>1:09:14</t>
  </si>
  <si>
    <t>วิกฤตโควิด-19, สงครามราคาน้ำมัน, ดิสรัปชันทางเทคโนโลยี และเทรนด์โลกที่มุ่งเข้าสู่พลังงานทางเลือก ส่งผลให้ ปตท. ต้องเจอกับความท้าทายที่ใหญ่ที่สุดครั้งหนึ่งในประวัติศาสตร์ กัปตันคนที่ 10 จะนำพาเรือลำใหญ่ลำนี้แล่นไปในทิศทางใด
เคน นครินทร์ คุยกับ อรรถพล ฤกษ์พิบูลย์ ประธานเจ้าหน้าที่บริหาร และกรรมการผู้จัดการใหญ่ บริษัท ปตท. จำกัด (มหาชน)</t>
  </si>
  <si>
    <t>https://www.youtube.com/watch?v=jm8LfNev3eM&amp;list=PLZ0vRaBzdrQ2UfyOSfiUuKOs4-2MxInQS&amp;index=279&amp;t=7s</t>
  </si>
  <si>
    <t>jm8LfNev3eM</t>
  </si>
  <si>
    <t>สมอง หัวใจ และกึ๋น 3 สิ่งพลิก DHL Express เติบโตในวิกฤต | The Secret Sauce EP.278</t>
  </si>
  <si>
    <t>Aug 26, 2020</t>
  </si>
  <si>
    <t>8/26/2020</t>
  </si>
  <si>
    <t>12,937 views</t>
  </si>
  <si>
    <t>อนาคตของโลจิสติกส์ระหว่างประเทศจะเป็นอย่างไร ภูมิรัฐศาสตร์และซัพพลายเชนที่เปลี่ยนแปลงไปจะกำหนดรูปแบบและหน้าตาของโลจิสติกส์แห่งอนาคตอย่างไร ผู้ประกอบการที่ต้องการค้าขายกับต่างประเทศควรปรับตัวอย่างไร และอะไรคือเคล็ดลับการทรานส์ฟอร์มองค์กรที่ใช้สมอง หัวใจ และกึ๋น
เคน นครินทร์ คุยกับ เฮอร์เบิต วงศ์ภูษณชัย กรรมการผู้จัดการดีเอชแอล เอ๊กซ์เพรส ประเทศไทย และหัวหน้าภาคพื้นอินโดจีน ในรายการ The Secret Sauce</t>
  </si>
  <si>
    <t>https://www.youtube.com/watch?v=oZl43Z4KZM8&amp;list=PLZ0vRaBzdrQ2UfyOSfiUuKOs4-2MxInQS&amp;index=278&amp;t=7s</t>
  </si>
  <si>
    <t>oZl43Z4KZM8</t>
  </si>
  <si>
    <t>บรรยง พงษ์พานิช ทางรอดของเศรษฐกิจไทยต้องเปิดเสรีทุกอย่าง | The Secret Sauce EP.277</t>
  </si>
  <si>
    <t>Premiered Aug 25, 2020</t>
  </si>
  <si>
    <t>Aug 25, 2020</t>
  </si>
  <si>
    <t>8/25/2020</t>
  </si>
  <si>
    <t>48,459 views</t>
  </si>
  <si>
    <t>like this video along with 986 other people</t>
  </si>
  <si>
    <t>52:01</t>
  </si>
  <si>
    <t>เตา บรรยง เล่าภาพรวมโครงสร้างเศรษฐกิจไทย ข้อเสนอระยะสั้นและระยะยาว ประเทศไทยควรเดินหน้าไปในทิศทางใด รวมถึงบทสรุปการใช้ชีวิต การทำงาน และการฝ่าฟันอุปสรรคปัญหาสุขภาพ อะไรคือบทเรียนที่เราสามารถนำไปปรับใช้
เคน นครินทร์ คุยกับ บรรยง พงษ์พานิช ประธานกรรมการบริหาร กลุ่มธุรกิจการเงินเกียรตินาคินภัทร (KKP) ในรายการ The Secret Sauce</t>
  </si>
  <si>
    <t>https://www.youtube.com/watch?v=APihbDDSuss&amp;list=PLZ0vRaBzdrQ2UfyOSfiUuKOs4-2MxInQS&amp;index=277&amp;t=7s</t>
  </si>
  <si>
    <t>APihbDDSuss</t>
  </si>
  <si>
    <t>บรรยง พงษ์พานิช คุยเรื่องม็อบ ทฤษฎีเม่นแห่งตลาดทุน และการแปรรูปรัฐวิสาหกิจ | The Secret Sauce EP.276</t>
  </si>
  <si>
    <t>Premiered Aug 24, 2020</t>
  </si>
  <si>
    <t>Aug 24, 2020</t>
  </si>
  <si>
    <t>8/24/2020</t>
  </si>
  <si>
    <t>66,497 views</t>
  </si>
  <si>
    <t>like this video along with 1,106 other people</t>
  </si>
  <si>
    <t>1:10:12</t>
  </si>
  <si>
    <t>คนรุ่นใหม่ในสายตาของ เตา บรรยง เป็นอย่างไร จุดเริ่มต้นของการควบรวมของกลุ่มธุรกิจการเงินเกียรตินาคินภัทร (KKP) และปัจจัยที่สำคัญของการควบรวมกิจการที่ดีคืออะไร เจาะลึกทฤษฎีตลาดทุนและตลาดการเงิน ถูกออกแบบมาเพื่ออะไร ทำงานอย่างไร และการแปรรูปรัฐวิสาหกิจจำเป็นอย่างไรสำหรับการเติบโตของเศรษฐกิจ
เคน นครินทร์ คุยกับ บรรยง พงษ์พานิช ประธานกรรมการบริหาร กลุ่มธุรกิจการเงินเกียรตินาคินภัทร (KKP) ในรายการ The Secret Sauce</t>
  </si>
  <si>
    <t>https://www.youtube.com/watch?v=E2Vm4vWA53M&amp;list=PLZ0vRaBzdrQ2UfyOSfiUuKOs4-2MxInQS&amp;index=276</t>
  </si>
  <si>
    <t>E2Vm4vWA53M</t>
  </si>
  <si>
    <t>หมวกใบที่ 2 ของเอเจนซี แค่เร็วไม่พอ ต้องรุกเข้าไปในใจผู้บริโภค | The Secret Sauce EP. 275</t>
  </si>
  <si>
    <t>Aug 22, 2020</t>
  </si>
  <si>
    <t>8/22/2020</t>
  </si>
  <si>
    <t>5,564 views</t>
  </si>
  <si>
    <t>like this video along with 89 other people</t>
  </si>
  <si>
    <t>พฤติกรรมผู้บริโภคและโลกของสื่อที่เปลี่ยนแปลงไปอย่างรวดเร็ว ส่งผลให้ธุรกิจเอเจนซีต้องปรับตัวจนต้องมีศัพท์ใหม่ๆ อย่าง Transformation Agency และ Cultural Velocity กรอบความคิดเหล่านี้หมายความว่าอะไร ตัวชี้วัดและกลยุทธ์การเลือกสื่อหลังจากนี้จะเปลี่ยนแปลงไปอย่างไร
เคน นครินทร์ คุยกับ คุณมาลี กิตติพงศ์ไพศาล ประธานเจ้าหน้าที่บริหาร อินิชิเอทีฟ เอเจนซี่ในเครือ ไอพีจี มีเดียแบรนด์ส ที่ได้รับการจัดอันดับโดย RECMA ว่ามีคะแนนอยู่ในอันดับ 1 ของการเป็น Global Media Agency Network ที่เติบโตรวดเร็วที่สุด ในรายการ The Secret Sauce</t>
  </si>
  <si>
    <t>https://www.youtube.com/watch?v=kQYMuhVQYhU&amp;list=PLZ0vRaBzdrQ2UfyOSfiUuKOs4-2MxInQS&amp;index=275&amp;t=7s</t>
  </si>
  <si>
    <t>kQYMuhVQYhU</t>
  </si>
  <si>
    <t>การออกกำลังกายคือสิ่งที่เปลี่ยนแปลงสมองของคุณได้ดีที่สุด | The Secret Sauce EP.274</t>
  </si>
  <si>
    <t>Aug 17, 2020</t>
  </si>
  <si>
    <t>8/17/2020</t>
  </si>
  <si>
    <t>204,441 views</t>
  </si>
  <si>
    <t>like this video along with 5,823 other people</t>
  </si>
  <si>
    <t>19:44</t>
  </si>
  <si>
    <t>ลดความเครียด กระตุ้นการไหลเวียนโลหิต และป้องกันโรคต่างๆ อาจเป็นสิ่งที่หลายคนเคยได้ยินมาเมื่อพูดถึงประโยชน์ของการออกกำลังกาย แต่วิทยาศาสตร์เบื้องหลังประโยชน์ในแง่ของการพัฒนาสมองคืออะไร
เคน นครินทร์ สรุปเนื้อหาจาก TED Talk ตอน ‘The brain-changing benefits of exercise’ โดย Wendy Suzuki</t>
  </si>
  <si>
    <t>https://www.youtube.com/watch?v=AcDcY93xRpU&amp;list=PLZ0vRaBzdrQ2UfyOSfiUuKOs4-2MxInQS&amp;index=274&amp;t=7s</t>
  </si>
  <si>
    <t>AcDcY93xRpU</t>
  </si>
  <si>
    <t>7 วิธีสร้างทีมเวิร์ก เพิ่ม Collaboration ในวิกฤต จาก Harvard Business Review The Secret Sauce EP.273</t>
  </si>
  <si>
    <t>Aug 15, 2020</t>
  </si>
  <si>
    <t>8/15/2020</t>
  </si>
  <si>
    <t>23,383 views</t>
  </si>
  <si>
    <t>like this video along with 449 other people</t>
  </si>
  <si>
    <t>30:58</t>
  </si>
  <si>
    <t>อะไรคือแนวทางที่จะทำให้องค์กรทำงานร่วมกันได้อย่างมีประสิทธิภาพท่ามกลางสภาวะวิกฤต 
เคน นครินทร์ สรุปเนื้อหาจากบทวิจัย ‘7 Strategies for Promoting Collaboration in a Crisis’ โดย Harvard Business Review</t>
  </si>
  <si>
    <t>https://www.youtube.com/watch?v=K9pAbdD_fa0&amp;list=PLZ0vRaBzdrQ2UfyOSfiUuKOs4-2MxInQS&amp;index=273&amp;t=7s</t>
  </si>
  <si>
    <t>K9pAbdD_fa0</t>
  </si>
  <si>
    <t>เจาะลึก Logistics กระดูกสันหลังธุรกิจที่คุณอาจมองข้ามกับ JWD | The Secret Sauce EP.272</t>
  </si>
  <si>
    <t>Aug 11, 2020</t>
  </si>
  <si>
    <t>8/11/2020</t>
  </si>
  <si>
    <t>44,177 views</t>
  </si>
  <si>
    <t>like this video along with 1,031 other people</t>
  </si>
  <si>
    <t>48:24</t>
  </si>
  <si>
    <t>The Secret Sauce เอพิโสดนี้ ชวนคนฟังเจาะลึกกลยุทธ์การทำโลจิสติกส์และซัพพลายเชน กระดูกสันหลังของทุกธุรกิจที่หลายคนอาจหลงลืม พร้อมเผยเคล็ดลับ
การรักษาความสามารถในการแข่งขัน จากประสบการณ์ตรงของ JWD บริษัทโลจิสติกส์ชั้นนำที่ไม่เคยหยุดมองหาโอกาสใหม่ อาศัยความกล้าลงทุนในสิ่งที่คนอื่นไม่ทำ และหมั่นวิเคราะห์เทรนด์ธุรกิจต่อไปที่อาจทำกำไรได้ในอนาคต
เคน นครินทร์ คุยกับ ชวนินทร์ บัณฑิตกฤษดา ประธานเจ้าหน้าที่บริหาร บริษัท เจดับเบิ้ลยูดี อินโฟโลจิสติกส์ จำกัด (มหาชน)</t>
  </si>
  <si>
    <t>https://www.youtube.com/watch?v=83cyATgF39I&amp;list=PLZ0vRaBzdrQ2UfyOSfiUuKOs4-2MxInQS&amp;index=272&amp;t=7s</t>
  </si>
  <si>
    <t>83cyATgF39I</t>
  </si>
  <si>
    <t>วิธีเพิ่มความสุขในงาน โดยไม่ต้องลาออก ด้วย Design Thinking | The Secret Sauce EP.271</t>
  </si>
  <si>
    <t>Aug 10, 2020</t>
  </si>
  <si>
    <t>8/10/2020</t>
  </si>
  <si>
    <t>44,025 views</t>
  </si>
  <si>
    <t>38:23</t>
  </si>
  <si>
    <t>หากคุณเคยรู้สึกว่างานของคุณหนักเกินไป หรือรู้สึกเบื่อหน่ายกับสิ่งที่กำลังทำอยู่ แต่ไม่กล้าที่จะย้ายงาน ทำอย่างไรให้งานเดิมๆ ของคุณมีความสุขเพิ่มขึ้นมาได้ Design Thinking จะสามารถเข้ามามีส่วนช่วย Work-Life Balance ของคุณอย่างไรบ้าง
เคน นครินทร์ คุยกับ บิล เบอร์เนตต์ Executive Director of the Design Program แห่ง Stanford และผู้เขียนหนังสือ Designing Your Work Life</t>
  </si>
  <si>
    <t>https://www.youtube.com/watch?v=Lt4fi8EbaZI&amp;list=PLZ0vRaBzdrQ2UfyOSfiUuKOs4-2MxInQS&amp;index=271&amp;t=8s</t>
  </si>
  <si>
    <t>Lt4fi8EbaZI</t>
  </si>
  <si>
    <t>เทคนิคเล่าเรื่อง-สื่อสารให้เข้าเป้าแบบ TED Talks | The Secret Sauce EP.270</t>
  </si>
  <si>
    <t>Aug 8, 2020</t>
  </si>
  <si>
    <t>8/8/2020</t>
  </si>
  <si>
    <t>164,023 views</t>
  </si>
  <si>
    <t>56:01</t>
  </si>
  <si>
    <t>เมื่อ Storytelling และการสื่อสารที่ดีเป็นสิ่งที่บริษัทให้ความสำคัญมากขึ้นเรื่อยๆ เราจะสื่อสารภายในองค์กรท่ามกลางการ Work from Home ของพนักงาน และสื่อสารออกไปภายนอกเพื่อติดตามการเปลี่ยนแปลงที่รวดเร็วของผู้บริโภคอย่างมีประสิทธิภาพได้อย่างไร
เคน นครินทร์ คุยกับ พิริยะ กุลกาญจนาชีวิน ผู้ร่วมก่อตั้ง Glow Story และผู้ถือใบอนุญาตจัดงาน TEDxBangkok</t>
  </si>
  <si>
    <t>https://www.youtube.com/watch?v=8jesVv_P83c&amp;list=PLZ0vRaBzdrQ2UfyOSfiUuKOs4-2MxInQS&amp;index=270&amp;t=9s</t>
  </si>
  <si>
    <t>8jesVv_P83c</t>
  </si>
  <si>
    <t>ชัชชาติคุยเรื่องแฮมทาโร่ เศรษฐกิจเส้นเลือดฝอย และหินก้อนใหญ่ของชีวิต | The Secret Sauce EP.269</t>
  </si>
  <si>
    <t>Premiered Aug 1, 2020</t>
  </si>
  <si>
    <t>Aug 1, 2020</t>
  </si>
  <si>
    <t>8/1/2020</t>
  </si>
  <si>
    <t>382,247 views</t>
  </si>
  <si>
    <t>like this video along with 6,593 other people</t>
  </si>
  <si>
    <t>1:18:38</t>
  </si>
  <si>
    <t>เปิดมุมมองชัชชาติในประเด็นร้อน ‘แฮมทาโร่’ กรุงเทพฯ เป็นเมืองน่าอยู่หรือเพียงน่าเที่ยว เศรษฐกิจเส้นเลือดฝอยต้องเริ่มที่ตรงไหน การเชื่อมจุดให้ชีวิตสำคัญอย่างไร และอะไรคือสิ่งที่เปรียบเสมือนหินก้อนใหญ่ในชีวิตของเขา</t>
  </si>
  <si>
    <t>https://www.youtube.com/watch?v=AS588VEgia0&amp;list=PLZ0vRaBzdrQ2UfyOSfiUuKOs4-2MxInQS&amp;index=269&amp;t=8s</t>
  </si>
  <si>
    <t>AS588VEgia0</t>
  </si>
  <si>
    <t>บริหารคนอย่างไรให้ Lean และ Agile สิ่งที่ HR ต้องเลิก-เริ่มทำเดี๋ยวนี้ | The Secret Sauce EP.268</t>
  </si>
  <si>
    <t>185,130 views</t>
  </si>
  <si>
    <t>like this video along with 4,042 other people</t>
  </si>
  <si>
    <t>56:15</t>
  </si>
  <si>
    <t>ในยุคที่ทุกองค์กรให้ความสำคัญกับ Lean, Agile, Productivity และ Efficiency เนื่องจากสถานการณ์โควิด-19 ได้เข้ามาเปลี่ยนแปลงโลกธุรกิจให้ไม่เหมือนเดิมอีกต่อไป ทำให้ทุกคนต้องแข่งขันกับความไม่แน่นอน ซับซ้อน และสภาวะถดถอย 
คำถามสำคัญคือ ผู้นำหรือทีม HR ต้องทำอย่างไร เพื่อปรับองค์กรให้พร้อมเข้าสู่ระบบการทำงานรูปแบบใหม่ และทำให้เกิดประสิทธิภาพสูงสุด
เคน นครินทร์ คุยกับ ปัทมาวลัย รัตนพล หัวหน้าคณะที่ปรึกษาบริหาร บริษัท เอส แอนด์ พี ซินดิเคท จำกัด (มหาชน) ถึงการบริหารคนยุคหลังโควิด-19 และสิ่งที่ HR ต้องเลิก-เริ่มทำเดี๋ยวนี้</t>
  </si>
  <si>
    <t>https://www.youtube.com/watch?v=Y-Xx717O7GU&amp;list=PLZ0vRaBzdrQ2UfyOSfiUuKOs4-2MxInQS&amp;index=268</t>
  </si>
  <si>
    <t>Y-Xx717O7GU</t>
  </si>
  <si>
    <t>กลยุทธ์เข้าซื้อกิจการ วิธีบาลานซ์พอร์ต และทิศทางอสังหาฯ ในมุมมองสิงห์ เอสเตท The Secret Sauce EP.267</t>
  </si>
  <si>
    <t>Jul 27, 2020</t>
  </si>
  <si>
    <t>7/27/2020</t>
  </si>
  <si>
    <t>8,831 views</t>
  </si>
  <si>
    <t>วิธีคิดในการบริหารพอร์ตแบบสิงห์ เอสเตท ในวันนี้คืออะไร กลยุทธ์การเติบโตหลังจากนี้จะมุ่งไปในทิศทางไหน และทำไมผู้นำอสังหาฯ ถึงหันมาสนใจธุรกิจพลังงาน
เคน นครินทร์ คุยกับ นริศ เชยกลิ่น ประธานเจ้าหน้าที่บริหาร บริษัท สิงห์ เอสเตท จำกัด (มหาชน)</t>
  </si>
  <si>
    <t>https://www.youtube.com/watch?v=ZiM-Ng4zqhU&amp;list=PLZ0vRaBzdrQ2UfyOSfiUuKOs4-2MxInQS&amp;index=267</t>
  </si>
  <si>
    <t>ZiM-Ng4zqhU</t>
  </si>
  <si>
    <t>5 เคล็ดลับชนะใจ Gen Z จาก McKinsey | The Secret Sauce EP.266</t>
  </si>
  <si>
    <t>Jul 16, 2020</t>
  </si>
  <si>
    <t>7/16/2020</t>
  </si>
  <si>
    <t>53,940 views</t>
  </si>
  <si>
    <t>39:36</t>
  </si>
  <si>
    <t>ทัศนคติ พฤติกรรมการจับจ่ายใช้สอย Engagement ต่อแบรนด์ และช่องทางการสื่อสารหลักของคน Gen Z ในแถบเอเชียแปซิฟิกคืออะไร แบรนด์ต้องทำอย่างไรเพื่อตอบรับกับความต้องการของคนกลุ่มนี้
เคน นครินทร์ สรุปบทวิจัย ‘What makes Asia−Pacific’s Generation Z different?’ โดย McKinsey &amp; Company ในรายการ The Secret Sauce</t>
  </si>
  <si>
    <t>https://www.youtube.com/watch?v=6Oc7sk97Zp4&amp;list=PLZ0vRaBzdrQ2UfyOSfiUuKOs4-2MxInQS&amp;index=266</t>
  </si>
  <si>
    <t>6Oc7sk97Zp4</t>
  </si>
  <si>
    <t>วิถีคาโอ สร้างธุรกิจ 133 ปี ด้วยหลักคิดแบบญี่ปุ่น | The Secret Sauce EP.265</t>
  </si>
  <si>
    <t>Jul 13, 2020</t>
  </si>
  <si>
    <t>7/13/2020</t>
  </si>
  <si>
    <t>9,888 views</t>
  </si>
  <si>
    <t>like this video along with 178 other people</t>
  </si>
  <si>
    <t>55:54</t>
  </si>
  <si>
    <t>อุตสาหกรรมสินค้าอุปโภคบริโภคในยุค New Normal จะเดินไปในทิศทางใด บริษัทญี่ปุ่นที่มีประวัติยาวนานกว่า 130 ปี อย่างคาโอฯ มีวิธีรับมือการเปลี่ยนแปลงครั้งนี้อย่างไร และมีวัฒนธรรมหรือปรัชญาญี่ปุ่นใดที่เราสามารถนำมาปรับใช้ได้
เคน นครินทร์ คุยกับ ยูจิ ชิมิซึ ประธานกรรมการ บริษัท คาโอ อินดัสเตรียล (ประเทศไทย) จำกัด
[ADVERTORIAL]</t>
  </si>
  <si>
    <t>https://www.youtube.com/watch?v=xv4UlckT11Q&amp;list=PLZ0vRaBzdrQ2UfyOSfiUuKOs4-2MxInQS&amp;index=265&amp;t=7s</t>
  </si>
  <si>
    <t>xv4UlckT11Q</t>
  </si>
  <si>
    <t>การตลาดแบบแฟนคลับของรถ MINI กับลูกบ้าที่ใครก็เลียนแบบไม่ได้ | The Secret Sauce EP.264</t>
  </si>
  <si>
    <t>6,379 views</t>
  </si>
  <si>
    <t>like this video along with 117 other people</t>
  </si>
  <si>
    <t>48:10</t>
  </si>
  <si>
    <t>การตลาดแบบ Tribe Marketing สร้างอย่างไร อะไรคือหัวใจสำคัญของการปั้นแบรนด์หรือแคมเปญให้โดดเด่นในโลกที่ธุรกิจแข่งกันสร้างความแตกต่าง และอุตสาหกรรมรถยนต์แห่งอนาคตจะเดินไปในทิศทางใด
เคน นครินทร์ คุยกับ ปรีชา นินาทเกียรติกุล General Manager แห่ง MINI ประเทศไทย</t>
  </si>
  <si>
    <t>https://www.youtube.com/watch?v=fLySM7WFZ-4&amp;list=PLZ0vRaBzdrQ2UfyOSfiUuKOs4-2MxInQS&amp;index=264&amp;t=8s</t>
  </si>
  <si>
    <t>fLySM7WFZ-4</t>
  </si>
  <si>
    <t>ตั้งหลักได้ เด้งกลับเร็ว แบบปลาวาฬ ศรีพันวา | The Secret Sauce EP.263</t>
  </si>
  <si>
    <t>Jul 4, 2020</t>
  </si>
  <si>
    <t>7/4/2020</t>
  </si>
  <si>
    <t>54,390 views</t>
  </si>
  <si>
    <t>like this video along with 871 other people</t>
  </si>
  <si>
    <t>27:15</t>
  </si>
  <si>
    <t>ธุรกิจโรงแรมต้องทำอย่างไรจึงจะสามารถฟื้นตัวจากวิกฤตได้อย่างรวดเร็ว ท่องเที่ยวเชิงสุขภาพอาจไม่ใช่คำตอบเดียว อีกมุมมองและแนวคิดที่แตกต่างแต่น่าสนใจ จากกรณีศึกษาโรงแรมศรีพันวาและ Baba Beach Club
เคน นครินทร์ คุยกับ ปลาวาฬ-วรสิทธิ์ อิสสระ ผู้ก่อตั้งและเจ้าของโรงแรมศรีพันวาและ Baba Beach Club</t>
  </si>
  <si>
    <t>การท่องเที่ยว</t>
  </si>
  <si>
    <t>https://www.youtube.com/watch?v=D3IXEVJYBU0&amp;list=PLZ0vRaBzdrQ2UfyOSfiUuKOs4-2MxInQS&amp;index=263&amp;t=9s</t>
  </si>
  <si>
    <t>D3IXEVJYBU0</t>
  </si>
  <si>
    <t>6 สิ่งที่ผู้บริหารไทย 100 คน คิดและทำเหมือนกันในวิกฤต | The Secret Sauce EP.262</t>
  </si>
  <si>
    <t>Jul 1, 2020</t>
  </si>
  <si>
    <t>7/1/2020</t>
  </si>
  <si>
    <t>77,789 views</t>
  </si>
  <si>
    <t>like this video along with 1,579 other people</t>
  </si>
  <si>
    <t>25:26</t>
  </si>
  <si>
    <t>1. การ์ดอย่าตก
2. การจำลองสถานการณ์ (เลวร้ายที่สุด)
3. ความคล่องแคล่วว่องไว (Agility)
4. วิชาตัวเบา (Lean)
5. ความเข้าอกเข้าใจ (Empathy)
6. เสถียรภาพ (Stability)
เคน นครินทร์ สรุปผลประกอบการทางความคิดประจำไตรมาสที่ 2 ปี 2020 จากการได้รับฟังและพูดคุยกับผู้บริหารไทยกว่า 100 คนในช่วงวิกฤตโควิด-19 ในรายการ The Secret Sauce</t>
  </si>
  <si>
    <t>https://www.youtube.com/watch?v=jIRd4TlAmHU&amp;list=PLZ0vRaBzdrQ2UfyOSfiUuKOs4-2MxInQS&amp;index=262&amp;t=7s</t>
  </si>
  <si>
    <t>jIRd4TlAmHU</t>
  </si>
  <si>
    <t>เปิดกลยุทธ์ ปตท.สผ. สู้โควิด-19 สงครามน้ำมัน และดิสรัปชันพลังงาน ตอน 2 | The Secret Sauce EP. 261</t>
  </si>
  <si>
    <t>5,701 views</t>
  </si>
  <si>
    <t>like this video along with 64 other people</t>
  </si>
  <si>
    <t>46:02</t>
  </si>
  <si>
    <t>ต่อเนื่องจากเอพิโสดที่แล้ว เอพิโสดที่สองนี้ เคน นครินทร์ คุยกับ พงศธร ทวีสิน ประธานเจ้าหน้าที่บริหารและกรรมการผู้จัดการใหญ่ บริษัท ปตท.สำรวจและผลิตปิโตรเลียม จำกัด (มหาชน) หรือ ปตท.สผ. ถึงเส้นทางการเติบโตของบริษัทตลอด 35 ปี กว่าจะถึงวันนี้บริษัทได้เรียนรู้อะไรมาบ้าง 
พร้อมเผย Insight เมื่อ Landscape ธุรกิจน้ำมันและก๊าซธรรมชาติเปลี่ยนไป ปตท.สผ. เลือกที่จะก้าวไปข้างหน้าด้วยวิสัยทัศน์ Energy Partner of Choice เลิกแข่งขัน แล้วหันมาร่วมมือกันในยุค New Normal
#ปตทสผ #PTTEP #35thPTTEP #35ปีปตทสผ #พลังความร่วมมือเพื่อพลังงานที่ยั่งยืน #EnergyPartnerOfChoice</t>
  </si>
  <si>
    <t>https://www.youtube.com/watch?v=tMm03gc_aGo&amp;list=PLZ0vRaBzdrQ2UfyOSfiUuKOs4-2MxInQS&amp;index=261&amp;t=2s</t>
  </si>
  <si>
    <t>tMm03gc_aGo</t>
  </si>
  <si>
    <t>นิสัยผู้ชนะของ เจอร์เกน คล็อปป์ ที่ทำให้ลิเวอร์พูลไร้เทียมทาน | The Secret Sauce EP. 260</t>
  </si>
  <si>
    <t>Jun 26, 2020</t>
  </si>
  <si>
    <t>6/26/2020</t>
  </si>
  <si>
    <t>77,844 views</t>
  </si>
  <si>
    <t>like this video along with 1,777 other people</t>
  </si>
  <si>
    <t>44:07</t>
  </si>
  <si>
    <t>ลิเวอร์พูลคว้าแชมป์พรีเมียร์ลีกครั้งแรกในรอบ 30 ปี หลังจากที่ต้องผิดหวังจากปีที่แล้วอย่างฉิวเฉียด และรอคอยโอกาสนี้ครั้งแล้วครั้งเล่า พวกเขาก้าวข้ามอุปสรรค รักษาสภาพจิตใจ กลับมาทำผลงานได้อย่างยอดเยี่ยมและประสบความสำเร็จอย่างยิ่งใหญ่ได้อย่างไร 
ทำไมผู้จัดการทีมอย่าง เจอร์เกน คล็อปป์ ถึงทำได้สำเร็จ     
เคน นครินทร์ ชวน โด้-เมธา พันธุ์วราทร คอลัมนิสต์ฟุตบอลประจำ THE STANDARD มาพูดคุยถึง Jurgen Klopp Mentallity 5 นิสัยของผู้ชนะจากเจอร์เกน คล็อปป์</t>
  </si>
  <si>
    <t>https://www.youtube.com/watch?v=QHjwhc9rNik&amp;list=PLZ0vRaBzdrQ2UfyOSfiUuKOs4-2MxInQS&amp;index=260&amp;t=7s</t>
  </si>
  <si>
    <t>QHjwhc9rNik</t>
  </si>
  <si>
    <t>เปิดกลยุทธ์ ปตท.สผ. สู้โควิด-19 สงครามน้ำมันและดิสรัปชันพลังงาน ตอน 1 | The Secret Sauce EP. 259</t>
  </si>
  <si>
    <t>8,982 views</t>
  </si>
  <si>
    <t>like this video along with 146 other people</t>
  </si>
  <si>
    <t>เจาะลึกธุรกิจสำรวจและผลิตปิโตรเลียมกับ ปตท.สผ. ธุรกิจต้นน้ำด้านพลังงานในเครือ ปตท. ปรับตัวอย่างไรเมื่อเผชิญทั้งวิกฤตราคาน้ำมันและผลกระทบจากโควิด-19 สองปัจจัยนี้มีผลให้เกิด New Normal ในธุรกิจพลังงานอย่างไร และส่งผลให้ ปตท.สผ. วางองค์กรให้เดินหน้าไปในทิศทางไหน รวมถึงมุมมองต่อการให้ความสำคัญกับเทคโนโลยี Robotics, AI ที่จะเป็นโอกาสใหม่ในการเติบโตในอนาคต
เคน นครินทร์ คุยกับ พงศธร ทวีสิน ประธานเจ้าหน้าที่บริหารและกรรมการผู้จัดการใหญ่ บริษัท ปตท.สำรวจและผลิตปิโตรเลียม จำกัด (มหาชน) หรือ ปตท.สผ. ในรายการ The Secret Sauce
#ปตทสผ #PTTEP #35thPTTEP #35ปีปตทสผ #พลังความร่วมมือเพื่อพลังงานที่ยั่งยืน #EnergyPartnerOfChoice</t>
  </si>
  <si>
    <t>https://www.youtube.com/watch?v=vQuURpe1bDs&amp;list=PLZ0vRaBzdrQ2UfyOSfiUuKOs4-2MxInQS&amp;index=259&amp;t=7s</t>
  </si>
  <si>
    <t>vQuURpe1bDs</t>
  </si>
  <si>
    <t>สามเหลี่ยมแห่งความไว้ใจที่ผู้นำต้องมี องค์กรต้องสร้าง และคุณต้องทำ | The Secret Sauce EP. 258</t>
  </si>
  <si>
    <t>Jun 25, 2020</t>
  </si>
  <si>
    <t>6/25/2020</t>
  </si>
  <si>
    <t>45,907 views</t>
  </si>
  <si>
    <t>like this video along with 969 other people</t>
  </si>
  <si>
    <t>คุณเป็นผู้นำที่ลูกทีมพร้อมจะเดินตามและเชื่อใจหรือไม่ และตัวคุณเองเชื่อใจทีมงานมากน้อยแค่ไหน 
ในช่วงเวลาที่ต้องปรับตัว กลับมาทำให้บริษัทแข็งแรง คล่องแคล่ว ยืดหยุ่น ล้มแล้วลุกได้เร็ว ทุกสิ่งจะเกิดขึ้นไม่ได้ ถ้าไม่มี Trust หรือความไว้เนื้อเชื่อใจ
เคน นครินทร์ สรุปเนื้อหาจากบทความ Begin With Trust: The first step to becoming a genuinely empowering leader ของนิตยสาร Harvard Business Review</t>
  </si>
  <si>
    <t>https://www.youtube.com/watch?v=a_xqUa9JDFQ&amp;list=PLZ0vRaBzdrQ2UfyOSfiUuKOs4-2MxInQS&amp;index=258</t>
  </si>
  <si>
    <t>a_xqUa9JDFQ</t>
  </si>
  <si>
    <t>ถอนคำสาป SMEs ไทย กู้ยาก หนี้เสีย เจ๊งง่าย กับ บสย. ผู้ให้ค้ำประกันสินเชื่อ The Secret Sauce EP. 257</t>
  </si>
  <si>
    <t>Jun 24, 2020</t>
  </si>
  <si>
    <t>6/24/2020</t>
  </si>
  <si>
    <t>10,705 views</t>
  </si>
  <si>
    <t>like this video along with 242 other people</t>
  </si>
  <si>
    <t>57:07</t>
  </si>
  <si>
    <t>SMEs เป็นเครื่องจักรทางเศรษฐกิจที่สร้างการจ้างงานถึง 70% ของประเทศ ปัญหาและความท้าทายหลักของ SMEs ไทยคืออะไร ทำอย่างไรเราถึงจะสร้างความแข็งแกร่งทางธุรกิจและการเงินให้กับพวกเขา และ บสย. มีบทบาทในจุดนี้อย่างไร
เคน นครินทร์ คุยกับ ดร.รักษ์ วรกิจโภคาทร กรรมการและผู้จัดการทั่วไป บรรษัทประกันสินเชื่ออุตสาหกรรมขนาดย่อม (บสย.)</t>
  </si>
  <si>
    <t>https://www.youtube.com/watch?v=AHBMcFCk84g&amp;list=PLZ0vRaBzdrQ2UfyOSfiUuKOs4-2MxInQS&amp;index=257&amp;t=7s</t>
  </si>
  <si>
    <t>AHBMcFCk84g</t>
  </si>
  <si>
    <t>สงกรานต์ อิสสระ มองฟองสบู่อสังหาฯ “ในวิกฤต เกมรับคือเกมรุกที่ดีที่สุด” | The Secret Sauce EP. 256</t>
  </si>
  <si>
    <t>Jun 23, 2020</t>
  </si>
  <si>
    <t>6/23/2020</t>
  </si>
  <si>
    <t>59,052 views</t>
  </si>
  <si>
    <t>50:39</t>
  </si>
  <si>
    <t>สงกรานต์ อิสสระ มองฟองสบู่อสังหาฯ “ในวิกฤต เกมรับคือเกมรุกที่ดีที่สุด”
เมื่อโควิด-19 เข้ามา ธุรกิจอสังหาริมทรัพย์ยังมีอนาคตอยู่ไหม และต้องปรับตัวอย่างไร
ฟังแนวคิดจากเจ้าพ่ออสังหาริมทรัพย์ที่อยู่ในวงการมาอย่างยาวนาน เจ้าของตึกชาญอิสสระ 1-2 เจ้าธุรกิจบ้านจัดสรรราคาหลักร้อยล้านและโรงแรมอย่างศรีพันวา 
เคน นครินทร์ คุยกับ สงกรานต์ อิสสระ ประธานเจ้าหน้าที่บริหาร และกรรมการผู้จัดการ บริษัท ชาญอิสสระ ดีเวล็อปเมนท์ จำกัด (มหาชน)</t>
  </si>
  <si>
    <t>https://www.youtube.com/watch?v=TVjUzcWedPw&amp;list=PLZ0vRaBzdrQ2UfyOSfiUuKOs4-2MxInQS&amp;index=256</t>
  </si>
  <si>
    <t>TVjUzcWedPw</t>
  </si>
  <si>
    <t>ปรัชญา ‘ทุกสิ่งเป็นไปได้’ ของ วู้ดดี้ ผู้ท้าชิงตลาด Functional Drink คนใหม่ The Secret Sauce EP. 255</t>
  </si>
  <si>
    <t>Premiered Jun 22, 2020</t>
  </si>
  <si>
    <t>41,878 views</t>
  </si>
  <si>
    <t>like this video along with 768 other people</t>
  </si>
  <si>
    <t>1:16:54</t>
  </si>
  <si>
    <t>จากบทบาทพิธีกรอันดับต้นๆ ของประเทศ ผู้ผลิตสื่อและผู้จัดอีเวนต์ชั้นนำ สู่บทบาทนักธุรกิจเต็มตัวกับผลิตภัณฑ์ Functional Drink อย่าง Woody C+ Lock รวมถึงการนำ The Ellen Show เข้ามาฉายบนโทรทัศน์ 
อะไรคือแนวคิด บทเรียน และปรัชญาที่ว่า ‘ทุกสิ่งเป็นไปได้’
เคน นครินทร์ คุยกับ วู้ดดี้-วุฒิธร มิลินทจินดา แห่งวู้ดดี้ เวิลด์</t>
  </si>
  <si>
    <t>https://www.youtube.com/watch?v=i_emMbrwXlg&amp;list=PLZ0vRaBzdrQ2UfyOSfiUuKOs4-2MxInQS&amp;index=255&amp;t=7s</t>
  </si>
  <si>
    <t>i_emMbrwXlg</t>
  </si>
  <si>
    <t>จงเป็นเงาของลูกค้า ญนน์ ซีอีโอเซ็นทรัลรีเทล เปิดแผนสร้าง Retail Ecosystem | The Secret Sauce EP.254</t>
  </si>
  <si>
    <t>Jun 19, 2020</t>
  </si>
  <si>
    <t>6/19/2020</t>
  </si>
  <si>
    <t>20,680 views</t>
  </si>
  <si>
    <t>like this video along with 287 other people</t>
  </si>
  <si>
    <t>1:03:00</t>
  </si>
  <si>
    <t>กลยุทธ์เชิงลึกของเซ็นทรัลรีเทล หรือ CRC หลังจากนี้ การปรับตัว แผนการลงทุน อนาคตรีเทลยุคใหม่ และยุทธศาสตร์ฟื้นฟูเศรษฐกิจไทย
เคน นครินทร์ คุยกับ ญนน์ โภคทรัพย์ ประธานเจ้าหน้าที่บริหาร บริษัท เซ็นทรัล รีเทล คอร์ปอเรชั่น จำกัด (มหาชน)</t>
  </si>
  <si>
    <t>https://www.youtube.com/watch?v=Yw7xUh9_XZQ&amp;list=PLZ0vRaBzdrQ2UfyOSfiUuKOs4-2MxInQS&amp;index=254</t>
  </si>
  <si>
    <t>Yw7xUh9_XZQ</t>
  </si>
  <si>
    <t>5 สิ่งช่วยธุรกิจเติบโตท่ามกลางเศรษฐกิจซบเซาจาก IBM | The Secret Sauce EP.252</t>
  </si>
  <si>
    <t>Jun 17, 2020</t>
  </si>
  <si>
    <t>6/17/2020</t>
  </si>
  <si>
    <t>21,435 views</t>
  </si>
  <si>
    <t>‘Beyond the Great Lockdown: Emerging stronger to a different normal’ คู่มือแผนปฏิบัติการต่อสู้โควิด-19 โดย IBM ที่จะช่วยให้องค์กรเติบโตอย่างแข็งแกร่งและใช้เทคโนโลยีปรับตัวได้อย่างมีประสิทธิภาพ
เคน นครินทร์ คุยกับ ปฐมา จันทรักษ์ รองประธานด้านการขยายธุรกิจในกลุ่มประเทศอินโดจีน และกรรมการผู้จัดการใหญ่ บริษัท ไอบีเอ็ม ประเทศไทย จำกัด</t>
  </si>
  <si>
    <t>https://www.youtube.com/watch?v=6zy_Taqyi6I&amp;list=PLZ0vRaBzdrQ2UfyOSfiUuKOs4-2MxInQS&amp;index=253</t>
  </si>
  <si>
    <t>6zy_Taqyi6I</t>
  </si>
  <si>
    <t>หัวหินจะเป็นบ้านหลังที่สอง? เคสปรับตัวจากพราว เจ้าของอินเตอร์คอนฯ, วานา นาวา The Secret Sauce EP.253</t>
  </si>
  <si>
    <t>5,870 views</t>
  </si>
  <si>
    <t>หัวหินในยุคหลังโควิด-19 จะต้องเปลี่ยนไปอย่างไรหากการท่องเที่ยวอาจไม่ฟื้นกลับมาเหมือนเดิม สวนน้ำอย่าง วานา นาวา จะต้องปรับโมเดลธุรกิจไปในทิศทางใดเพื่อรองรับ New Normal ของพฤติกรรมผู้บริโภคที่จะเกิดขึ้น
เคน นครินทร์ คุยกับ พราวพุธ ลิปตพัลลภ ไดเรกเตอร์แห่งพราว เรียล เอสเตท เจ้าของอินเตอร์คอนติเนนตัล หัวหิน รีสอร์ท และสวนน้ำวานา นาวา ในรายการ The Secret Sauce</t>
  </si>
  <si>
    <t>https://www.youtube.com/watch?v=5mkUoBUfQ3w&amp;list=PLZ0vRaBzdrQ2UfyOSfiUuKOs4-2MxInQS&amp;index=252&amp;t=2s</t>
  </si>
  <si>
    <t>5mkUoBUfQ3w</t>
  </si>
  <si>
    <t>Facebook Shops คืออะไร ทำอย่างไรให้ขายดี | The Secret Sauce EP.251</t>
  </si>
  <si>
    <t>Jun 14, 2020</t>
  </si>
  <si>
    <t>6/14/2020</t>
  </si>
  <si>
    <t>32:02</t>
  </si>
  <si>
    <t>เมื่อประเทศในแถบเอเชียตะวันออกเฉียงใต้มีวัฒนธรรมในการพูดคุยกันก่อนซื้อขายสินค้า Social Commerce จึงมีการเติบโตเป็นที่น่าจับตามอง Facebook Shops มีอินไซต์และคำแนะนำอย่างไร ผู้ประกอบการควรปรับตัวและใช้ประโยชน์จากจุดนี้อย่างไร
เคน นครินทร์ คุยกับ ชวดี วงศ์พยัต หัวหน้าฝ่ายพัฒนาการเติบโตธุรกิจ ประจำ Facebook ประเทศไทย</t>
  </si>
  <si>
    <t>https://www.youtube.com/watch?v=FUwvwnzL0QU&amp;list=PLZ0vRaBzdrQ2UfyOSfiUuKOs4-2MxInQS&amp;index=251&amp;t=1s</t>
  </si>
  <si>
    <t>FUwvwnzL0QU</t>
  </si>
  <si>
    <t>Employee Experience หัวใจในการบริหารคน เมื่อต้องทำงานที่บ้าน | The Secret Sauce EP.250</t>
  </si>
  <si>
    <t>Jun 13, 2020</t>
  </si>
  <si>
    <t>6/13/2020</t>
  </si>
  <si>
    <t>12,684 views</t>
  </si>
  <si>
    <t>38:59</t>
  </si>
  <si>
    <t>คำว่า Employee Experience หรือ People Engagement คืออะไร ทำไมจึงเป็นหัวใจสำคัญสำหรับการเติบโตขององค์กรในอนาคต กรณีศึกษาจาก KBTG บริษัทสามารถสร้าง People Engagement ได้อย่างไร เมื่อพนักงานกว่า 1,000 คน Work from Home
เคน นครินทร์ คุยกับ ดรีม-อภิฤดี สิงหเสนี Head of Employee Experience &amp; Cultural Transformation และ ปอม-ธรรชพร กรวนิชย์ Employee Experience Creation Supervisor แห่ง KBTG
ติดตามซีรีส์ The Secret Sauce: Beyond the Future by KBTG ได้ตลอดปี 2020 ทุกช่องทางพอดแคสต์</t>
  </si>
  <si>
    <t>https://www.youtube.com/watch?v=ltpZtRt0ugU&amp;list=PLZ0vRaBzdrQ2UfyOSfiUuKOs4-2MxInQS&amp;index=250&amp;t=17s</t>
  </si>
  <si>
    <t>ltpZtRt0ugU</t>
  </si>
  <si>
    <t>ซีอีโอ TMB เผยกลยุทธ์ตั้งรับเชิงรุกกับความเปราะบางของเศรษฐกิจไทย | The Secret Sauce EP.249</t>
  </si>
  <si>
    <t>Jun 12, 2020</t>
  </si>
  <si>
    <t>6/12/2020</t>
  </si>
  <si>
    <t>34,443 views</t>
  </si>
  <si>
    <t>51:06</t>
  </si>
  <si>
    <t>ความเปราะบางของระบบเศรษฐกิจไทยในปัจจุบันมีอะไรบ้าง บทบาทของสถาบันการเงินในการช่วยเหลือและประคับประคองผู้ประกอบการเป็นอย่างไร และอะไรคือความท้าทายใหญ่ที่สุดหลังจากนี้
เคน นครินทร์ คุยกับ ปิติ ตัณฑเกษม ประธานเจ้าหน้าที่บริหาร TMB หรือ ธนาคารทหารไทย จำกัด (มหาชน)
#ตั้งรับเชิงรุก #TMB #ThanachartBank #MakeREALChange</t>
  </si>
  <si>
    <t>https://www.youtube.com/watch?v=xNrX9gkGJ34&amp;list=PLZ0vRaBzdrQ2UfyOSfiUuKOs4-2MxInQS&amp;index=249</t>
  </si>
  <si>
    <t>xNrX9gkGJ34</t>
  </si>
  <si>
    <t>ธุรกิจนวดกับสปาต้องปรับตัวอย่างไร? เจาะกลยุทธ์กับเจ้าของ Let’s Relax | The Secret Sauce EP. 248</t>
  </si>
  <si>
    <t>10,440 views</t>
  </si>
  <si>
    <t>like this video along with 180 other people</t>
  </si>
  <si>
    <t>44:19</t>
  </si>
  <si>
    <t>โฉมหน้าของอีกหนึ่งธุรกิจที่ได้รับผลกระทบรุนแรงที่สุดจากวิกฤตโควิด-19 อย่างสปาจะเปลี่ยนแปลงไปมากน้อยเพียงใด อะไรคือ New Normal ที่จะเกิดขึ้นกับการนวด สยามเวลเนสกรุ๊ป เจ้าของกิจการ Let’s Relax สปาแห่งแรกของโลกที่สามารถนำตัวเองเข้าไปสู่ตลาดหุ้นได้ มีมุมมองต่อเรื่องนี้อย่างไร
เคน นครินทร์ คุยกับ ณรัล วิวรรธนไกร กรรมการบริหารและ Chief Marketing Officer บริษัท สยามเวลเนสกรุ๊ป จำกัด (มหาชน)</t>
  </si>
  <si>
    <t>https://www.youtube.com/watch?v=2vBkyuKO4lY&amp;list=PLZ0vRaBzdrQ2UfyOSfiUuKOs4-2MxInQS&amp;index=248</t>
  </si>
  <si>
    <t>2vBkyuKO4lY</t>
  </si>
  <si>
    <t>เปิดใจ อาทิตย์ ซีอีโอ SCB ทำไมธนาคารมาทำฟู้ดเดลิเวอรี Robinhood | The Secret Sauce EP.247</t>
  </si>
  <si>
    <t>Jun 9, 2020</t>
  </si>
  <si>
    <t>6/9/2020</t>
  </si>
  <si>
    <t>49,025 views</t>
  </si>
  <si>
    <t>1:05:18</t>
  </si>
  <si>
    <t>ธนาคารไทยพาณิชย์มีการปรับเปลี่ยนตัวเองอย่างไร New Normal ของสถาบันการเงินในอนาคตจะมีหน้าตาอย่างไร และทำไม SCB จึงตัดสินใจทำแพลตฟอร์มฟู้ดเดลิเวอรี
เคน นครินทร์ คุยกับ อาทิตย์ นันทวิทยา ประธานเจ้าหน้าที่บริหาร และประธานกรรมการบริหาร ธนาคารไทยพาณิชย์</t>
  </si>
  <si>
    <t>https://www.youtube.com/watch?v=cWsS01x47gM&amp;list=PLZ0vRaBzdrQ2UfyOSfiUuKOs4-2MxInQS&amp;index=247&amp;t=14s</t>
  </si>
  <si>
    <t>cWsS01x47gM</t>
  </si>
  <si>
    <t>บทสรุป New Normal จากงาน THE STANDARD Economic Forum ตอน 3 | The Secret Sauce EP.245</t>
  </si>
  <si>
    <t>Jun 6, 2020</t>
  </si>
  <si>
    <t>6/6/2020</t>
  </si>
  <si>
    <t>33,606 views</t>
  </si>
  <si>
    <t>like this video along with 488 other people</t>
  </si>
  <si>
    <t>1:00:17</t>
  </si>
  <si>
    <t>เคน นครินทร์ สรุปบทเรียน 8 หัวข้อสุดท้ายจากงาน THE STANDARD Economic Forum ตอน 3
1. The New Media Landscape ภูมิทัศน์สื่อและพฤติกรรมการเสพสื่อหลังโควิด-19
2. Trust Economy เศรษฐกิจของความไว้ใจกับการขับเคลื่อนโลกหลังโควิด-19
3. Urban Life Transformation โลกอนาคตของการออกแบบเมือง เมื่อบ้านเป็นศูนย์กลางของทุกสิ่ง
4. The Future of Tourism ยุทธศาสตร์การท่องเที่ยวไทยแห่งอนาคต
5. Digital Transformation เมื่อไวรัสบังคับให้โลกหมุนไว เราจะชนะได้อย่างไร
6. The Next Chapter of Health ยุทธศาสตร์สุขภาพแห่งอนาคต
7. Reimagine Thailand ประเทศไทยในโลกใหม่ โอกาสอยู่ตรงไหน
8. Rethinking New Normal บทสรุปยุทธศาสตร์ประเทศไทยในโลกหลังโควิด-19</t>
  </si>
  <si>
    <t>https://www.youtube.com/watch?v=mjAyfCu2gIM&amp;list=PLZ0vRaBzdrQ2UfyOSfiUuKOs4-2MxInQS&amp;index=246&amp;t=8s</t>
  </si>
  <si>
    <t>mjAyfCu2gIM</t>
  </si>
  <si>
    <t>บทสรุป New Normal จากงาน THE STANDARD Economic Forum ตอน 2 | The Secret Sauce EP.244</t>
  </si>
  <si>
    <t>Premiered Jun 5, 2020</t>
  </si>
  <si>
    <t>Jun 5, 2020</t>
  </si>
  <si>
    <t>6/5/2020</t>
  </si>
  <si>
    <t>32,640 views</t>
  </si>
  <si>
    <t>like this video along with 512 other people</t>
  </si>
  <si>
    <t>45:55</t>
  </si>
  <si>
    <t>เคน นครินทร์ สรุปประเด็นและสาระสำคัญจากงาน THE STANDARD Economic Forum ตอนที่ 2 
เจาะลึกในเซ็กชั่นสุดฮอต อย่าง ‘Consumer Behaviour Trends พฤติกรรมผู้บริโภคเปลี่ยนไปแล้ว แบรนด์ต้องปรับตัวอย่างไร’ จากผู้บริหาร Nielsen, Adapter Digital Group และ McKinsey &amp; Company Thailand</t>
  </si>
  <si>
    <t>https://www.youtube.com/watch?v=k7zYElOc1QA&amp;list=PLZ0vRaBzdrQ2UfyOSfiUuKOs4-2MxInQS&amp;index=245</t>
  </si>
  <si>
    <t>k7zYElOc1QA</t>
  </si>
  <si>
    <t>บทสรุป New Normal จากงาน THE STANDARD Economic Forum ตอน 1 | The Secret Sauce EP.243</t>
  </si>
  <si>
    <t>Premiered Jun 2, 2020</t>
  </si>
  <si>
    <t>Jun 2, 2020</t>
  </si>
  <si>
    <t>6/2/2020</t>
  </si>
  <si>
    <t>63,582 views</t>
  </si>
  <si>
    <t>like this video along with 1,321 other people</t>
  </si>
  <si>
    <t>48:46</t>
  </si>
  <si>
    <t>เคน นครินทร์ สรุปบทเรียนจากงาน THE STANDARD Economic Forum เริ่มตอนแรกด้วย 8 หัวข้อ ดังต่อไปนี้
1. ระเบียบโลกหลังโควิด-19 เมื่อความสัมพันธ์ระหว่างประเทศถอยห่างจากกัน
2. New Balance of Power สมดุลแห่งอำนาจที่กำลังสั่นคลอนโลก
3. โลกหลังโควิด-19 ในมุมมองของ ศุภชัย พานิชภักดิ์
4. Turning Point of Globalization ซัพพลายเชนโลก การค้าระหว่างประเทศ และโลกาภิวัตน์ท่ีกําลังกลายพันธุ์
5. A New Era of Nation States นิยามใหม่ของรัฐชาติหลังโควิด-19
6. Skills for the Future การเรียนรู้และทักษะแห่งอนาคต
7. New Retail เอาตัวรอดอย่างไรในสมรภูมิค้าปลีกใหม่
8. Reinventing Retail ค้นหาตัวตนใหม่ในสงครามค้าปลีกแห่งอนาคต</t>
  </si>
  <si>
    <t>https://www.youtube.com/watch?v=mtbG_3djf0s&amp;list=PLZ0vRaBzdrQ2UfyOSfiUuKOs4-2MxInQS&amp;index=244&amp;t=8s</t>
  </si>
  <si>
    <t>mtbG_3djf0s</t>
  </si>
  <si>
    <t>ทำไมโรงหนังไม่มีวันตาย คุยกับ ‘วิชา พูลวรลักษณ์’ เมเจอร์ ซีนีเพล็กซ์ | The Secret Sauce EP. 242</t>
  </si>
  <si>
    <t>Premiered Jun 1, 2020</t>
  </si>
  <si>
    <t>Jun 1, 2020</t>
  </si>
  <si>
    <t>6/1/2020</t>
  </si>
  <si>
    <t>37,462 views</t>
  </si>
  <si>
    <t>like this video along with 547 other people</t>
  </si>
  <si>
    <t>1:03:39</t>
  </si>
  <si>
    <t>สถานการณ์โควิด-19 ส่งผลให้โรงภาพยนตร์ต้องปิดไปกว่า 2 เดือน และถึงแม้จะกลับมาเปิดให้บริการ ก็อาจไม่สามารถรองรับคนได้มากเท่าเดิมเนื่องจากมาตรการ Social Distancing อีกทั้งยังมีคู่แข่งอย่าง Video Streaming ซึ่งหลายคนมองว่าจะเข้ามาแทนที่โรงหนัง
เคน นครินทร์ คุยกับ Cinema Tycoon ‘วิชา พูลวรลักษณ์’ ประธานกรรมการบริหาร บริษัท เมเจอร์ ซีนีเพล็กซ์ กรุ้ป จำกัด (มหาชน) เขามีมุมมองต่อเรื่องนี้อย่างไร และอะไรคือสาเหตุที่ทำให้ “โรงหนังไม่มีวันตาย”
หมายเหตุ: สัมภาษณ์เมื่อวันที่ 26 พฤษภาคม 2563</t>
  </si>
  <si>
    <t>https://www.youtube.com/watch?v=kClPXVRQvzo&amp;list=PLZ0vRaBzdrQ2UfyOSfiUuKOs4-2MxInQS&amp;index=243&amp;t=2s</t>
  </si>
  <si>
    <t>kClPXVRQvzo</t>
  </si>
  <si>
    <t>หมดยุค ‘กำไร’ สู่ยุค ‘เสถียรภาพ’ เป้าหมายใหม่ในการทำธุรกิจหลังโควิด-19 | The Secret Sauce EP. 241</t>
  </si>
  <si>
    <t>May 28, 2020</t>
  </si>
  <si>
    <t>5/28/2020</t>
  </si>
  <si>
    <t>69,099 views</t>
  </si>
  <si>
    <t>like this video along with 1,135 other people</t>
  </si>
  <si>
    <t>54:01</t>
  </si>
  <si>
    <t>เมื่อสถานการณ์ความไม่แน่นอนในอนาคตส่งผลให้เป้าหมายของธุรกิจต้องเปลี่ยนแปลงไป จากการมุ่งสู่กำไรสูงสุดเป็นการมุ่งเน้นเสถียรภาพ 
3 เสาหลักที่จะช่วยให้ธุรกิจเติบโตและมีกำไรได้อย่างมั่นคงคืออะไร
เคน นครินทร์ คุยกับ ดร.ธนัย ชรินทร์สาร ที่ปรึกษาและวิทยากรด้านกลยุทธ์ ผู้มีประสบการณ์กว่า 20 ปี เจ้าของเพซปุ๊กเพจและกรุ๊ป Strategy Essential - แก่นกลยุทธ์
ดูสไลด์ประกอบพอดแคสต์ได้ที่ https://www.thestandard.co/podcast/thesecretsauce241/</t>
  </si>
  <si>
    <t>https://www.youtube.com/watch?v=JAaJpV7OfGo&amp;list=PLZ0vRaBzdrQ2UfyOSfiUuKOs4-2MxInQS&amp;index=242&amp;t=14s</t>
  </si>
  <si>
    <t>JAaJpV7OfGo</t>
  </si>
  <si>
    <t>‘คนอื่นปิด เราเปิด’ ล้วงคัมภีร์ทำร้านอาหารจากซีอีโอเครือ ZEN | The Secret Sauce EP.240</t>
  </si>
  <si>
    <t>17,789 views</t>
  </si>
  <si>
    <t>53:41</t>
  </si>
  <si>
    <t>ร้านอาหารเป็นหนึ่งในธุรกิจที่ได้รับผลกระทบมากที่สุดในช่วงล็อกดาวน์ แต่ทว่าเครือ ‘เซ็น’ ซึ่งรวมไปถึงร้านอาหารญี่ปุ่น Zen, AKA, ตำมั่ว, เขียง และอีกกว่าสิบแบรนด์กลับขยายกิจการ หัวใจในการทำร้านอาหารหลังจากนี้จะเป็นอย่างไร มีกลยุทธ์อะไรที่ผู้ประกอบการร้านอาหารสามารถนำไปเรียนรู้และปรับใช้
เคน นครินทร์ คุยกับ บุญยง ตันสกุล ประธานเจ้าหน้าที่บริหาร บริษัท เซ็น คอร์ปอเรชั่น กรุ๊ป จำกัด (มหาชน) ในรายการ The Secret Sauce</t>
  </si>
  <si>
    <t>https://www.youtube.com/watch?v=Reb-KSolIRQ&amp;list=PLZ0vRaBzdrQ2UfyOSfiUuKOs4-2MxInQS&amp;index=241&amp;t=17s</t>
  </si>
  <si>
    <t>Reb-KSolIRQ</t>
  </si>
  <si>
    <t>Resilience ล้มแล้วลุกได้เร็ว ทักษะสำคัญที่สุดในศตวรรษที่ 21 | The Secret Sauce EP.239</t>
  </si>
  <si>
    <t>May 17, 2020</t>
  </si>
  <si>
    <t>5/17/2020</t>
  </si>
  <si>
    <t>58,283 views</t>
  </si>
  <si>
    <t>like this video along with 1,592 other people</t>
  </si>
  <si>
    <t>17:35</t>
  </si>
  <si>
    <t>หนึ่งคำที่ได้ยินบ่อยจากการสัมภาษณ์ผู้บริหารในช่วงเวลานี้คือ ‘Resilience’ หรือความสามารถในการล้มและลุกขึ้นได้อย่างรวดเร็วและแข็งแกร่งกว่าเดิม เป็นสิ่งที่หลายคนพูดตรงกันว่า คือทักษะแห่งยุค และช่วยเราให้รอดพ้นช่วงวิกฤตได้ 
แล้วเราจะสามารถสร้าง Resilience ให้กับตัวเองได้อย่างไร 
เคน นครินทร์ สรุปเนื้อหาจากบทที่ช่ือ How Resilience Works จากหนังสือ On Emotional Intelligence โดย Harvard Business Review</t>
  </si>
  <si>
    <t>https://www.youtube.com/watch?v=2YRJLamjWR8&amp;list=PLZ0vRaBzdrQ2UfyOSfiUuKOs4-2MxInQS&amp;index=240&amp;t=17s</t>
  </si>
  <si>
    <t>2YRJLamjWR8</t>
  </si>
  <si>
    <t>3 บทเรียนจากการเต้นรำครั้งสุดท้ายของ ไมเคิล จอร์แดน | The Secret Sauce EP.238</t>
  </si>
  <si>
    <t>May 16, 2020</t>
  </si>
  <si>
    <t>5/16/2020</t>
  </si>
  <si>
    <t>28,574 views</t>
  </si>
  <si>
    <t>like this video along with 904 other people</t>
  </si>
  <si>
    <t>20:58</t>
  </si>
  <si>
    <t>“ชัยชนะมีราคาที่ต้องจ่าย ความเป็นผู้นำก็มีราคาที่ต้องจ่ายเช่นกัน” นี่คือคำพูดของ ไมเคิล จอร์แดน นักบาสเกตบอลระดับซูเปอร์สตาร์ของโลก
เบื้องหลังของนักกีฬาที่ประสบความสำเร็จ ไม่ได้มีแค่การแข่งขันในสนาม แต่รวมถึงความเป็นผู้นำ ความคิด จิตใจ และบุคลิกที่ดุดันจนอาจเข้าขั้นดาร์ก เพื่อให้ได้มาซึ่งชัยชนะ 
เคน นครินทร์ ถอด 3 บทเรียนแห่งความเป็นผู้นำของ ไมเคิล จอร์แดน จากสารคดี The Last Dance</t>
  </si>
  <si>
    <t>https://www.youtube.com/watch?v=qVeZlf-_Xhw&amp;list=PLZ0vRaBzdrQ2UfyOSfiUuKOs4-2MxInQS&amp;index=239</t>
  </si>
  <si>
    <t>qVeZlf-_Xhw</t>
  </si>
  <si>
    <t>ยิ่งแข่งยิ่งแพ้ ชฎาทิพ สยามพิวรรธน์ เผยกลยุทธ์ชนะกลับหัวในสงครามค้าปลีก | The Secret Sauce EP.237</t>
  </si>
  <si>
    <t>May 14, 2020</t>
  </si>
  <si>
    <t>5/14/2020</t>
  </si>
  <si>
    <t>71,066 views</t>
  </si>
  <si>
    <t>like this video along with 1,116 other people</t>
  </si>
  <si>
    <t>1:18:53</t>
  </si>
  <si>
    <t>ตลอดช่วงวิกฤตโควิด-19 ที่ผ่านมา บริษัท สยามพิวรรธน์ จำกัด เจ้าของศูนย์การค้าอย่าง สยามเซ็นเตอร์ สยามดิสคัฟเวอรี่ สยามพารากอน และไอคอนสยาม มีวิธีการเยียวยาคู่ค้าและลูกค้าอย่างไร เมื่อภาครัฐคลายล็อกดาวน์พวกเขาพร้อมแค่ไหน และอะไรคืออนาคตของคำว่า New Retail 
เคน นครินทร์ คุยกับ ชฎาทิพ จูตระกูล ประธานเจ้าหน้าที่บริหาร บริษัท สยามพิวรรธน์ จำกัด</t>
  </si>
  <si>
    <t>https://www.youtube.com/watch?v=nWXNWbtZiNg&amp;list=PLZ0vRaBzdrQ2UfyOSfiUuKOs4-2MxInQS&amp;index=238&amp;t=16s</t>
  </si>
  <si>
    <t>nWXNWbtZiNg</t>
  </si>
  <si>
    <t>จิราธิวัฒน์ แผนฟื้นธุรกิจ ช่วยร้านค้า รับ New Normal ชูเศรษฐกิจไทยช่วยไทย The Secret Sauce EP.236</t>
  </si>
  <si>
    <t>21,611 views</t>
  </si>
  <si>
    <t>like this video along with 318 other people</t>
  </si>
  <si>
    <t>43:11</t>
  </si>
  <si>
    <t>ผู้นำศูนย์การค้าอย่าง ‘เซ็นทรัล’ มีวิธีการดูแลพนักงานอย่างไร ลดค่าเช่าให้มากน้อยแค่ไหน ถ้าห้างกลับมาเปิดได้อีกครั้ง เขามีมาตรการอะไรบ้าง 
รวมถึง New Normal หลังจากนี้ พฤติกรรมผู้บริโภคจะเปลี่ยนไปอย่างไร เซ็นทรัลมองและเตรียมพร้อมกับเรื่องนี้อย่างไร 
เคน นครินทร์ พูดคุยกับ วัลยา จิราธิวัฒน์ รองประธานเจ้าหน้าที่บริหาร บริษัท เซ็นทรัลพัฒนา จํากัด (มหาชน) หรือ CPN ในรายการ The Secret Sauce</t>
  </si>
  <si>
    <t>https://www.youtube.com/watch?v=eNpLhZvMep4&amp;list=PLZ0vRaBzdrQ2UfyOSfiUuKOs4-2MxInQS&amp;index=237&amp;t=17s</t>
  </si>
  <si>
    <t>eNpLhZvMep4</t>
  </si>
  <si>
    <t>โควิด-19 จุดเปลี่ยนอุตสาหกรรมพลังงาน มอง New Normal สมโภชน์ พลังงานบริสุทธิ์ The Secret Sauce EP.235</t>
  </si>
  <si>
    <t>63,662 views</t>
  </si>
  <si>
    <t>49:32</t>
  </si>
  <si>
    <t>ท่องไปในโลกอนาคต โลกที่เป็นไปได้ โลกแห่งนวัตกรรมและวิศวกรรมสุดล้ำ กับ สมโภชน์ อาหุนัย แห่งพลังงานบริสุทธิ์ หรือ EA อีก 1 ใน 20 ผู้บริหารที่ได้รับจดหมายจากนายกรัฐมนตรี 
The Secret Sauce คุยเรื่องโปรเจกต์ช่วยชาติในนามกลุ่ม ‘ช่วยกัน’ ที่ปั้นแอปพลิเคชัน ‘หมอชนะ’ ซึ่งตั้งใจให้เป็นโควิด-19 วีซ่าที่จะช่วยเราใช้ชีวิตใน New Normal ได้อย่างปลอดภัย
ทำไมเขาจึงเชื่อว่าโควิด-19 คือ ‘โอกาส’ ที่ดีที่สุดของประเทศไทยในการไล่กวดประเทศอื่นๆ อะไรคือโอกาสของประเทศไทยในการวิ่งแข่งในโลก New Normal</t>
  </si>
  <si>
    <t>https://www.youtube.com/watch?v=2ZhsRPTbAiU&amp;list=PLZ0vRaBzdrQ2UfyOSfiUuKOs4-2MxInQS&amp;index=236&amp;t=17s</t>
  </si>
  <si>
    <t>2ZhsRPTbAiU</t>
  </si>
  <si>
    <t>สิงห์ ปรับตัวครั้งใหญ่ในรอบ 87 ปี เต้ ภูริต นำทัพบุญรอดเทรดดิ้งสู้ดิสรัปชัน The Secret Sauce EP.234</t>
  </si>
  <si>
    <t>May 8, 2020</t>
  </si>
  <si>
    <t>5/8/2020</t>
  </si>
  <si>
    <t>49,298 views</t>
  </si>
  <si>
    <t>44:56</t>
  </si>
  <si>
    <t>สิงห์ คอร์เปอเรชั่น ยักษ์ใหญ่แห่งวงการเครื่องดื่มอย่างเบียร์สิงห์ น้ำดื่มสิงห์ มีประวัติศาสตร์ยาวนานกว่า 87 ปี ดำเนินมาถึงเจเนอเรชันที่ 4 และกำลังสู้กับภาวะดิสรัปชันเช่นเดียวกับธุรกิจอื่นๆ
เคน นครินทร์ คุยกับ ภูริต ภิรมย์ภักดี ประธานเจ้าหน้าที่บริหาร บริษัท บุญรอดเทรดดิ้ง จำกัด ผู้นำการเปลี่ยนแปลงครั้งใหญ่ของสิงห์ คอร์เปอเรชั่น ด้วยจิตวิญญาณของผู้ประกอบการที่เชื่อในการลองผิดลองถูกและเรียนรู้สิ่งใหม่ เพื่อให้เกิดการพัฒนาที่ดีขึ้นกว่าเดิม</t>
  </si>
  <si>
    <t>https://www.youtube.com/watch?v=AnN5_jFMM68&amp;list=PLZ0vRaBzdrQ2UfyOSfiUuKOs4-2MxInQS&amp;index=235&amp;t=2s</t>
  </si>
  <si>
    <t>AnN5_jFMM68</t>
  </si>
  <si>
    <t>สราวุฒิ อยู่วิทยา กระทิงแดง เมื่อกำไรอาจไม่ใช่บรรทัดสุดท้ายของสมการธุรกิจ | The Secret Sauce EP.233</t>
  </si>
  <si>
    <t>9,376 views</t>
  </si>
  <si>
    <t>1 ใน 20 มหาเศรษฐีที่นายกรัฐมนตรีส่งจดหมายขอไอเดียช่วยประเทศในวิกฤตโควิด-19 คือ 'ตระกูลอยู่วิทยา'
ฟังคำตอบของจดหมายนั้นจาก สราวุฒิ อยู่วิทยา ประธานเจ้าหน้าที่บริหาร กลุ่มธุรกิจ TCP เจ้าของ ‘กระทิงแดง’ รวมถึงเรื่องแนวคิดบริหาร Supply Chain ใหม่อย่างไรหลังจากนี้ เมื่อไวรัสทำลายห่วงโซ่อุปทานโลก ทำไมตระกูลอยู่วิทยาไม่เคยกู้เงิน พร้อมกางแผนรีสตาร์ทประเทศไทยควรไปทางไหน และทำไม ‘กำไร’ จึงอาจไม่ใช่ตัวชี้วัดความสำเร็จแห่งอนาคต</t>
  </si>
  <si>
    <t>https://www.youtube.com/watch?v=IcgcNOWv428&amp;list=PLZ0vRaBzdrQ2UfyOSfiUuKOs4-2MxInQS&amp;index=234&amp;t=16s</t>
  </si>
  <si>
    <t>IcgcNOWv428</t>
  </si>
  <si>
    <t>แง้มยุทธศาสตร์ที่แรก 'ซีพี' และ 'ทรู' จากปากซีอีโอ 'ศุภชัย' | The Secret Sauce EP.232</t>
  </si>
  <si>
    <t>78,198 views</t>
  </si>
  <si>
    <t>1:04:07</t>
  </si>
  <si>
    <t>องค์กรอย่างซีพีและทรูกำลังจะทรานส์ฟอร์มตัวเองเพื่อมุ่งสู่ New Economy เต็มตัว โดยเน้นให้ความสำคัญกับการเป็น Food Tech ที่ขับเคลื่อนด้วยข้อมูลและเทคโนโลยี รวมถึงการเปลี่ยนตัวเองไปเป็นแพลตฟอร์ม Fulfillment Base เติมเต็มความต้องการผู้บริโภคให้ครอบคลุมในทุกๆ ด้าน
ถ้าอย่างนั้น คำแนะนำสำหรับผู้ประกอบการในอุตสาหกรรมอื่นๆ ที่ต้องเริ่มปรับตัวในยุคหลังโควิด-19 คืออะไร ผู้นำที่ดีในมุมมองของศุภชัย เจียรวนนท์ ต้องเป็นแบบไหน แล้วปรัชญาที่เจ้าสัวธนินท์ เจียรวนนท์ ได้มอบไว้ให้กับลูกหลานในตระกูลจนกลายเป็น ‘หลักปฏิบัติ’ คือเรื่องใด 
เคน นครินทร์ คุยกับ ศุภชัย เจียรวนนท์ ประธานคณะผู้บริหาร บริษัท เครือเจริญโภคภัณฑ์ จำกัด และประธานกรรมการ บริษัท ทรู คอร์ปอเรชั่น จำกัด (มหาชน) ในรายการ The Secret Sauce</t>
  </si>
  <si>
    <t>https://www.youtube.com/watch?v=nuBrihk7hPs&amp;list=PLZ0vRaBzdrQ2UfyOSfiUuKOs4-2MxInQS&amp;index=233&amp;t=17s</t>
  </si>
  <si>
    <t>nuBrihk7hPs</t>
  </si>
  <si>
    <t>อุตสาหกรรมการแพทย์และสุขภาพหลังโควิด-19 จะเปลี่ยนไปอย่างไร | The Secret Sauce EP.231</t>
  </si>
  <si>
    <t>12,412 views</t>
  </si>
  <si>
    <t>31:18</t>
  </si>
  <si>
    <t>โควิด-19 ยกระดับอุตสาหกรรมการแพทย์และสุขภาพ เร่งให้เกิดการคิดค้นนวัตกรรมยาที่รวดเร็วขึ้น กระบวนการที่เคยใช้เวลาเกือบ 10 ปี ลดเหลือเพียง 18 เดือน แต่กระบวนการที่ว่าเร็วพอหรือไม่ อุตสาหกรรมยามีแนวคิดและวิธีการต่อกรกับโควิด-19 ในระยะยาวอย่างไร
เคน นครินทร์ คุยกับ นายแพทย์ทวิราป ตันติวงษ์ ประธานเจ้าหน้าที่บริหาร สมาคมผู้วิจัยและผลิตเภสัชภัณฑ์ (PReMA) ในรายการ The Secret Sauce</t>
  </si>
  <si>
    <t>https://www.youtube.com/watch?v=vglvoSg7aV4&amp;list=PLZ0vRaBzdrQ2UfyOSfiUuKOs4-2MxInQS&amp;index=232&amp;t=14s</t>
  </si>
  <si>
    <t>vglvoSg7aV4</t>
  </si>
  <si>
    <t>4 หัวใจในการทำงานแบบ Remote Working | The Secret Sauce EP.230</t>
  </si>
  <si>
    <t>10,884 views</t>
  </si>
  <si>
    <t>like this video along with 161 other people</t>
  </si>
  <si>
    <t>30:32</t>
  </si>
  <si>
    <t>โควิด-19 เข้ามาเปลี่ยนแปลงวิถีชีวิตของเราในหลายๆ ด้าน โดยเฉพาะด้านการทำงาน หลายบริษัทปรับเปลี่ยนเป็นการ Work from Home หรือ Remote Working มากขึ้น 
กระบวนการทำงานและการวัดผลจะเปลี่ยนไปอย่างไร และทำอย่างไรเราจึงจะทำงานที่บ้านได้อย่างมีประสิทธิภาพ
เคน นครินทร์ คุยกับ ธเนศ อังคศิริสรรพ ผู้จัดการทั่วไป ประจำภูมิภาคอินโดจีน เลอโนโว ประเทศไทย ในรายการ The Secret Sauce</t>
  </si>
  <si>
    <t>https://www.youtube.com/watch?v=CgXaAsY-wy0&amp;list=PLZ0vRaBzdrQ2UfyOSfiUuKOs4-2MxInQS&amp;index=231</t>
  </si>
  <si>
    <t>CgXaAsY-wy0</t>
  </si>
  <si>
    <t>ไพ่ใบสำคัญของ บัณฑูร ล่ำซำ “เราต้องดึงคนข้างล่างไม่ให้ร่วงลงไป” | The Secret Sauce EP.227</t>
  </si>
  <si>
    <t>218,900 views</t>
  </si>
  <si>
    <t>like this video along with 3,497 other people</t>
  </si>
  <si>
    <t>30:37</t>
  </si>
  <si>
    <t>บัณฑูร ล่ำซำ เคยเปรียบชีวิตเหมือนการเล่นไพ่ เมื่อเปิดไพ่มาเจออะไร ก็ต้องทำให้สำเร็จลุล่วง 
เปิดมาเจอหน้าที่ในธนาคารกสิกรไทย ก็ทำให้เต็มที่ เปิดมาเจอวิกฤตต้มยำกุ้ง ก็ต้องสู้เพื่อผ่านมันไปให้ได้
แต่ช่วงต้นเดือนเมษายนที่ผ่านมา บัณฑูรได้เปิดไพ่ 2 ใบสำคัญของชีวิต  
ไพ่ใบแรกคือ การประกาศลาออกจากการเป็นประธานกรรมการและประธานเจ้าหน้าที่บริหาร ธนาคารกสิกรไทย ก้าวขึ้นสู่ตำแหน่งประธานกิตติคุณ (Chairman Emeritus)
ตีความตามได้ไม่ยากว่า นี่คือการปิดฉากทุกบทบาทในนาม ‘แบงเกอร์’ ที่เขาสร้างมาตลอด 40 ปี เพื่อทุ่มเทเวลาชีวิตหลังอายุ 68 ปี ไปกับการแก้ปัญหาป่าต้นน้ำน่าน ใช้องค์ความรู้ที่มีเพื่อสร้างความยั่งยืน
“สมควรแก่เวลา ถือว่าส่งต่อได้อย่างดีไม่มีความกังวลอะไร เป็นการเปลี่ยนผ่านครั้งสำคัญของชีวิต” เขาเปิดใจในงานแถลงข่าววันที่ 8 เมษายน 2563
ไพ่ใบที่ 2 คือ ในช่วงวิกฤตโควิด-19 ที่กำลังพ่นพิษเศรษฐกิจไทย คล้อยหลังวันที่เขาประกาศลาออกไม่นาน เขาได้ริเริ่มทำโครงการ ‘เถ้าแก่ใจดี เจ้าหนี้มีใจ’ ใช้งบราว 500 ล้านบาท พักชำระหนี้ และสำคัญที่สุดคือ การ ‘ลดดอกเบี้ย’ ให้กับลูกค้าที่เป็นเจ้าของกิจการ เพื่อป้องกันพนักงานรายได้น้อยที่อาจถูกเลย์ออฟได้กว่า 15,000 คน นำร่อง 2 โรงแรมในภูเก็ต และเตรียมขยายผลไปจังหวัดอื่นๆ
บัณฑูรบอกว่า งบ 500 ล้านบาทนี้คือการเฉือนเนื้อ แทงกำไรศูนย์ไปเลย เพื่อดึงคนข้างล่างไว้ไม่ให้หลุดจากงานประจำ สิ่งที่ธนาคารกสิกรไทยทำถือเป็นมาตรการเพิ่มเติมนอกเหนือจากอีกหลายมาตรการที่ทางธนาคารแห่งประเทศไทยได้ขอความร่วมมือ ให้ธนาคารภาครัฐและธนาคารพาณิชย์ทุกแห่งช่วยเยียวยาประชาชนที่เดือดร้อน
คำถามคือ ไพ่ใบนี้ ผู้ถือหุ้นที่คาดหวังกำไรสูงสุดจะมองเรื่องนี้อย่างไร และหากจะเพิ่มงบมากขึ้นอีก มันจะทำให้ผลประกอบการของบริษัทหรือโบนัสของพนักงานกสิกรไทยมีผลกระทบหรือไม่ 
การเปิดไพ่ใบที่ 2 ท่ามกลางวิกฤตนี้ นอกจากจะเชื่อกันว่า น่าจะเป็นไพ่ใบสำคัญในฐานะนายธนาคารของบัณฑูรแล้ว มันจึงยังสะท้อนถึง ‘วิสัยทัศน์’ ของเขาที่มีต่อบทบาทสถาบันทางการเงินในอนาคต ที่ไม่สามารถมองแค่กำไรเชิงตัวเงินได้อย่างเดียว แต่ต้องคืนกำไรให้สังคมด้วย
ไพ่ 2 ใบสำคัญของเขาอาจแตกต่างกัน แต่สิ่งที่เป็นจุดร่วมเหมือนกันคือ ความยั่งยืน
บัณฑูรเปิดไพ่ที่มีอยู่ในมือแล้ว 
คุณพร้อมจะจั่วไพ่ของตัวเองหรือยัง</t>
  </si>
  <si>
    <t>https://www.youtube.com/watch?v=uke4Z_yaPLk&amp;list=PLZ0vRaBzdrQ2UfyOSfiUuKOs4-2MxInQS&amp;index=230</t>
  </si>
  <si>
    <t>uke4Z_yaPLk</t>
  </si>
  <si>
    <t>ธรรศพลฐ์ ไทยแอร์เอเชีย ถกอนาคตการบิน “เกิดอีก 10 ชาติก็ไม่ทำอีกแล้วสายการบิน”The Secret Sauce EP.229</t>
  </si>
  <si>
    <t>Apr 26, 2020</t>
  </si>
  <si>
    <t>4/26/2020</t>
  </si>
  <si>
    <t>327,340 views</t>
  </si>
  <si>
    <t>like this video along with 4,953 other people</t>
  </si>
  <si>
    <t>ไทยแอร์เอเชียเจ็บหนักแค่ไหน 
มีวิธีจัดการและเยียวยาพนักงานอย่างไร
อุตสาหกรรมการบินจะกลับมาได้จริงหรือ และเมื่อไร
กลยุทธ์ที่จะทำให้ไทยแอร์เอเชียกลับมา ‘กำไร’ ได้อีกครั้งคืออะไร
เคน นครินทร์ คุยกับ ธรรศพลฐ์ แบเลเว็ลด์ ประธานกรรมการบริหาร บริษัท เอเชีย เอวิเอชั่น จำกัด (มหาชน) บริษัทแม่ของสายการบินไทยแอร์เอเชีย</t>
  </si>
  <si>
    <t>https://www.youtube.com/watch?v=c83W3l4akp8&amp;list=PLZ0vRaBzdrQ2UfyOSfiUuKOs4-2MxInQS&amp;index=229</t>
  </si>
  <si>
    <t>c83W3l4akp8</t>
  </si>
  <si>
    <t>อนาคตการศึกษาหลังโควิด-19 เป็นอย่างไร โรงเรียนยังจำเป็นอยู่ไหม | The Secret Sauce EP.228</t>
  </si>
  <si>
    <t>30,201 views</t>
  </si>
  <si>
    <t>27:13</t>
  </si>
  <si>
    <t>เมื่อโควิด-19 บังคับให้การศึกษาในโรงเรียนต้องปรับเปลี่ยนขึ้นไปอยู่บนโลกออนไลน์ New Normal ของการศึกษาจะเป็นอย่างไร โรงเรียนยังจำเป็นอยู่หรือไม่ และครูต้องปรับตัวอย่างไร
เคน นครินทร์ คุยกับ Dr. Dan Moore ครูใหญ่และประธานฝ่ายบริหาร โรงเรียนนานาชาติบรอมส์โกรฟ ในรายการ The Secret Sauce</t>
  </si>
  <si>
    <t>https://www.youtube.com/watch?v=_WQ4OG6uz8U&amp;list=PLZ0vRaBzdrQ2UfyOSfiUuKOs4-2MxInQS&amp;index=228&amp;t=10s</t>
  </si>
  <si>
    <t>_WQ4OG6uz8U</t>
  </si>
  <si>
    <t>วิธีสร้าง Plan-ahead Team เพื่อชนะในความปกติใหม่ สัมภาษณ์ผู้บริหาร Mckinsey The Secret Sauce EP.226</t>
  </si>
  <si>
    <t>23,603 views</t>
  </si>
  <si>
    <t>like this video along with 386 other people</t>
  </si>
  <si>
    <t>35:35</t>
  </si>
  <si>
    <t>เราจะสร้างทีมที่ทำมากกว่าการช่วยแก้วิกฤต แต่คิดและวางแผนไปข้างหน้าเพื่อเอาชนะ New Normal หรือความปกติใหม่ได้อย่างไร
เคน นครินทร์ คุยกับ นพมาศ ศิวะกฤษณ์กุล Managing Partner บริษัท McKinsey &amp; Company (ประเทศไทย) จำกัด
ดูข้อมูลเพิ่มเติมได้ที่ลิงค์นี้ https://www.mckinsey.com/~/media/McKinsey/Business%20Functions/Risk/Our%20Insights/COVID%2019%20Implications%20for%20business/COVID%2019%20April%2013/COVID-19-Facts-and-Insights-April-13-v2.ashx</t>
  </si>
  <si>
    <t>https://www.youtube.com/watch?v=Mangwn1cSgM&amp;list=PLZ0vRaBzdrQ2UfyOSfiUuKOs4-2MxInQS&amp;index=227&amp;t=16s</t>
  </si>
  <si>
    <t>Mangwn1cSgM</t>
  </si>
  <si>
    <t>ความอยากรู้สำคัญกว่าความรู้ เราจะสร้างกระบวนการเรียนรู้แห่งอนาคตได้อย่างไร The Secret Sauce EP.225</t>
  </si>
  <si>
    <t>36,515 views</t>
  </si>
  <si>
    <t>like this video along with 821 other people</t>
  </si>
  <si>
    <t>48:09</t>
  </si>
  <si>
    <t>กระบวนการเรียนรู้ในอนาคตควรจะเป็นอย่างไร เพื่อตอบรับกับอนาคตที่กำลังเปลี่ยนแปลงไปตลอดเวลาจนยากจะคาดเดา 
เคน นครินทร์ ชวนพูดคุยกับนักการศึกษาตัวยงอย่างศาสตราจารย์พิเศษ ด็อกเตอร์สาคร สุขศรีวงศ์ ประธานบริหารโรงเรียนนานาชาติคิงส์คอลเลจกรุงเทพ ที่กำลังจะเปิดดำเนินการในประเทศไทย</t>
  </si>
  <si>
    <t>https://www.youtube.com/watch?v=7VDlKEIzTX0&amp;list=PLZ0vRaBzdrQ2UfyOSfiUuKOs4-2MxInQS&amp;index=226&amp;t=17s</t>
  </si>
  <si>
    <t>7VDlKEIzTX0</t>
  </si>
  <si>
    <t>Design Thinking ช่วงวิกฤต ยอมรับ-ถอยหลัง-ตั้งหลัก-เปิดใจ-รับฟัง-ลงมือเร็ว | The Secret Sauce EP.224</t>
  </si>
  <si>
    <t>27,659 views</t>
  </si>
  <si>
    <t>51:01</t>
  </si>
  <si>
    <t>ไม่มีเวลาไหนเหมาะกับการเรียนรู้เรื่อง Design Thinking หรือการคิดเชิงออกแบบ เท่าช่วงเวลานี้อีกแล้ว
ในช่วงวิกฤตที่ต้องเจอกับปัญหาสารพัด ผู้นำ ผู้ประกอบการต้องมีแนวทางในการคิด มีวิธีทำความเข้าใจ เพื่อแก้ไขปัญหาได้ถูกจุดถูกต้อง 
เคน นครินทร์ คุยกับ เมษ์ ศรีพัฒนาสกุล ผู้เชี่ยวชาญ Design Thinking และผู้ก่อตั้ง บริษัท ลูกคิด (Lukkid) จำกัด</t>
  </si>
  <si>
    <t>https://www.youtube.com/watch?v=x_lsHEF9ung&amp;list=PLZ0vRaBzdrQ2UfyOSfiUuKOs4-2MxInQS&amp;index=225&amp;t=17s</t>
  </si>
  <si>
    <t>x_lsHEF9ung</t>
  </si>
  <si>
    <t>เศรษฐา แสนสิริ ฉีกตำราสู้สงคราม ความเร็วคือพระเจ้า ขาดทุนเพื่อเงินสด | The Secret Sauce EP.223</t>
  </si>
  <si>
    <t>Apr 18, 2020</t>
  </si>
  <si>
    <t>4/18/2020</t>
  </si>
  <si>
    <t>281,412 views</t>
  </si>
  <si>
    <t>like this video along with 4,300 other people</t>
  </si>
  <si>
    <t>อุตสาหกรรมอสังหาริมทรัพย์จะปรับตัวอย่างไรในช่วงโควิด-19 New Normal หลังจากนี้จะเป็นอย่างไร มาตรการภาครัฐที่ออกมาเยียวยาช่วยผู้คนได้จริงหรือไม่
เคน นครินทร์ คุยกับ เศรษฐา ทวีสิน กรรมการผู้จัดการใหญ่ บริษัท แสนสิริ จำกัด (มหาชน)
อ่านบทความได้ที่ https://thestandard.co/podcast/thesecretsauce223/</t>
  </si>
  <si>
    <t>https://www.youtube.com/watch?v=DG2bX335sdA&amp;list=PLZ0vRaBzdrQ2UfyOSfiUuKOs4-2MxInQS&amp;index=224</t>
  </si>
  <si>
    <t>DG2bX335sdA</t>
  </si>
  <si>
    <t>Visual Thinking การสื่อสารด้วยภาพในช่วงวิกฤต อาวุธเด็ดของผู้นำ | The Secret Sauce EP.222</t>
  </si>
  <si>
    <t>Apr 17, 2020</t>
  </si>
  <si>
    <t>4/17/2020</t>
  </si>
  <si>
    <t>27,237 views</t>
  </si>
  <si>
    <t>like this video along with 593 other people</t>
  </si>
  <si>
    <t>51:56</t>
  </si>
  <si>
    <t>แค่พูดหรือเขียนไม่พอ แต่ผู้นำยุคนี้ต้องมีทักษะการวาดหรือถ่ายทอดออกมาในแบบ Visual Thinking ยิ่งในสภาวะวิกฤต ผู้นำจะสื่อสารด้วยภาพอย่างไรให้ได้ประสิทธิภาพสูงสุด และทำให้คนเข้าใจได้มากที่สุด
เคน นครินทร์ คุยกับ วิศรุต เคหะสุวรรณ ผู้เชี่ยวชาญด้าน Visual Thinking เจ้าของแฟนเพจ คิดด้วยภาพ The Back of the Napkin Thailand</t>
  </si>
  <si>
    <t>https://www.youtube.com/watch?v=HemQxjCLcMA&amp;list=PLZ0vRaBzdrQ2UfyOSfiUuKOs4-2MxInQS&amp;index=223&amp;t=10s</t>
  </si>
  <si>
    <t>HemQxjCLcMA</t>
  </si>
  <si>
    <t>ส้มตำนัวไบเบิล สูตรลับความแซ่บ 20 ปี กับกลยุทธ์ขยายกิจการครั้งประวัติศาสตร์ The Secret Sauce EP.221</t>
  </si>
  <si>
    <t>4,657 views</t>
  </si>
  <si>
    <t>like this video along with 60 other people</t>
  </si>
  <si>
    <t>33:23</t>
  </si>
  <si>
    <t>ในสนามของร้านอาหารและธุรกิจบริการไม่เคยง่าย ใครๆ ก็เข้ามาร่วมสมรภูมิได้ตลอดเวลา
แล้วร้านอาหารอย่าง ‘ส้มตำนัว’ รักษาที่มั่นตลอด 20 ปีได้อย่างไร 
เคน นครินทร์ คุยกับ ดี้-สุธาชล วัฒนะสิมากร ผู้อยู่เบื้องหลังวิธีคิดที่น่าสนใจ ติดอินดี้นิดๆ แต่ไม่ซับซ้อนและไม่เหมือนใคร ในรายการ The Secret Sauce</t>
  </si>
  <si>
    <t>https://www.youtube.com/watch?v=5lvECNBh6d0&amp;list=PLZ0vRaBzdrQ2UfyOSfiUuKOs4-2MxInQS&amp;index=222&amp;t=19s</t>
  </si>
  <si>
    <t>5lvECNBh6d0</t>
  </si>
  <si>
    <t>3 สิ่งที่นักการตลาดต้องทำเดี๋ยวนี้เพื่อสู้กับ New Normal ของผู้บริโภค | The Secret Sauce EP.220</t>
  </si>
  <si>
    <t>Apr 13, 2020</t>
  </si>
  <si>
    <t>4/13/2020</t>
  </si>
  <si>
    <t>107,972 views</t>
  </si>
  <si>
    <t>like this video along with 1,860 other people</t>
  </si>
  <si>
    <t>38:35</t>
  </si>
  <si>
    <t>เมื่อโควิด-19 ทำให้เรื่อง New Normal เกิดขึ้นมากมาย นักการตลาดจะทำงานเพื่อตอบโจทย์ผู้บริโภคยุคนี้ไม่พออีกต่อไป แต่ต้องตอบโจทย์ผู้บริโภคในอนาคตจึงจะเป็นผู้ชนะได้
เคน นครินทร์ หยิบเนื้อหาจากบทความ How marketing leaders can both manage the coronavirus crisis and plan for the future โดย Mckinsey &amp; Company มาพูดคุยในพอดแคสต์ The Secret Sauce</t>
  </si>
  <si>
    <t>https://www.youtube.com/watch?v=3tzCx35xkns&amp;list=PLZ0vRaBzdrQ2UfyOSfiUuKOs4-2MxInQS&amp;index=221&amp;t=16s</t>
  </si>
  <si>
    <t>3tzCx35xkns</t>
  </si>
  <si>
    <t>8 ไอเดียกึ่งสำเร็จรูปใช้รับมือวิกฤต จาก Chulalongkorn Business School | The Secret Sauce EP.219</t>
  </si>
  <si>
    <t>Apr 11, 2020</t>
  </si>
  <si>
    <t>4/11/2020</t>
  </si>
  <si>
    <t>11,594 views</t>
  </si>
  <si>
    <t>like this video along with 186 other people</t>
  </si>
  <si>
    <t>ไม่รู้จะปรับธุรกิจ หาโมเดล หรือรูปแบบการทำงานใหม่ๆ ในช่วงวิกฤตนี้อย่างไร
เคน นครินทร์ หยิบเนื้อหาจากโครงการ SPACE by Chulalongkorn Business School คณะพาณิชยศาสตร์และการบัญชี จุฬาลงกรณ์มหาวิทยาลัย ที่รวม Case Study ของบริษัทต่างๆ ที่รับมือกับวิกฤตโควิด-19 ในหลากหลายรูปแบบ โดยเฉพาะบริษัทของไทย เพื่อเป็นไอเดียไปปรับใช้กับธุรกิจของคุณ</t>
  </si>
  <si>
    <t>https://www.youtube.com/watch?v=TU2Dv7G8J3U&amp;list=PLZ0vRaBzdrQ2UfyOSfiUuKOs4-2MxInQS&amp;index=220&amp;t=2s</t>
  </si>
  <si>
    <t>TU2Dv7G8J3U</t>
  </si>
  <si>
    <t>Innovation Continuity Planning เครื่องมือสร้างนวัตกรรม พลิกธุรกิจช่วงวิกฤต | The Secret Sauce EP.218</t>
  </si>
  <si>
    <t>Apr 9, 2020</t>
  </si>
  <si>
    <t>4/9/2020</t>
  </si>
  <si>
    <t>11,536 views</t>
  </si>
  <si>
    <t>ช่วงวิกฤตคือช่วงเวลาที่ดีที่สุดสำหรับการสร้างนวัตกรรม หากผู้นำกล้าที่จะเสี่ยงและลองทำสิ่งใหม่ๆ 
รู้จัก Innovation Continuity Planning เครื่องมือที่จะช่วยลดความเสี่ยงและเพิ่มโอกาสความสำเร็จในการสร้างนวัตกรรมของคุณ
เคน นครินทร์ คุยกับ ดร.คิด-ศุภชัย ปาจริยานนท์ ซีอีโอ บริษัท RISE สถาบันเร่งสปีดนวัตกรรมองค์กร ในรายการ The Secret Sauce
ดาวน์โหลด Innovation Continuity Canvas ได้ที่ https://thestandard.co/podcast/thesecretsauce218/</t>
  </si>
  <si>
    <t>https://www.youtube.com/watch?v=-Oo2R4z0mcU&amp;list=PLZ0vRaBzdrQ2UfyOSfiUuKOs4-2MxInQS&amp;index=219&amp;t=17s</t>
  </si>
  <si>
    <t>-Oo2R4z0mcU</t>
  </si>
  <si>
    <t>เรากำลังทำสงครามที่หนักสุดในรอบ 100 ปี ถ้าไม่สู้ตอนนี้ อาจไม่ได้สู้อีกเลย | The Secret Sauce EP.217</t>
  </si>
  <si>
    <t>Apr 8, 2020</t>
  </si>
  <si>
    <t>4/8/2020</t>
  </si>
  <si>
    <t>90,760 views</t>
  </si>
  <si>
    <t>like this video along with 1,679 other people</t>
  </si>
  <si>
    <t>45:11</t>
  </si>
  <si>
    <t>รายการ The Secret Sauce สรุปผลประกอบการทางความคิดประจำไตรมาสแรกปี 2020 จากการสัมภาษณ์ผู้บริหารและผู้เชี่ยวชาญด้านต่างๆ ในปีที่เรากำลังเผชิญความยากลำบากที่สุด เปลี่ยนแปลงเร็วที่สุด รับมือยากที่สุด และต้องให้กำลังใจกันมากที่สุด
เคน นครินทร์ คุยกับ นัท-ปวริศา ตั้งตุลานนท์ โปรดิวเซอร์ประจำรายการในพอดแคสต์เอพิโสดนี้</t>
  </si>
  <si>
    <t>https://www.youtube.com/watch?v=iiDq53ACRjs&amp;list=PLZ0vRaBzdrQ2UfyOSfiUuKOs4-2MxInQS&amp;index=218&amp;t=16s</t>
  </si>
  <si>
    <t>iiDq53ACRjs</t>
  </si>
  <si>
    <t>บาร์บีคิวพลาซ่าในสงครามไร้จุดจบ ไม่ได้รบเพื่อชัยชนะ แต่รบเพื่อชีวิต | The Secret Sauce EP.216</t>
  </si>
  <si>
    <t>Apr 7, 2020</t>
  </si>
  <si>
    <t>4/7/2020</t>
  </si>
  <si>
    <t>22,253 views</t>
  </si>
  <si>
    <t>like this video along with 343 other people</t>
  </si>
  <si>
    <t>1:07:10</t>
  </si>
  <si>
    <t>หนึ่งเซกเตอร์ที่กระทบจากโควิด-19 เต็มๆ คือธุรกิจร้านอาหาร
แบรนด์อย่างบาร์บีคิวพลาซ่าที่กำลังทำงานหนัก ปรับตัวอย่างน่าเรียนรู้ มีดิจิทัลมาร์เก็ตติ้งหลายๆ อย่างที่น่าสนใจ ไม่ว่าจะเป็นการไลฟ์สด หรือการไปส่งอาหารถึงบ้านลูกค้าด้วยตัวเอง สิ่งเหล่านี้จะช่วยนำพาให้บาร์บีคิวพลาซ่าฝ่าวิกฤตครั้งนี้ไปได้หรือไม่
เคน นครินทร์ คุยกับ บุ๋ม-บุณย์ญานุช บุญบำรุงทรัพย์ Chief Possible Officer แบรนด์บาร์บีคิวพลาซ่า และ Customer Relation Management บริษัท ฟู้ดแพชชั่น จำกัด ในรายการ The Secret Sauce</t>
  </si>
  <si>
    <t>https://www.youtube.com/watch?v=D1fLNQdEz80&amp;list=PLZ0vRaBzdrQ2UfyOSfiUuKOs4-2MxInQS&amp;index=217</t>
  </si>
  <si>
    <t>D1fLNQdEz80</t>
  </si>
  <si>
    <t>ปรัชญา ‘ช่างแม่งมัน’ คู่มือนักสู้ฉบับโนบิตะแห่งสตาร์ทอัพ จากกระทิง KBTG | The Secret Sauce EP.215</t>
  </si>
  <si>
    <t>Apr 5, 2020</t>
  </si>
  <si>
    <t>4/5/2020</t>
  </si>
  <si>
    <t>211,656 views</t>
  </si>
  <si>
    <t>like this video along with 4,149 other people</t>
  </si>
  <si>
    <t>1:06:09</t>
  </si>
  <si>
    <t>จาก Underdog สู่ Godfather แห่งวงการสตาร์ทอัพไทย ด้วยคำกล่าวที่ว่า “จงต่อสู้ด้วยทุกสิ่งที่คุณมี”
เคน นครินทร์ คุยกับ กระทิง-เรืองโรจน์ พูนผล ประธาน Kasikorn Business - Technology Group (KBTG) ถึงการ Transform ครั้งใหญ่ที่สุดในประวัติศาสตร์ของธนาคารกสิกรไทย ในรายการ The Secret Sauce 
ติดตามซีรีส์ The Secret Sauce: Beyond the Future by KBTG ได้ตลอดปี 2020 ทุกช่องทางพอดแคสต์</t>
  </si>
  <si>
    <t>https://www.youtube.com/watch?v=4NG5BzeVxC8&amp;list=PLZ0vRaBzdrQ2UfyOSfiUuKOs4-2MxInQS&amp;index=216&amp;t=17s</t>
  </si>
  <si>
    <t>4NG5BzeVxC8</t>
  </si>
  <si>
    <t>5 ข้อคิดที่อยากให้คุณไตร่ตรองดีๆ ก่อนไล่คนออก จาก Harvard Business Review | The Secret Sauce EP.214</t>
  </si>
  <si>
    <t>12,986 views</t>
  </si>
  <si>
    <t>21:34</t>
  </si>
  <si>
    <t>วิกฤตที่ส่อเค้าจะยาวนานครั้งนี้คือช่วงเวลาแห่งการวัดใจ การเลย์ออฟเป็นตัวเลือกที่ไม่มีใครอยากทำ และอาจไม่จำเป็นต้องทำ ถ้าคุณได้ประเมินตาม 5 ข้อคิดในเอพิโสดนี้
เคน นครินทร์ หยิบเนื้อหาจาก Harvard Business Review ในหัวข้อ The Coronavirus Crisis Doesn't Have to Lead to Layoffs มาพูดคุยในพอดแคสต์ The Secret Sauce</t>
  </si>
  <si>
    <t>https://www.youtube.com/watch?v=gwgGeVTO34s&amp;list=PLZ0vRaBzdrQ2UfyOSfiUuKOs4-2MxInQS&amp;index=215&amp;t=13s</t>
  </si>
  <si>
    <t>gwgGeVTO34s</t>
  </si>
  <si>
    <t>วางกลยุทธ์ในวิกฤตอย่างไรให้เติบโตท่ามกลางเศรษฐกิจถดถอย | The Secret Sauce EP.213</t>
  </si>
  <si>
    <t>Apr 2, 2020</t>
  </si>
  <si>
    <t>4/2/2020</t>
  </si>
  <si>
    <t>116,156 views</t>
  </si>
  <si>
    <t>48:08</t>
  </si>
  <si>
    <t>นี่คือ Framework และกลยุทธ์ที่จะช่วยพัฒนายอดขายและผลกำไรของบริษัทคุณ ท่ามกลางสภาวะเศรษฐกิจถดถอย
เคน นครินทร์ คุยกับ ดร.ธนัย ชรินทร์สาร ที่ปรึกษาและวิทยากรด้านกลยุทธ์ ผู้มีประสบการณ์กว่า 20 ปี เจ้าของ Facebook Group Strategy Essential
เอพิโสดนี้มีภาพประกอบในนาทีที่ 06:50, 10:11, 11:40, 19:47, 25:08, 27:19, 34:53
อ่าน Show note ได้ที่ https://thestandard.co/podcast/thesecretsauce213/</t>
  </si>
  <si>
    <t>https://www.youtube.com/watch?v=Ff6cDIGJnJ4&amp;list=PLZ0vRaBzdrQ2UfyOSfiUuKOs4-2MxInQS&amp;index=214&amp;t=18s</t>
  </si>
  <si>
    <t>Ff6cDIGJnJ4</t>
  </si>
  <si>
    <t>ตั้ง OKRs ในสภาวะวิกฤตอย่างไรให้สำเร็จ คุยกับอาจารย์นภดล ร่มโพธิ์ | The Secret Sauce EP.212</t>
  </si>
  <si>
    <t>Apr 1, 2020</t>
  </si>
  <si>
    <t>4/1/2020</t>
  </si>
  <si>
    <t>24,985 views</t>
  </si>
  <si>
    <t>ในสภาวะวิกฤต เราควรตั้งเป้าและวัดผลอย่างไรให้สำเร็จ
เคน นครินทร์ คุยกับ ศ.ดร.นภดล ร่มโพธิ์ เจ้าของพอดแคสต์ Nopadol’s Story ผู้เชี่ยวชาญเรื่อง OKRs มากที่สุดคนหนึ่งในประเทศไทย ในรายการ The Secret Sauce</t>
  </si>
  <si>
    <t>https://www.youtube.com/watch?v=1ARh83zAIPw&amp;list=PLZ0vRaBzdrQ2UfyOSfiUuKOs4-2MxInQS&amp;index=213&amp;t=17s</t>
  </si>
  <si>
    <t>1ARh83zAIPw</t>
  </si>
  <si>
    <t>สอน 10 ครั้งก็อาจไม่เท่าโค้ชชิ่งครั้งเดียว บทเรียนจากโรงพยาบาลสินแพทย์ | The Secret Sauce EP.211</t>
  </si>
  <si>
    <t>9,274 views</t>
  </si>
  <si>
    <t>40:25</t>
  </si>
  <si>
    <t>ผู้นำทุกคนรู้ดีว่าหน้าที่สำคัญขององค์กรคือการพัฒนาคน แต่จะทำอย่างไรให้เป็นการพัฒนาที่เกิดขึ้นจากการสื่อสารปัญหาที่อยากแก้ไขจากคนทั้งสองฝั่ง ทั้งหัวหน้าและฝ่ายปฏิบัติงาน โดยไม่ได้แค่มาจากการสอนหรือสั่งเพียงฝ่ายเดียว 
เคน นครินทร์ คุยกับ พนิดา ภาณุพัฒนพงศ์ กรรมการผู้อำนวยการฝ่ายบริหาร โรงพยาบาลสินแพทย์ และภีม ภาณุพัฒนพงศ์ Business Development Executive ถึงการสร้างวัฒนธรรม Coaching ที่มีเบื้องหลังมาจากความใส่ใจและใช้ได้จริงของพนักงานทุกคน ในรายการ The Secret Sauce</t>
  </si>
  <si>
    <t>https://www.youtube.com/watch?v=XWYWJezeVLs&amp;list=PLZ0vRaBzdrQ2UfyOSfiUuKOs4-2MxInQS&amp;index=212&amp;t=16s</t>
  </si>
  <si>
    <t>XWYWJezeVLs</t>
  </si>
  <si>
    <t>ใช้ชีวิตอย่างไรให้มีความสุขในวิกฤตโควิด-19 ตามหลักเศรษฐศาสตร์พฤติกรรม | The Secret Sauce EP.210</t>
  </si>
  <si>
    <t>Mar 27, 2020</t>
  </si>
  <si>
    <t>3/27/2020</t>
  </si>
  <si>
    <t>35,629 views</t>
  </si>
  <si>
    <t>like this video along with 525 other people</t>
  </si>
  <si>
    <t>43:57</t>
  </si>
  <si>
    <t>เราจะนำเศรษฐศาสตร์พฤติกรรมมาปรับใช้ให้ชีวิตมีความสุขได้อย่างไรในช่วงเวลานี้
เคน นครินทร์ คุยกับ ดร.ณัฐวุฒิ เผ่าทวี อาจารย์และนักเศรษฐศาสตร์ด้านวิทยาศาสตร์พฤติกรรม ณ Warwick Business School ประเทศอังกฤษ หนึ่งในคอลัมนิสต์ของ THE STANDARD กับมุมมองจากประเทศอังกฤษ มาตรการที่ใช้ รวมถึงทฤษฎีต่างๆ ที่น่าสนใจในการแก้ไขปัญหาโรคระบาดโควิด-19
———————————————
THE STANDARD PODCAST : EYE-OPENING FOR YOUR EARS
พอดแคสต์จากสำนักข่าว THE STANDARD
Website : https://www.thestandard.co/podcast
SoundCloud: https://soundcloud.com/thestandardpod...
Spotify : https://open.spotify.com/show/6uJmks8...
Twitter : https://twitter.com/TheStandardPod
Facebook : https://www.facebook.com/thestandardth/
#ฝ่าวิกฤตโควิด19 #โควิด19 #TheSecretSauce #TheStandardPodcast #TheStandardCo #TheStandardTH</t>
  </si>
  <si>
    <t>https://www.youtube.com/watch?v=LULhERx6VgI&amp;list=PLZ0vRaBzdrQ2UfyOSfiUuKOs4-2MxInQS&amp;index=211&amp;t=12s</t>
  </si>
  <si>
    <t>LULhERx6VgI</t>
  </si>
  <si>
    <t>Framework พาผู้ประกอบการรอดวิกฤตโควิด-19 จาก รวิศ หาญอุตสาหะ | The Secret Sauce EP.209</t>
  </si>
  <si>
    <t>20,417 views</t>
  </si>
  <si>
    <t>like this video along with 254 other people</t>
  </si>
  <si>
    <t>32:09</t>
  </si>
  <si>
    <t>ธุรกิจจะรอดไหม ผู้ประกอบการต้องปรับ Cashflow อย่างไร องค์กรควรเดินหน้าอย่างไรต่อ 
เคน นครินทร์ คุยกับ รวิศ หาญอุตสาหะ ซีอีโอศรีจันทร์ และโฮสต์รายการ Super Productive ถึง Framework พาผู้ประกอบการรอดวิกฤตโควิด-19 ในรายการ The Secret Sauce</t>
  </si>
  <si>
    <t>https://www.youtube.com/watch?v=H-tNN2XWjwA&amp;list=PLZ0vRaBzdrQ2UfyOSfiUuKOs4-2MxInQS&amp;index=210</t>
  </si>
  <si>
    <t>H-tNN2XWjwA</t>
  </si>
  <si>
    <t>Explanation Effect ทำไมการสอนจึงเป็นการเรียนรู้ที่ดีที่สุด | The Secret Sauce EP.208</t>
  </si>
  <si>
    <t>7,365 views</t>
  </si>
  <si>
    <t>12:51</t>
  </si>
  <si>
    <t>เคน นครินทร์ หยิบบทความที่อธิบายเหตุผลว่า ทำไมการสอนคนอื่นถึงย้อนกลับมาเป็นสิ่งที่ทำให้คุณเรียนรู้ได้ดีที่สุด ในรายการ The Secret Sauce</t>
  </si>
  <si>
    <t>https://www.youtube.com/watch?v=aJ6cFbYNjXg&amp;list=PLZ0vRaBzdrQ2UfyOSfiUuKOs4-2MxInQS&amp;index=209</t>
  </si>
  <si>
    <t>aJ6cFbYNjXg</t>
  </si>
  <si>
    <t>วันที่ยากลำบากคือวันที่จะกำหนดว่าคุณเป็นใคร บทเรียนจากผู้บริหารเฟซบุ๊ก | The Secret Sauce EP.207</t>
  </si>
  <si>
    <t>Mar 22, 2020</t>
  </si>
  <si>
    <t>3/22/2020</t>
  </si>
  <si>
    <t>39,172 views</t>
  </si>
  <si>
    <t>like this video along with 1,133 other people</t>
  </si>
  <si>
    <t>15:32</t>
  </si>
  <si>
    <t>เคน นครินทร์ หยิบบทเรียนของ เชอริล แซนด์เบิร์ก ซีโอโอของบริษัทเฟซบุ๊ก สุดยอดผู้บริหารหญิงคนหนึ่งของโลก อ้างอิงจากหนังสือวิชาสุดท้ายที่มหาวิทยาลัยไม่ได้สอน</t>
  </si>
  <si>
    <t>https://www.youtube.com/watch?v=yU8JveOUFM0&amp;list=PLZ0vRaBzdrQ2UfyOSfiUuKOs4-2MxInQS&amp;index=208</t>
  </si>
  <si>
    <t>yU8JveOUFM0</t>
  </si>
  <si>
    <t>เมื่อเจอวิกฤต จงใช้เท้าเดิน คุยกับ ธนา เธียรอัจฉริยะ ผู้มีวิกฤตเป็นเพื่อน | The Secret Sauce EP.206</t>
  </si>
  <si>
    <t>121,187 views</t>
  </si>
  <si>
    <t>like this video along with 2,027 other people</t>
  </si>
  <si>
    <t>39:01</t>
  </si>
  <si>
    <t>ทำอย่างไรเมื่อภาวะวิกฤตกลายเป็นสิ่งที่เรียกว่า ‘New Normal’
เคน นครินทร์ คุยกับ โจ้-ธนา เธียรอัจฉริยะ CMO แห่งธนาคารไทยพาณิชย์ และประธานหลักสูตร ABC ผู้ผ่านวิกฤตมานับไม่ถ้วน ก้าวผ่านความล้มเหลวจนเคยชิน เรียนรู้จากตัวอย่างเคสจริงที่พลิกวิกฤตเป็นโอกาส ในพอดแคสต์ The Secret Sauce</t>
  </si>
  <si>
    <t>https://www.youtube.com/watch?v=fLSRcBPbd54&amp;list=PLZ0vRaBzdrQ2UfyOSfiUuKOs4-2MxInQS&amp;index=207</t>
  </si>
  <si>
    <t>fLSRcBPbd54</t>
  </si>
  <si>
    <t>ศุภจี ดุสิตธานี นักบริหารวิกฤต ปิดโรงแรม แต่ยังกำไร โดยไม่ไล่คนออกสักคนเดียว The Secret Sauce EP.205</t>
  </si>
  <si>
    <t>231,726 views</t>
  </si>
  <si>
    <t>like this video along with 4,175 other people</t>
  </si>
  <si>
    <t>1:25:38</t>
  </si>
  <si>
    <t>ดุสิตธานีทำอย่างไรในวันที่ธุรกิจหลักต้องปิดปรับปรุงเกือบ 4 ปี แต่ยังสามารถรักษาพนักงานไว้ได้โดยไม่ไล่ออกแม้แต่คนเดียว แถมยังสร้าง Business Model ใหม่ๆ เพื่อมาเสริมกำไร พร้อมแข่งขันกับยุคดิสรัปชันได้ต่อเนื่อง
เคน นครินทร์ คุยกับ ศุภจี สุธรรมพันธ์ุ สุดยอดผู้บริหารหญิง นักแก้ปัญหา และซีอีโอแห่งเครือดุสิตธานี ในรายการ The Secret Sauce</t>
  </si>
  <si>
    <t>https://www.youtube.com/watch?v=aLoZ5aAVwIY&amp;list=PLZ0vRaBzdrQ2UfyOSfiUuKOs4-2MxInQS&amp;index=206</t>
  </si>
  <si>
    <t>aLoZ5aAVwIY</t>
  </si>
  <si>
    <t>แนวทางวางแผนการเงินในวิกฤตรายได้และหนี้จากโค้ชหนุ่ม The Money Coach | The Secret Sauce EP.204</t>
  </si>
  <si>
    <t>Mar 14, 2020</t>
  </si>
  <si>
    <t>3/14/2020</t>
  </si>
  <si>
    <t>87,965 views</t>
  </si>
  <si>
    <t>like this video along with 1,582 other people</t>
  </si>
  <si>
    <t>42:29</t>
  </si>
  <si>
    <t>เคน นครินทร์ ชวน โค้ชหนุ่ม-จักรพงษ์ เมษพันธุ์ (The  Money Coach) มาให้แนวทางที่คนทั่วไปน่าจะต้องการมากที่สุดในภาวะวิกฤตแบบนี้ นั่นคือ ‘แนวทางวางแผนการเงินส่วนบุคคล’ หรือถ้าใครเป็น SMEs เป็นผู้ประกอบการรายย่อย ก็สามารถนำเอาไปปรับใช้ได้ รวมถึงคนที่อาจต้องเป็นหนี้จากภาวะนี้จะจัดการและรับมืออย่างไร</t>
  </si>
  <si>
    <t>https://www.youtube.com/watch?v=1zx0TGbftcM&amp;list=PLZ0vRaBzdrQ2UfyOSfiUuKOs4-2MxInQS&amp;index=205&amp;t=12s</t>
  </si>
  <si>
    <t>1zx0TGbftcM</t>
  </si>
  <si>
    <t>วิธีคิดกลับหัว เอาความยั่งยืนเป็นตัวตั้งแบบ THE FORESTIAS | The Secret Sauce EP.203</t>
  </si>
  <si>
    <t>9,339 views</t>
  </si>
  <si>
    <t>20:32</t>
  </si>
  <si>
    <t>เมื่อความยั่งยืน ความรับผิดชอบต่อโลก คือหมุดหมายแรกในการพัฒนาโปรดักต์ และกำไรคือหมุดหมายสุดท้าย 
เราจะสามารถทำธุรกิจตัวเองให้มีความยั่งยืน ในขณะเดียวกันก็ตอบโจทย์ลูกค้าและรายได้ได้อย่างไร 
เคน นครินทร์ คุยกับ กิตติพันธุ์ อุยยามะพันธุ์ ผู้อำนวยการโครงการ เดอะ ฟอเรสเทียส์ โดย MQDC โครงการเมืองเกือบ 400 ไร่ ที่อยากให้คนอยู่อาศัยสุขภาพดีและมีความสุขอย่างยั่งยืน ด้วยการปลูกป่าใจกลางเมืองด้วยพื้นที่กว่า 30 ไร่ และเน้นเรื่องความยั่งยืนในทุกมิติ</t>
  </si>
  <si>
    <t>https://www.youtube.com/watch?v=YAGDQ3UYkQo&amp;list=PLZ0vRaBzdrQ2UfyOSfiUuKOs4-2MxInQS&amp;index=204&amp;t=17s</t>
  </si>
  <si>
    <t>YAGDQ3UYkQo</t>
  </si>
  <si>
    <t>เจ้าสัวธนินท์เปิดใจครั้งแรกเรื่องผูกขาด ความผิดพลาด และสิ่งที่เสียใจที่สุด | The Secret Sauce EP.202</t>
  </si>
  <si>
    <t>Mar 10, 2020</t>
  </si>
  <si>
    <t>3/10/2020</t>
  </si>
  <si>
    <t>490,821 views</t>
  </si>
  <si>
    <t>like this video along with 6,011 other people</t>
  </si>
  <si>
    <t>46:36</t>
  </si>
  <si>
    <t>เคน นครินทร์ คุยกับ ธนินท์ เจียรวนนท์ ประธานอาวุโสเครือเจริญโภคภัณฑ์ ถึงการเข้าซื้อกิจการเทสโก้ โลตัสในประเทศไทยและมาเลเซีย
พร้อมติดตามไขทุกข้อสงสัยที่คุณอาจไม่เคยได้ยินมาก่อน ‘ผูกขาดหรือไม่’ ‘ความเสียใจที่สุดในชีวิต’ ‘คนตัวใหญ่มีสายสัมพันธ์กับรัฐบาล’ ‘คิดอย่างไรกับคนทำธุรกิจเล็กๆ ที่ล้มหายไป’ และอีกหลายคำถามอย่างตรงไปตรงมา</t>
  </si>
  <si>
    <t>https://www.youtube.com/watch?v=AtJmXvHOXuE&amp;list=PLZ0vRaBzdrQ2UfyOSfiUuKOs4-2MxInQS&amp;index=203</t>
  </si>
  <si>
    <t>AtJmXvHOXuE</t>
  </si>
  <si>
    <t>กันดารคือสินทรัพย์ เบื้องหลังไทบ้าน เดอะซีรีส์ ปั้น 2 ล้านเป็นหลายร้อยล้าน | The Secret Sauce EP.201</t>
  </si>
  <si>
    <t>Mar 9, 2020</t>
  </si>
  <si>
    <t>3/9/2020</t>
  </si>
  <si>
    <t>16,423 views</t>
  </si>
  <si>
    <t>like this video along with 266 other people</t>
  </si>
  <si>
    <t>1:02:38</t>
  </si>
  <si>
    <t>ต้นทุนสูง โอกาสดีกว่า คอนเน็กชันทั่วถึง
สิ่งเหล่านี้ใช่ปัจจัยแห่งความสำเร็จเพียงเส้นทางเดียวจริงหรือไม่
The Secret Sauce เอพิโสดนี้ เคน นครินทร์ คุยกับ โต้ง-สิริพงศ์ อังคสกุลเกียรติ ผู้อยู่เบื้องหลังความสำเร็จของ ไทบ้าน เดอะซีรีส์ ภาพยนตร์ต้นทุนต่ำที่สร้างตัวตนจากความไม่มี เปลี่ยนกันดารให้เป็นสินทรัพย์ พลิกมุมกลับใช้วิธีคิดแบบ Underdog Mindset จนประสบความสำเร็จและทำกำไรมหาศาล ถึงขั้นเกิดเป็นปรากฏการณ์ที่เลื่องลือไปทั่วประเทศ</t>
  </si>
  <si>
    <t>https://www.youtube.com/watch?v=-DC1joOin5c&amp;list=PLZ0vRaBzdrQ2UfyOSfiUuKOs4-2MxInQS&amp;index=202&amp;t=17s</t>
  </si>
  <si>
    <t>-DC1joOin5c</t>
  </si>
  <si>
    <t>จาก 10 ล้าน สู่ 30,000 ล้าน วิธีโตพรวดแบบ ‘ออริจิ้น’ อสังหาฯ มาแรงแห่งยุค | The Secret Sauce EP.200</t>
  </si>
  <si>
    <t>Mar 4, 2020</t>
  </si>
  <si>
    <t>3/4/2020</t>
  </si>
  <si>
    <t>93,733 views</t>
  </si>
  <si>
    <t>like this video along with 1,468 other people</t>
  </si>
  <si>
    <t>1:10:49</t>
  </si>
  <si>
    <t>10 ปี ของ Origin กับการเติบโต 3,000 เท่า จากผู้เล่นหน้าใหม่ สู่การไต่อันดับ Top 5 ของอุตสาหกรรมที่โหดหินมากที่สุดอย่างอสังหาริมทรัพย์ 
ในชั่วโมงที่หลายคนมองว่า เข้าสู่ภาวะวิกฤต ทำอย่างไรให้เรากล้าที่จะตั้งเป้าใหญ่ กล้าทลายกรอบ กล้าหา Real Demand ใหม่ๆ และกล้าที่จะคิดว่า ตัวเองต้องเป็นอันดับหนึ่งให้ได้ 
เคน นครินทร์ คุยกับ พีระพงศ์ จรูญเอก ซีอีโอยอดเยี่ยมแห่งปี 2019 จาก Origin Property ในรายการ The Secret Sauce</t>
  </si>
  <si>
    <t>https://www.youtube.com/watch?v=jmXSBrvxB0E&amp;list=PLZ0vRaBzdrQ2UfyOSfiUuKOs4-2MxInQS&amp;index=201&amp;t=12s</t>
  </si>
  <si>
    <t>jmXSBrvxB0E</t>
  </si>
  <si>
    <t>วางกลยุทธ์อย่างไรในโลกที่คาดเดาไม่ได้ ตอน 2 คิดและทำด้วยคาถา ‘ลองดูสิ’ | The Secret Sauce EP.199</t>
  </si>
  <si>
    <t>Feb 29, 2020</t>
  </si>
  <si>
    <t>2/29/2020</t>
  </si>
  <si>
    <t>49,978 views</t>
  </si>
  <si>
    <t>like this video along with 878 other people</t>
  </si>
  <si>
    <t>1:01:20</t>
  </si>
  <si>
    <t>จากการเป็นผู้กำหนดอนาคตในตอนที่แล้ว ดร.ธนัย ชรินทร์สาร ผู้เชี่ยวชาญด้านกลยุทธ์ เจ้าของ Facebook group Strategy Essential จะมาอธิบายถึงขั้นตอนวางกลยุทธ์ในเชิงของเครื่องมือ ซึ่งสามารถนำไปลองใช้ได้กับทั้งบริษัท หรือทำให้ตัวเองประสบความสำเร็จในระดับบุคคลก็ได้
กลยุทธ์ที่ดีสำหรับธุรกิจในอนาคต จำเป็นต้องมีความสอดคล้องกันและคิดอย่างเป็นระบบ ด้วยขั้นตอนต่อไปนี้ 1. ตีกรอบ 2. การสำรวจ 3. การสร้างอนาคตหลายรูปแบบ 4. การเลือกอนาคต 5. วางแผน และ 6. การลงมือทำแบบ “ลองดูสิ”</t>
  </si>
  <si>
    <t>https://www.youtube.com/watch?v=xmwCzovZGjo&amp;list=PLZ0vRaBzdrQ2UfyOSfiUuKOs4-2MxInQS&amp;index=200</t>
  </si>
  <si>
    <t>xmwCzovZGjo</t>
  </si>
  <si>
    <t>วางกลยุทธ์อย่างไรในโลกที่คาดเดาไม่ได้ ตอน 1 เมื่อคุณไม่ได้มีอนาคตเดียว | The Secret Sauce EP.198</t>
  </si>
  <si>
    <t>Feb 27, 2020</t>
  </si>
  <si>
    <t>2/27/2020</t>
  </si>
  <si>
    <t>95,075 views</t>
  </si>
  <si>
    <t>like this video along with 1,682 other people</t>
  </si>
  <si>
    <t>56:21</t>
  </si>
  <si>
    <t>กลับมาอีกครั้งตามคำเรียกร้อง! เคน นครินทร์ ชวนคุณมาพูดคุยกับ อาจารย์ธนัย ชรินทร์สาร ที่ปรึกษาและวิทยากรด้านกลยุทธ์ เจ้าของ Facebook Group Strategy Essential ผู้มีประสบการณ์มายาวนานกว่า 20 ปี ทบทวนหนทางสู่ความสำเร็จอีกที ท่ามกลางสถานการณ์โลกธุรกิจที่ทุกคนยอมรับว่า วันนี้ยิ่งทวีคูณความยากมากขึ้นเรื่อยๆ</t>
  </si>
  <si>
    <t>https://www.youtube.com/watch?v=8brg9cGlg1E&amp;list=PLZ0vRaBzdrQ2UfyOSfiUuKOs4-2MxInQS&amp;index=199</t>
  </si>
  <si>
    <t>8brg9cGlg1E</t>
  </si>
  <si>
    <t>สิ่งที่คนเข้าใจผิดเกี่ยวกับ Design Thinking และการสร้างนวัตกรรม | The Secret Sauce EP.197</t>
  </si>
  <si>
    <t>Feb 25, 2020</t>
  </si>
  <si>
    <t>2/25/2020</t>
  </si>
  <si>
    <t>73,773 views</t>
  </si>
  <si>
    <t>like this video along with 1,359 other people</t>
  </si>
  <si>
    <t>51:46</t>
  </si>
  <si>
    <t>เคน นครินทร์ คุยกับ ต้อง กวีวุฒิ เต็มภูวภัทร เจ้าของพอดแคสต์ แปดบรรทัดครึ่ง ถึงความเข้าใจผิดเรื่องการใช้ Design Thinking เพื่อสร้างนวัตกรรม และบทบาทของ Head of Venture Builder แห่ง SCB 10X ในรายการ The Secret Sauce</t>
  </si>
  <si>
    <t>https://www.youtube.com/watch?v=0kD2_U4hpuI&amp;list=PLZ0vRaBzdrQ2UfyOSfiUuKOs4-2MxInQS&amp;index=198</t>
  </si>
  <si>
    <t>0kD2_U4hpuI</t>
  </si>
  <si>
    <t>สูตรลับทรานส์ฟอร์มองค์กรด้วยการสร้างวัฒนธรรมดิ่งพสุธาแบบณัฐพงศ์ SC ASSET | The Secret Sauce EP.196</t>
  </si>
  <si>
    <t>Feb 20, 2020</t>
  </si>
  <si>
    <t>2/20/2020</t>
  </si>
  <si>
    <t>16,062 views</t>
  </si>
  <si>
    <t>like this video along with 285 other people</t>
  </si>
  <si>
    <t>59:58</t>
  </si>
  <si>
    <t>ผู้นำทุกคนรู้ดีว่าวัฒนธรรมองค์กรคือหัวใจสำคัญ ในยุคแห่งการแข่งขันที่ต้องเร่งปรับตัวเพื่อต่อรับกับความเปลี่ยนแปลง แต่ในขณะเดียวกัน การสร้างวัฒนธรรมองค์กรที่ดีกลับไม่ใช่เรื่องง่ายที่ใครๆ ก็ทำได้ หากไม่มีวิธีคิดและการลงมือทำที่ชัดเจน
เคน นครินทร์ คุยกับ ณัฐพงศ์ คุณากรวงศ์ ประธานเจ้าหน้าที่บริหาร SC ASSET ถึงสุดยอดวิธีคิดในการสร้างวัฒนธรรมองค์กร ที่เปลี่ยนจากประโยคสวยหรูบนแผ่นกระดาษ สู่การเปรียบเทียบกับภาพกีฬาโดดร่ม จนเกิดเป็น Culture #SKYDIVE ในรายการ The Secret Sauce</t>
  </si>
  <si>
    <t>https://www.youtube.com/watch?v=06zwsClcdIQ&amp;list=PLZ0vRaBzdrQ2UfyOSfiUuKOs4-2MxInQS&amp;index=197</t>
  </si>
  <si>
    <t>06zwsClcdIQ</t>
  </si>
  <si>
    <t>แข่งธุรกิจให้ตายก็แพ้ ถ้าไม่รู้จัก Winning Zone ของตัวเอง | The Secret Sauce EP.195</t>
  </si>
  <si>
    <t>70,480 views</t>
  </si>
  <si>
    <t>like this video along with 1,617 other people</t>
  </si>
  <si>
    <t>43:02</t>
  </si>
  <si>
    <t>เคน นครินทร์ คุยกับ เภสัชกร ดร.แสงสุข พิทยานุกุล เจ้าของบริษัท สยามเฮลท์ กรุ๊ป จำกัด ผู้ปลุกปั้นแบรนด์สมูทอีและเดนทิสเต้จนประสบความสำเร็จในหลายประเทศทั่วโลก 
ว่าด้วยวิธีคิด วิธีการทำงานในตลาดที่เต็มไปด้วยการแข่งขันอย่างดุเดือด ว่าอะไรคือ Emotional Marketing ที่ช่วยให้ Branding โดนใจผู้บริโภคอย่างยั่งยืน และทำอย่างไรให้ธุรกิจเกิด Winning Zone
สนใจสมัครเรียน หรือ สำรองที่นั่งได้ที่ 
โทร 02-633-9009, 085-487-0213, 085-489-0574 
หรือ www.facebook.com/schoolbis</t>
  </si>
  <si>
    <t>https://www.youtube.com/watch?v=ulQMZHxkgHA&amp;list=PLZ0vRaBzdrQ2UfyOSfiUuKOs4-2MxInQS&amp;index=196&amp;t=16s</t>
  </si>
  <si>
    <t>ulQMZHxkgHA</t>
  </si>
  <si>
    <t>ล้วงแผนบุกเอเชียของกสิกรไทย ใช้วิชาตัวเบา กล้าทิ้งอดีต ยอมเจ๊ง 500 ล้าน | The Secret Sauce EP.194</t>
  </si>
  <si>
    <t>35,598 views</t>
  </si>
  <si>
    <t>like this video along with 553 other people</t>
  </si>
  <si>
    <t>58:34</t>
  </si>
  <si>
    <t>ธนาคารกสิกรไทย กับการขยับตัวครั้งใหญ่เพื่อลุกตลาด CCLMVI และขยายฐานทัพใหม่ในการสร้างนวัตกรรมภายใต้ชื่อบริษัทเทคโนโลยี ไคไต้ ณ เมืองเซิ่นเจิ้น ประเทศจีน หรือซิลิคอน วัลเลย์ แห่งเอเชีย
เคน นครินทร์ คุยกับ พิพิธ เอนกนิธิ กรรมการผู้จัดการ ธนาคารกสิกรไทย อดีตเภสัชกร ผู้ชอบความท้าทายและเชื่อเรื่องการใช้วิชาตัวเบาเพื่อบริหารธุรกิจ ในรายการ The Secret Sauce</t>
  </si>
  <si>
    <t>https://www.youtube.com/watch?v=S0lGxQPgTWg&amp;list=PLZ0vRaBzdrQ2UfyOSfiUuKOs4-2MxInQS&amp;index=195&amp;t=17s</t>
  </si>
  <si>
    <t>S0lGxQPgTWg</t>
  </si>
  <si>
    <t>ทำธุรกิจให้ตายก็ไม่รวย ถ้าหาจิตวิญญาณของผู้ประกอบการไม่เจอ | The Secret Sauce EP.193</t>
  </si>
  <si>
    <t>Feb 17, 2020</t>
  </si>
  <si>
    <t>2/17/2020</t>
  </si>
  <si>
    <t>252,012 views</t>
  </si>
  <si>
    <t>like this video along with 5,516 other people</t>
  </si>
  <si>
    <t>เคน นครินทร์ คุยกับ ดร.แสงสุข พิทยานุกุล เจ้าของบริษัท สยามเฮลท์ กรุ๊ป จำกัด ผู้ปลุกปั้นแบรนด์สมูทอีและเดนทิสเต้จนกลายเป็นที่รู้จักไปทั่วโลก ด้วยจิตวิญญาณาของผู้ประกอบการที่มองเห็นโอกาสในทุกวิกฤต</t>
  </si>
  <si>
    <t>https://www.youtube.com/watch?v=DqsZom6hZ1k&amp;list=PLZ0vRaBzdrQ2UfyOSfiUuKOs4-2MxInQS&amp;index=194</t>
  </si>
  <si>
    <t>DqsZom6hZ1k</t>
  </si>
  <si>
    <t>7 สิ่งที่ผู้นำควรทำในยามวิกฤต | The Secret Sauce EP.192</t>
  </si>
  <si>
    <t>Feb 15, 2020</t>
  </si>
  <si>
    <t>2/15/2020</t>
  </si>
  <si>
    <t>29,611 views</t>
  </si>
  <si>
    <t>like this video along with 610 other people</t>
  </si>
  <si>
    <t>36:36</t>
  </si>
  <si>
    <t>ตั้งแต่เปิดปีใหม่ สถานการณ์บ้านเมืองเต็มไปด้วยภาวะวิกฤตถึงขั้นฉุกเฉิน ทั้งปัญหาจากปัจจัยภายในอย่างเรื่องเศรษฐกิจ ไวรัสโคโรนา ลามไปถึงเหตุการณ์สะเทือนขวัญ #กราดยิงโคราช จึงเกิดคำถามตามมาว่า สิ่งที่ผู้นำควรทำในยามวิกฤตเช่นนี้คืออะไร 
เคน นครินทร์ สรุป 7 สิ่งที่ผู้นำควรทำในยามวิกฤต ในรายการ The Secret Sauce</t>
  </si>
  <si>
    <t>https://www.youtube.com/watch?v=VzVs7sSyV7w&amp;list=PLZ0vRaBzdrQ2UfyOSfiUuKOs4-2MxInQS&amp;index=193</t>
  </si>
  <si>
    <t>VzVs7sSyV7w</t>
  </si>
  <si>
    <t>เคล็ดลับปั้น SMEs ให้ปัง สร้างสาวกที่รักจริง จากเซ็นทรัลพัฒนา พี่ใหญ่รีเทล | The Secret Sauce EP.191</t>
  </si>
  <si>
    <t>Feb 14, 2020</t>
  </si>
  <si>
    <t>2/14/2020</t>
  </si>
  <si>
    <t>13,597 views</t>
  </si>
  <si>
    <t>รวมคำถามที่ผู้ประกอบการในยุคดิจิทัลสงสัย ขายแค่ออนไลน์เพียงพอไหม หน้าร้านยังจำเป็นอยู่หรือไม่ แบรนด์ต้องสร้างคาแรกเตอร์อย่างไร จึงจะเจอสาวกหรือลูกค้าประจำของตัวเอง
เคน นครินทร์ คุยกับ ดร.ณัฐกิตติ์ ตั้งพูลสินธนา ผู้ช่วยกรรมการผู้จัดการใหญ่สายงานการตลาด บริษัท เซ็นทรัลพัฒนา จำกัด (มหาชน) ในรายการ The Secret Sauce</t>
  </si>
  <si>
    <t>https://www.youtube.com/watch?v=EX67FUlrKTk&amp;list=PLZ0vRaBzdrQ2UfyOSfiUuKOs4-2MxInQS&amp;index=192&amp;t=18s</t>
  </si>
  <si>
    <t>EX67FUlrKTk</t>
  </si>
  <si>
    <t>8 นิสัยที่ทำให้คุณทรานส์ฟอร์มองค์กรได้ดีขึ้น จาก MSD บริษัทยาระดับโลก | The Secret Sauce EP.190</t>
  </si>
  <si>
    <t>Feb 11, 2020</t>
  </si>
  <si>
    <t>2/11/2020</t>
  </si>
  <si>
    <t>12,673 views</t>
  </si>
  <si>
    <t>like this video along with 241 other people</t>
  </si>
  <si>
    <t>32:56</t>
  </si>
  <si>
    <t>นิสัยแบบไหนที่ทำให้คุณสามารถทรานส์ฟอร์มองค์กรได้ดีขึ้น วัฒนธรรมองค์กรแบบไหน ที่จะทำให้คุณสามารถทรานส์ฟอร์มองค์กรได้ประสบความสำเร็จ 
ทุกคนต่างทราบกันดีว่าการทรานส์ฟอร์มองค์กร และการสร้างนวัตกรรมเป็นสิ่งสำคัญ แต่มันไม่ใช่แค่กลยุทธ์บนกระดาษ สิ่งสำคัญที่สุดที่จะทำให้องค์กรเกิดการเปลี่ยนแปลงได้ คือการสร้างวัฒนธรรม และบรรยากาศให้กับพนักงาน เพื่อให้เกิดนิสัยใหม่ๆ ที่สอดคล้องกับนวัตกรรม และการเปลี่ยนแปลงที่คุณต้องการ 
เคน นครินทร์ คุยกับ เควิน ปีเตอร์ Managing Director แห่งบริษัท เอ็มเอสดี (ประเทศไทย) จํากัด บริษัทยายักษ์ใหญ่ระดับ Top 5 ของโลก ถึงนิสัยที่จะทำให้คุณสามารถทรานส์ฟอร์มองค์กรได้ดีขึ้น</t>
  </si>
  <si>
    <t>https://www.youtube.com/watch?v=pIzb0shmE28&amp;list=PLZ0vRaBzdrQ2UfyOSfiUuKOs4-2MxInQS&amp;index=191</t>
  </si>
  <si>
    <t>pIzb0shmE28</t>
  </si>
  <si>
    <t>KBank 8 ยุทธศาสตร์ ตั้งโรงงานผลิต New S-Curve สร้างฟินเทคยูนิคอร์นแรกของไทย The Secret Sauce EP.189</t>
  </si>
  <si>
    <t>20,653 views</t>
  </si>
  <si>
    <t>like this video along with 324 other people</t>
  </si>
  <si>
    <t>27:55</t>
  </si>
  <si>
    <t>จะเกิดอะไรขึ้นเมื่อธุรกิจธนาคารยักษ์ใหญ่อย่าง ‘กสิกรไทย’ ตัดสินใจขยับตัวครั้งใหญ่ เพื่อฝ่าวิกฤตในยุคดิจิทัลดิสรัปชัน 
เคน นครินทร์ สรุปประเด็นน่าสนใจจากงาน A Step Ahead Forever งานแถลงกลยุทธ์ประจำปี 2563 โดย 5 ผู้นำแห่งธนาคารกสิกรไทย ในพอดแคสต์ The Secret Sauce</t>
  </si>
  <si>
    <t>https://www.youtube.com/watch?v=_HrYoYFDXqE&amp;list=PLZ0vRaBzdrQ2UfyOSfiUuKOs4-2MxInQS&amp;index=190</t>
  </si>
  <si>
    <t>_HrYoYFDXqE</t>
  </si>
  <si>
    <t>ถอดรหัส Innovation-Driven Company จาก MSD ผู้ค้นคว้านวัตกรรมยาชั้นนำของโลก | The Secret Sauce EP.188</t>
  </si>
  <si>
    <t>Feb 4, 2020</t>
  </si>
  <si>
    <t>2/4/2020</t>
  </si>
  <si>
    <t>8,796 views</t>
  </si>
  <si>
    <t>like this video along with 135 other people</t>
  </si>
  <si>
    <t>เมื่อธุรกิจน้อยใหญ่ต่างมุ่งขับเคลื่อนโลกใบนี้ด้วยนวัตกรรมใหม่ๆ เราจะสร้างวัฒนธรรมองค์กรแบบไหนที่บ่มเพาะ Innovation Mindset ให้แก่ทุกคนได้จริง 
เคน นครินทร์ คุยกับ เควิน ปีเตอร์ Managing Director แห่งบริษัท เอ็มเอสดี  (ประเทศไทย) จํากัด บริษัทยายักษ์ใหญ่ระดับ Top 5 ของโลก ว่าพวกเขาทำงานท่ามกลางความล้มเหลวอย่างไร ให้ยังคงมีนวัตกรรมใหม่ๆ ออกมาไม่มีหยุด</t>
  </si>
  <si>
    <t>https://www.youtube.com/watch?v=3BxFjpGM8fQ&amp;list=PLZ0vRaBzdrQ2UfyOSfiUuKOs4-2MxInQS&amp;index=189&amp;t=3s</t>
  </si>
  <si>
    <t>3BxFjpGM8fQ</t>
  </si>
  <si>
    <t>เคล็ดลับการบริหารแบบ ‘นิชิโนะ’ กระตุ้นทีมอย่างไรให้ทุ่มสุดตัว | The Secret Sauce EP.187</t>
  </si>
  <si>
    <t>Jan 31, 2020</t>
  </si>
  <si>
    <t>1/31/2020</t>
  </si>
  <si>
    <t>22,938 views</t>
  </si>
  <si>
    <t>like this video along with 445 other people</t>
  </si>
  <si>
    <t>43:39</t>
  </si>
  <si>
    <t>อากิระ นิชิโนะ กุนซือชาวญี่ปุ่นที่ตอนนี้คุมทีมชาติไทยชุดใหญ่ รวมถึงชุดเล็กอย่าง U23 ใครที่ติดตามฟุตบอลไทยคงเห็นความน่าสนใจตั้งแต่แรกๆ ที่เขาเข้ามาคุมทีม มีการบริหารจัดการ บุคลิกความเป็นผู้นำ ความเป็นโค้ชที่น่าเรียนรู้ จนหลายคนบอกว่าเขากำลังนำทีมไปถูกทาง      
เคน นครินทร์ ชวน นิค-ดิษยุตม์ ธนบุญชัย Content Creator ข่าวกีฬาประจำ THE STANDARD ผู้ที่ได้ติดตามพูดคุยกับนิชิโนะอย่างใกล้ชิด มาร่วมแชร์เคล็ดลับการบริหารทีมในพอดแคสต์ The Secret Sauce</t>
  </si>
  <si>
    <t>https://www.youtube.com/watch?v=Ycr4VgcJ7Ok&amp;list=PLZ0vRaBzdrQ2UfyOSfiUuKOs4-2MxInQS&amp;index=188&amp;t=3s</t>
  </si>
  <si>
    <t>Ycr4VgcJ7Ok</t>
  </si>
  <si>
    <t>โคบี ไบรอันต์ กับ Mamba Mentality ปรัชญาแห่งชัยชนะของตำนานบาสเกตบอล | The Secret Sauce EP.186</t>
  </si>
  <si>
    <t>Jan 28, 2020</t>
  </si>
  <si>
    <t>1/28/2020</t>
  </si>
  <si>
    <t>61,536 views</t>
  </si>
  <si>
    <t>like this video along with 2,054 other people</t>
  </si>
  <si>
    <t>ช่วงเช้าของวันที่ 26 มกราคม ตามเวลาท้องถิ่น โลกต่างเศร้าโศกกับการจากไปอย่างกะทันหันของ โคบี ไบรอันต์ ตำนานนักบาสเกตบอลเอ็นบีเอที่เสียชีวิตจากเหตุเฮลิคอปเตอร์โดยสารตก
ไบรอันต์ถือเป็นหนึ่งในตำนานนักบาสเกตบอลที่ยิ่งใหญ่ที่สุดตลอดกาลของสหรัฐอเมริกาและเอ็นบีเอ โดยเป็นซูเปอร์สตาร์ของทีมลอสแอนเจลิส เลเกอร์ส ยาวนานถึง 20 ปี มีส่วนสำคัญในการพาทีมคว้าแชมป์มาครองได้ถึง 5 สมัย และติดทีมออลสตาร์ถึง 18 ครั้ง ก่อนที่จะตัดสินใจอำลาวงการไปเมื่อปี 2016 ที่ผ่านมา
นอกเหนือจากความสำเร็จด้านอาชีพแล้ว ไบรอันต์ถือเป็นสุดยอดของแรงบันดาลใจแห่งยุค เขามีหลักคิดและปรัชญาอันน่าทึ่ง ซึ่งต่อมาได้ถ่ายทอดเป็นหนังสือชื่อว่า The Mamba Mentality: How I Play 
The Secret Sauce ขอไว้อาลัยกับการจากไปของสุดยอดตำนานบาสเกตบอล ด้วยการเรียนรู้ปรัชญาแห่งชัยชนะที่เขาได้ทิ้งไว้ให้กับเรา</t>
  </si>
  <si>
    <t>https://www.youtube.com/watch?v=WBATgHl2gos&amp;list=PLZ0vRaBzdrQ2UfyOSfiUuKOs4-2MxInQS&amp;index=187&amp;t=15s</t>
  </si>
  <si>
    <t>WBATgHl2gos</t>
  </si>
  <si>
    <t>เปลี่ยน Mindset คนด้วยการสร้าง 'ประสบการณ์ร่วม' แบบไทยประกันชีวิต | The Secret Sauce EP.185</t>
  </si>
  <si>
    <t>Jan 24, 2020</t>
  </si>
  <si>
    <t>1/24/2020</t>
  </si>
  <si>
    <t>8,465 views</t>
  </si>
  <si>
    <t>43:08</t>
  </si>
  <si>
    <t>สิ่งที่ยากที่สุดของผู้นำในศตวรรษที่ 21 อาจไม่ใช่การปรับโมเดลธุรกิจหรือสร้างสินค้าใหม่เพื่อตอบโจทย์ผู้บริโภคให้ได้มากที่สุด แต่คือการปรับมายด์เซตของคนในองค์กรเพื่อเตรียมพร้อมเข้าสู่ยุคดิจิทัลไปด้วยกัน
เคน นครินทร์ คุยกับ ไชย ไชยวรรณ กรรมการผู้จัดการใหญ่ บริษัท ไทยประกันชีวิต จำกัด (มหาชน) ผู้อยู่เบื้องหลังโฆษณาเรียกน้ำตา จนได้รับการยกย่องจาก ฟิลิปส์ คอตเลอร์ ว่าเป็นต้นแบบของ Sadvertising และกลยุทธ์การสร้างประสบการณ์ร่วมกับพนักงานอีกกว่า 10,000 ชีวิต ในรายการ The Secret Sauce</t>
  </si>
  <si>
    <t>https://www.youtube.com/watch?v=LjTz6YJzQCE&amp;list=PLZ0vRaBzdrQ2UfyOSfiUuKOs4-2MxInQS&amp;index=186</t>
  </si>
  <si>
    <t>LjTz6YJzQCE</t>
  </si>
  <si>
    <t>มาดามแป้งทำอย่างไรให้คนเชื่อ ล้วงวิธีบริหารแบบผู้นำ Empathy | The Secret Sauce EP.184</t>
  </si>
  <si>
    <t>Jan 22, 2020</t>
  </si>
  <si>
    <t>1/22/2020</t>
  </si>
  <si>
    <t>13,334 views</t>
  </si>
  <si>
    <t>like this video along with 187 other people</t>
  </si>
  <si>
    <t>43:23</t>
  </si>
  <si>
    <t>“เชื่อแป้ง”
แคมเปญจาก มาดามแป้ง-นวลพรรณ ล่ำซำ ผู้หญิงแถวหน้าของเมืองไทย ที่ประสบความสำเร็จทั้งจากหน้าที่การงาน ในฐานะผู้นำแห่งบริษัทเมืองไทยประกันภัย จากทีมฟุตบอลหญิง และประธานสโมสรฟุตบอลการท่าเรือ
มาดามแป้งทำอย่างไรให้คนเชื่อ ทำอย่างไรให้ทีมงานพร้อมที่จะไปกับเรา ทำอย่างไรถึงจะเป็นผู้นำได้แบบมาดามแป้งโดยเฉพาะกับผู้นำหญิงในยุคปัจจุบัน</t>
  </si>
  <si>
    <t>https://www.youtube.com/watch?v=Vf8X6YyejU4&amp;list=PLZ0vRaBzdrQ2UfyOSfiUuKOs4-2MxInQS&amp;index=185</t>
  </si>
  <si>
    <t>Vf8X6YyejU4</t>
  </si>
  <si>
    <t>Customer Co-creation เมื่อผู้บริโภคไม่ใช่แค่ศูนย์กลาง แต่ร่วมออกแบบผลิตภัณฑ์ The Secret Sauce EP.183</t>
  </si>
  <si>
    <t>Jan 17, 2020</t>
  </si>
  <si>
    <t>1/17/2020</t>
  </si>
  <si>
    <t>12,012 views</t>
  </si>
  <si>
    <t>like this video along with 204 other people</t>
  </si>
  <si>
    <t>42:01</t>
  </si>
  <si>
    <t>ในยุคแห่ง Customer Centric ที่ใครๆ ต่างพร่ำบอกให้ผู้บริโภคเป็นศูนย์กลางของการออกแบบสินค้าและบริการ แต่การขุดหาอินไซต์ความต้องการภายในใจลึกๆ ของผู้บริโภคก็ไม่ต่างจากการขุดลึกลงไปถึงใต้ภูเขาน้ำแข็งอันกว้างใหญ่ไพศาล เพื่อให้ค้นพบสิ่งล้ำค่าที่จะสร้างประสบการณ์แสนพิเศษได้อย่างไม่มีใครเหมือน
เคน นครินทร์ คุยกับ รุ่งโรจน์ จงศุจิพันธุ์ ผู้อำนวยการอาวุโสบริษัท แมกโนเลีย ควอลิตี้ ดีเวล็อปเม้นต์ คอร์ปอเรชั่น จำกัด ผู้อยู่เบื้องหลังโครงการอสังหาริมทรัพย์ที่ชื่อว่า มัลเบอร์รี่ โกรฟ (Mulberry Grove) โครงการที่สร้างจากกระบวนการ Customer Centric ตั้งแต่เริ่มนับศูนย์จนถึงปัจจุบัน
#ที่อยู่อาศัยที่ออกแบบเพื่อทุกเจเนอเรชั่น #MULBERRYGROVE #Intergeneration #MQDC</t>
  </si>
  <si>
    <t>https://www.youtube.com/watch?v=rqwJF2EOHHo&amp;list=PLZ0vRaBzdrQ2UfyOSfiUuKOs4-2MxInQS&amp;index=184&amp;t=16s</t>
  </si>
  <si>
    <t>rqwJF2EOHHo</t>
  </si>
  <si>
    <t>CEO ยามสงบ กับ CEO ยามออกศึก ต่างกันอย่างไร ถึงเวลาที่คุณควรออกรบแล้วหรือยัง The Secret Sauce EP.182</t>
  </si>
  <si>
    <t>Jan 16, 2020</t>
  </si>
  <si>
    <t>1/16/2020</t>
  </si>
  <si>
    <t>29,247 views</t>
  </si>
  <si>
    <t>like this video along with 501 other people</t>
  </si>
  <si>
    <t>‘ผู้นำยามสงบ’ กับ ‘ผู้นำยามออกศึก’ ต่างกันอย่างไร
ถ้าคุณเดินเข้าไปในร้านหนังสือ แล้วเจอเรื่องราวมากมายที่เล่าถึงความสำเร็จของธุรกิจ หนังสือ The Hard Thing About Hard Thing เขียนโดย Ben Horowitz กลับเล่าถึงอีกด้านที่ไม่ค่อยมีใครเปิดเผยเท่าไหร่ มันคือด้านมืดที่ผู้นำทุกคนต้องเคยผ่าน ทั้งการไล่คนออก การกำจัดการเมืองในออฟฟิศ การแก้วิกฤตฟองสบู่แตก และอีกสารพัดความโหดร้ายจากประสบการณ์จริงของผู้นำที่ผ่านมรสุมในการทำธุรกิจมานับครั้งไม่ถ้วน
เคน นครินทร์ ถอดบทเรียนจากหนังสือ The Hard Thing About Hard Things ฉบับแปลไทย ในรายการ The Secret Sauce</t>
  </si>
  <si>
    <t>https://www.youtube.com/watch?v=hTCsrPAPrMw&amp;list=PLZ0vRaBzdrQ2UfyOSfiUuKOs4-2MxInQS&amp;index=183&amp;t=18s</t>
  </si>
  <si>
    <t>hTCsrPAPrMw</t>
  </si>
  <si>
    <t>ทำไมการเลิกแจกถุงพลาสติกอาจไม่ได้ผล รู้จัก Nudge แนวคิดเศรษฐศาสตร์พฤติกรรม | The Secret Sauce EP.181</t>
  </si>
  <si>
    <t>Jan 14, 2020</t>
  </si>
  <si>
    <t>1/14/2020</t>
  </si>
  <si>
    <t>38,792 views</t>
  </si>
  <si>
    <t>like this video along with 633 other people</t>
  </si>
  <si>
    <t>26:30</t>
  </si>
  <si>
    <t>ทำไมนโยบายเลิกแจกถุงพลาสติกอาจจะใช้ไม่ได้ผลในมุมของเศรษฐศาสตร์พฤติกรรม
เคน นครินทร์ พาไปรู้จักกับ Nudge Theory หรือการสะกิดให้คนเปลี่ยนแปลงพฤติกรรม ในพอดแคสต์ The Secret Sauce</t>
  </si>
  <si>
    <t>https://www.youtube.com/watch?v=w3rkOZQ9kh4&amp;list=PLZ0vRaBzdrQ2UfyOSfiUuKOs4-2MxInQS&amp;index=182</t>
  </si>
  <si>
    <t>w3rkOZQ9kh4</t>
  </si>
  <si>
    <t>เร็วไปใช่ว่าจะดี ฟังแนวคิด ‘ปลามองการณ์ไกล’ จาก มานะ พัฒนาการ | The Secret Sauce EP.180</t>
  </si>
  <si>
    <t>Jan 10, 2020</t>
  </si>
  <si>
    <t>1/10/2020</t>
  </si>
  <si>
    <t>17,294 views</t>
  </si>
  <si>
    <t>26:36</t>
  </si>
  <si>
    <t>เราจะเรียนรู้อะไรได้บ้างจาก ‘มานะ พัฒนาการ’ บริษัทอสังหาริมทรัพย์ในเครือบริษัทเนาวรัตน์พัฒนาการ บริษัทผู้รับเหมาก่อสร้างรายใหญ่ของประเทศไทยที่อยู่ใน Top 10 มายาวนานกว่า 40 ปี กับการเลือกใช้จุดแข็งเดิมมาต่อยอดเป็นธุรกิจใหม่ด้วยกลยุทธ์ในมุมที่แตกต่าง พวกเขาไม่เชื่อเรื่องปลาเร็วกินปลาช้า ยิ่งเร็วยิ่งได้ ยิ่งเติบโตมากเท่าไร บริษัทยิ่งมีโอกาสมากขึ้นเท่านั้น แต่กลับเชื่อว่าปลาที่มองการณ์ไกลและตะครุบเหยื่อเมื่อมีโอกาสต่างหากที่จะประสบความสำเร็จได้ในยุคปัจจุบัน
เคน นครินทร์ คุยกับ ปสันน์ สวัสดิ์บุรี ประธานกรรมการบริหาร บริษัท มานะ พัฒนาการ จำกัด ในรายการ The Secret Sauce</t>
  </si>
  <si>
    <t>https://www.youtube.com/watch?v=lrM5ELFD5U0&amp;list=PLZ0vRaBzdrQ2UfyOSfiUuKOs4-2MxInQS&amp;index=181</t>
  </si>
  <si>
    <t>lrM5ELFD5U0</t>
  </si>
  <si>
    <t>Mindset 2020 สิ่งที่ต้องเลิกทำและเริ่มทำได้แล้ว | The Secret Sauce EP.179</t>
  </si>
  <si>
    <t>Dec 31, 2019</t>
  </si>
  <si>
    <t>12/31/2019</t>
  </si>
  <si>
    <t>304,931 views</t>
  </si>
  <si>
    <t>like this video along with 5,683 other people</t>
  </si>
  <si>
    <t>1:06:46</t>
  </si>
  <si>
    <t>ถอดบทเรียนตลอดทั้งปีในรายการ The Secret Sauce จากผู้บริหารองค์กรใหญ่ยักษ์ในประเทศไทย และบุคคลระดับโลกหลากหลายวงการ ว่าเราจะผ่านปีที่วิกฤตที่สุดปีหนึ่งในประวัติศาสตร์ไปสู่ทศวรรษใหม่กันอย่างไร ท่ามกลาง Perfect Storm ที่พัดกระหน่ำตลอดเวลา แต่ไม่ว่าเรือลำเล็กหรือใหญ่ก็ต้องออกจากฝั่ง
เคน นครินทร์ คุยกับ นัท-ปวริศา ตั้งตุลานนท์ Show Producer ของ THE STANDARD Podcast ชวนคุณผู้ฟังย้อนมองเรื่องราวที่ผ่านมา สรุปความคิดทั้งหมดในรอบปี 2019 เพื่อต่อยอดไปสู่ปีหน้า ค้นหาว่าอะไรคือ Mindset 2020 ที่ต้องเลิกทำบางสิ่ง และเริ่มทำบางอย่างเพื่อให้เท่าทันความปกติใหม่ (New Normal) ของโลกใบนี้ที่ความเปลี่ยนแปลงปรับอัตราเร่งจนคาดการณ์อนาคตแทบไม่ได้</t>
  </si>
  <si>
    <t>https://www.youtube.com/watch?v=hziCrRau_RI&amp;list=PLZ0vRaBzdrQ2UfyOSfiUuKOs4-2MxInQS&amp;index=180</t>
  </si>
  <si>
    <t>hziCrRau_RI</t>
  </si>
  <si>
    <t>Ford v Ferrari บทเรียนจากนักแข่งรถผู้ไม่เหยียบเบรกและไม่นิยมเลียก้นหัวหน้า | The Secret Sauce EP.178</t>
  </si>
  <si>
    <t>Dec 24, 2019</t>
  </si>
  <si>
    <t>12/24/2019</t>
  </si>
  <si>
    <t>41,242 views</t>
  </si>
  <si>
    <t>23:30</t>
  </si>
  <si>
    <t>นิยามคำว่า ‘ชัยชนะ’ และ ‘ความสำเร็จ’ ของคุณคืออะไร หากคุณเป็นนักแข่งรถที่กำลังเข้าเส้นชัยเป็นคนแรกและกำลังจะทำลายสถิติโลก แต่มีคนมาขอให้คุณชะลอความเร็วลงเพื่อเข้าเส้นชัยพร้อมกับเพื่อนในทีม คุณจะทำหรือไม่
เคน นครินทร์ ถอดบทเรียนจากภาพยนตร์แอ็กชัน-ชีวประวัติ Ford v Ferrari เรื่องจริงของการแข่งขันเพื่อชิงความเป็นหนึ่งของสองยักษ์ใหญ่แห่งวงการรถยนต์อย่าง Ford และ Ferrari ในการแข่งขันรถซิ่งระดับโลก เลอม็องส์ (Le Mans) ในปี 1966</t>
  </si>
  <si>
    <t>https://www.youtube.com/watch?v=OXBRy3qkcxc&amp;list=PLZ0vRaBzdrQ2UfyOSfiUuKOs4-2MxInQS&amp;index=179&amp;t=11s</t>
  </si>
  <si>
    <t>OXBRy3qkcxc</t>
  </si>
  <si>
    <t>บริหารความสัมพันธ์ให้ลูกค้าอยู่กับเราตลอดชีวิตแบบ CHANINTR | The Secret Sauce EP.177</t>
  </si>
  <si>
    <t>Dec 20, 2019</t>
  </si>
  <si>
    <t>12/20/2019</t>
  </si>
  <si>
    <t>10,252 views</t>
  </si>
  <si>
    <t>like this video along with 139 other people</t>
  </si>
  <si>
    <t>1:18:59</t>
  </si>
  <si>
    <t>ไม่ว่าทำธุรกิจอะไร เราก็อยากให้ลูกค้าอยู่กับเราไปให้นานที่สุด  
CHANINTR แบรนด์ผู้นำเข้าเฟอร์นิเจอร์หรูครบรอบ 25 ปี ที่เชื่อในเรื่องของความสัมพันธ์กับลูกค้า เพราะสินค้าของเขาจะอยู่กับลูกค้าไปอย่างยาวนาน 
ทำอย่างไรจึงจะรักษาความสัมพันธ์กับลูกค้าได้ตลอดชีวิต ทำไมเขาจึงเชื่อในเรื่องการออกแบบเป็นอย่างมาก ธุรกิจเฟอร์นิเจอร์ถูก Disrupt แค่ไหน ทำไมการขายเพียงอย่างเดียวจึงไม่พออีกต่อไป
เคน นครินทร์ คุยกับ ชนินทร์ สิริสันต์ ประธานเจ้าหน้าที่บริหาร บริษัท ชนินทร์ ลิฟวิ่ง จำกัด ในรายการ The Secret Sauce</t>
  </si>
  <si>
    <t>https://www.youtube.com/watch?v=kUOulphmfzE&amp;list=PLZ0vRaBzdrQ2UfyOSfiUuKOs4-2MxInQS&amp;index=178&amp;t=12s</t>
  </si>
  <si>
    <t>kUOulphmfzE</t>
  </si>
  <si>
    <t>วิธีสู้ยักษ์แบบซูซูกิ จงชนะด้วยใจ ใช้แนวคิดเกมบะ | The Secret Sauce EP.176</t>
  </si>
  <si>
    <t>Dec 17, 2019</t>
  </si>
  <si>
    <t>12/17/2019</t>
  </si>
  <si>
    <t>20,824 views</t>
  </si>
  <si>
    <t>1:06:25</t>
  </si>
  <si>
    <t>รถยนต์ไม่ใช่แค่สินค้าแต่คือชีวิต
ซูซูกิ เจ้าตลาดรถยนต์อีโคคาร์และรถบรรทุกขนาดเล็ก เริ่มต้นจากการเป็นแบรนด์เบอร์รองที่อาจยังไม่เป็นที่รู้จักหรือคุ้นเคยมากเท่าไหร่ แต่ปัจจุบันขยายใหญ่จนมีตัวแทนจำหน่ายอยู่ทั่วประเทศไทย และเป็นตัวเลือกอันดับต้นๆ ของคนที่มีความฝันอยากเป็นเจ้าของรถสักคัน หรือนำรถมาประกอบอาชีพเพื่อต่อเติมความฝันให้สำเร็จ
กลยุทธ์ในการสู้ยักษ์ของซูซูกิคืออะไร พวกเขาหา Insight ลูกค้าจากไหน และเป้าหมายข้างหน้ายังมีอะไรที่รออยู่
เคน-นครินทร์ คุยกับ วัลลภ ตรีฤกษ์งาม กรรมการบริหารด้านการขายและการตลาด บริษัท ซูซูกิ มอเตอร์ (ประเทศไทย) จำกัด ในรายการ The Secret Sauce</t>
  </si>
  <si>
    <t>https://www.youtube.com/watch?v=047DMVAj1bw&amp;list=PLZ0vRaBzdrQ2UfyOSfiUuKOs4-2MxInQS&amp;index=177&amp;t=12s</t>
  </si>
  <si>
    <t>047DMVAj1bw</t>
  </si>
  <si>
    <t>ทำเร็ว ล้มเร็ว เรียนเร็ว Tencent Thailand เปิดเคล็ดวิชาการทำงานแบบจีน | The Secret Sauce EP.175</t>
  </si>
  <si>
    <t>Dec 10, 2019</t>
  </si>
  <si>
    <t>12/10/2019</t>
  </si>
  <si>
    <t>33,697 views</t>
  </si>
  <si>
    <t>like this video along with 586 other people</t>
  </si>
  <si>
    <t>54:24</t>
  </si>
  <si>
    <t>บริษัทเทคโนโลยียักษ์ใหญ่ของจีน เจ้าของแพลตฟอร์มในไทยอย่าง JOOX, เว็บไซต์ Sanook และเกมอย่าง PUBG กำลังเปลี่ยนกลยุทธ์ครั้งสำคัญไปสู่ ‘คลาวด์’
มองภาพรวม เมื่อยักษ์ขยับตัว โมเดลธุรกิจในไทย รวมถึงเรียนรู้การทำงานในวัฒนธรรมแบบจีน
เคน นครินทร์ คุยกับ กฤตธี มโนลีหกุล กรรมการผู้จัดการ บริษัท เทนเซ็นต์ (ประเทศไทย) จํากัด ในรายการ The Secret Sauce
และเตรียมพบกับพอดแคสต์ตอนพิเศษของ THE STANDARD ที่จะมีใน JOOX เท่านั้น เร็วๆ นี้</t>
  </si>
  <si>
    <t>https://www.youtube.com/watch?v=GDY9Iz-6hH4&amp;list=PLZ0vRaBzdrQ2UfyOSfiUuKOs4-2MxInQS&amp;index=176&amp;t=10s</t>
  </si>
  <si>
    <t>GDY9Iz-6hH4</t>
  </si>
  <si>
    <t>2 วันในปารีส กับเจ้าสัวธนินท์ ชีวิตอีกด้านที่คุณไม่เคยเห็น | The Secret Sauce EP.174</t>
  </si>
  <si>
    <t>Dec 7, 2019</t>
  </si>
  <si>
    <t>12/7/2019</t>
  </si>
  <si>
    <t>178,648 views</t>
  </si>
  <si>
    <t>like this video along with 2,848 other people</t>
  </si>
  <si>
    <t>38:15</t>
  </si>
  <si>
    <t>The Secret Sauce เอพิโสดนี้ บอกเล่าจากประสบการณ์ที่ได้รับเกียรติมากที่สุดครั้งหนึ่งในชีวิต เมื่อผมได้คำเชิญจาก คุณธนินท์ เจียรวนนท์ ประธานกรรมการของเครือเจริญโภคภัณฑ์ ให้ติดตามไปดูการขึ้นพูดของท่านบนเวที OECD: Forum for World Education กรุงปารีส ประเทศฝรั่งเศส
พบกับหลากหลายแง่มุมของเจ้าสัวคนดังที่ไม่ค่อยเปิดเผยที่ไหน พร้อมด้วยวิธีคิดที่น่าสนใจ ทั้งเรื่องการพัฒนาคน การลงทุนธุรกิจ และการปฏิรูปการศึกษา ที่นี่ที่เดียว</t>
  </si>
  <si>
    <t>https://www.youtube.com/watch?v=vEnKffN5_IE&amp;list=PLZ0vRaBzdrQ2UfyOSfiUuKOs4-2MxInQS&amp;index=175</t>
  </si>
  <si>
    <t>vEnKffN5_IE</t>
  </si>
  <si>
    <t>อนุพงษ์ อัศวโภคิน กับ Outward Mindset พลิก AP สู่ยอดขายเกือบ 4 หมื่นล้าน | The Secret Sauce EP.173</t>
  </si>
  <si>
    <t>Dec 6, 2019</t>
  </si>
  <si>
    <t>12/6/2019</t>
  </si>
  <si>
    <t>25,278 views</t>
  </si>
  <si>
    <t>like this video along with 496 other people</t>
  </si>
  <si>
    <t>32:50</t>
  </si>
  <si>
    <t>ทำอย่างไรเมื่อบริษัทติดล็อกไม่สามารถเติบโตได้อีกต่อไป แถมยังมีปัญหาการเมืองในออฟฟิศ เราจะใช้ Mindset ใหม่ๆ ในการทรานส์ฟอร์มองค์กรได้อย่างไรให้ผ่านพ้นวิกฤติ
เคน นครินทร์ คุยกับ อนุพงษ์ อัศวโภคิน CEO แห่ง AP Thailand ในรายการ The Secret Sauce</t>
  </si>
  <si>
    <t>https://www.youtube.com/watch?v=iTkDMPYj7eg&amp;list=PLZ0vRaBzdrQ2UfyOSfiUuKOs4-2MxInQS&amp;index=174&amp;t=12s</t>
  </si>
  <si>
    <t>iTkDMPYj7eg</t>
  </si>
  <si>
    <t>ย้ง ทรงยศ เผยสูตรลับทำคอนเทนต์ให้ปัง แค่ดีไม่พอ ต้องแปลกจนโลกไม่เคยเห็น! | The Secret Sauce EP.172</t>
  </si>
  <si>
    <t>Dec 3, 2019</t>
  </si>
  <si>
    <t>12/3/2019</t>
  </si>
  <si>
    <t>15,028 views</t>
  </si>
  <si>
    <t>like this video along with 284 other people</t>
  </si>
  <si>
    <t>1:11:30</t>
  </si>
  <si>
    <t>รักฉุดใจนายฉุกเฉิน, เลือดข้นคนจาง, Hormones วัยว้าวุ่น, I Hate You, I Love You ฯลฯ
ทำไม ‘นาดาว บางกอก’ ทำคอนเทนต์อะไรออกมาก็เป็นที่พูดถึงระดับปรากฏการณ์ เบื้องหลัง วิธีคิดคืออะไร รู้หรือไม่ว่าจริงๆ แล้วนาดาว คือบริษัท Artist Management แต่ทำทั้งซีรีส์ ละคร และล่าสุดคือเพลง
เรียนรู้ทั้งวิชาแบบ Content Marketing และการบริหารงานที่รับรองว่าไม่เหมือนบริษัทไหน
เคน นครินทร์ คุยกับ ย้ง-ทรงยศ สุขมากอนันต์ ผู้กำกับและผู้บริหาร บริษัท นาดาว บางกอก จำกัด</t>
  </si>
  <si>
    <t>https://www.youtube.com/watch?v=XeNVmqEkvJM&amp;list=PLZ0vRaBzdrQ2UfyOSfiUuKOs4-2MxInQS&amp;index=173</t>
  </si>
  <si>
    <t>XeNVmqEkvJM</t>
  </si>
  <si>
    <t>10 สิ่งที่นักการตลาดแห่งอนาคตต้องรู้ จาก ฟิลิป คอตเลอร์ บิดาการตลาดสมัยใหม่ The Secret Sauce EP.171</t>
  </si>
  <si>
    <t>Nov 27, 2019</t>
  </si>
  <si>
    <t>11/27/2019</t>
  </si>
  <si>
    <t>152,264 views</t>
  </si>
  <si>
    <t>like this video along with 3,454 other people</t>
  </si>
  <si>
    <t>อะไรคือความท้าทายของนักการตลาดในอนาคต กลยุทธ์แบบ 4P (Product, Price, Place, Promotion) ยังใช้ได้อยู่ไหม 
เคน นครินทร์ สรุป 10 สิ่งที่นักการตลาดแห่งอนาคตต้องรู้ จากการสัมภาษณ์ ฟิลิป คอตเลอร์ ที่งาน World Marketing Submit</t>
  </si>
  <si>
    <t>https://www.youtube.com/watch?v=G75mCjDvOhg&amp;list=PLZ0vRaBzdrQ2UfyOSfiUuKOs4-2MxInQS&amp;index=172&amp;t=12s</t>
  </si>
  <si>
    <t>G75mCjDvOhg</t>
  </si>
  <si>
    <t>เทรนด์ดิจิทัล 2020 ถ้าไม่เริ่มตอนนี้ก็ช้าไปแล้ว | The Secret Sauce EP.170</t>
  </si>
  <si>
    <t>Nov 22, 2019</t>
  </si>
  <si>
    <t>11/22/2019</t>
  </si>
  <si>
    <t>167,165 views</t>
  </si>
  <si>
    <t>like this video along with 3,014 other people</t>
  </si>
  <si>
    <t>1:13:36</t>
  </si>
  <si>
    <t>เทรนด์ดิจิทัลในปี 2020 จะเป็นอย่างไร คำถามใหญ่ที่คนทำงานอยากรู้และต้องการมากที่สุด 
The Secret Sauce เอพิโสดนี้ เคน นครินทร์ คุยกับ เอิร์ธ-อรรถวุฒิ เวศรานุรักษ์ CEO ของ adapter Digital Group ผู้เชี่ยวชาญด้านการตลาดและดิจิทัล</t>
  </si>
  <si>
    <t>https://www.youtube.com/watch?v=gH_yFLvb5ZE&amp;list=PLZ0vRaBzdrQ2UfyOSfiUuKOs4-2MxInQS&amp;index=171&amp;t=13s</t>
  </si>
  <si>
    <t>gH_yFLvb5ZE</t>
  </si>
  <si>
    <t>ทำไมธุรกิจแพลตฟอร์มจึงครองโลก เราจะสร้างแพลตฟอร์มอย่างไรให้สำเร็จ | The Secret Sauce EP.169</t>
  </si>
  <si>
    <t>Nov 19, 2019</t>
  </si>
  <si>
    <t>11/19/2019</t>
  </si>
  <si>
    <t>67,349 views</t>
  </si>
  <si>
    <t>like this video along with 1,378 other people</t>
  </si>
  <si>
    <t>37:14</t>
  </si>
  <si>
    <t>ทำไมธุรกิจต้องสร้างแพลตฟอร์มเป็นของตัวเอง บางธุรกิจเหมาะกับการสร้างแพลตฟอร์มหรือไม่ และทำไมบางคนถึงบอกว่าแพลตฟอร์มคือภัยคุกคามที่ร้ายแรงของธุรกิจดั้งเดิม
เคน นครินทร์ สรุปเนื้อหาจากการบรรยายในหัวข้อ The Business of Platforms จัดโดยวิทยาลัยการจัดการ มหาวิทยาลัยมหิดล ร่วมกับ SET เนื่องในโอกาสเข้าปีที่ 9 ของหลักสูตร Strategy and Innovation for Businesses in Asia (SIBA) เป็นหลักสูตรที่ร่วมมือกับ MIT Sloan การบรรยายในครั้งนี้เป็นเหมือนการเกริ่นนำของหลักสูตรโดย ศาสตราจารย์ไมเคิล คูซูมาโน ผู้เชี่ยวชาญด้านกลยุทธ์ ธุรกิจแพลตฟอร์ม และการพัฒนาผลิตภัณฑ์
สนใจสมัครหลักสูตร SIBA หรือสอบถามรายละเอียดเพิ่มเติมได้ที่ 09 9336 5966</t>
  </si>
  <si>
    <t>https://www.youtube.com/watch?v=wLaelFQM4ZM&amp;list=PLZ0vRaBzdrQ2UfyOSfiUuKOs4-2MxInQS&amp;index=170&amp;t=11s</t>
  </si>
  <si>
    <t>wLaelFQM4ZM</t>
  </si>
  <si>
    <t>น้ำปลาแท้ตราปลาหมึก ยอดส่งออกอันดับ 1 ปรับตัวรับยุค Disruption | The Secret Sauce EP.168</t>
  </si>
  <si>
    <t>Nov 15, 2019</t>
  </si>
  <si>
    <t>11/15/2019</t>
  </si>
  <si>
    <t>16,782 views</t>
  </si>
  <si>
    <t>like this video along with 222 other people</t>
  </si>
  <si>
    <t>47:12</t>
  </si>
  <si>
    <t>อุตสาหกรรมน้ำปลาก็โดน Disrupt ได้! น้ำปลาแท้ตราปลาหมึก กับการรีแบรนด์ครั้งแรกในรอบ 75 ปี 
ธุรกิจที่ทำมาอย่างยาวนาน กำลังจะส่งต่อไปให้เจเนอเรชันที่ 2 และ 3 จะต้องปรับตัวกับโลกสมัยใหม่อย่างไร ผ่านความท้าทายอะไรบ้าง 
กลยุทธ์การส่งออกให้เป็นอันดับ 1 และการรีแบรนด์ในยุคที่ผู้บริโภคเปลี่ยนแปลงอย่างรวดเร็ว 
เคน นครินทร์ คุยกับ เอ-ธิติญา นิธิปิติกาญจน์ ผู้อำนวยการฝ่ายขายและการตลาดของ บริษัท โรงงานน้ำปลาไทย (ตราปลาหมึก) จำกัด</t>
  </si>
  <si>
    <t>https://www.youtube.com/watch?v=90twTQ4LRdI&amp;list=PLZ0vRaBzdrQ2UfyOSfiUuKOs4-2MxInQS&amp;index=169</t>
  </si>
  <si>
    <t>90twTQ4LRdI</t>
  </si>
  <si>
    <t>Strategy Process เครื่องมือสร้างกลยุทธ์ด้วยตัวเองให้อยู่รอดในยุค Disruption The Secret Sauce EP.167</t>
  </si>
  <si>
    <t>Nov 12, 2019</t>
  </si>
  <si>
    <t>11/12/2019</t>
  </si>
  <si>
    <t>97,662 views</t>
  </si>
  <si>
    <t>like this video along with 1,687 other people</t>
  </si>
  <si>
    <t>1:10:25</t>
  </si>
  <si>
    <t>ผู้นำต้องทำอย่างไรถึงสามารถสร้างกลยุทธ์ที่ดีให้ตนเองและองค์กร 
ในยุคที่ทุกคนต่างรู้ดีว่า กลยุทธ์คือหัวใจสำคัญที่ทำให้องค์กรก้าวไปข้างหน้า แต่เมื่อถึงเวลาลงมือทำจริง ผู้นำจำนวนไม่น้อยกลับคิดไม่ออก ไม่รู้ว่าควรเริ่มต้นไปทางไหน จนท้ายที่สุดก็ต้องจ้าง Outsource เข้ามาช่วย ซึ่งแน่นอนว่าข้อดีคือพวกเขามีความเชี่ยวชาญ แต่หากมองอีกด้าน กว่าจะออกแบบกลยุทธ์ได้สำเร็จ ก็อาจชักช้าไม่ทันต่อโลกที่เปลี่ยนแปลงเร็วกว่าที่คิด
เคน-นครินทร์ คุยกับ ดร.ธนัย ชนินสาร ที่ปรึกษาและวิทยากรด้าน Strategy Process ผู้มีประสบการณ์กว่า 20 ปี ในรายการ The Secret Sauce</t>
  </si>
  <si>
    <t>https://www.youtube.com/watch?v=HDjKNP4vJ5Q&amp;list=PLZ0vRaBzdrQ2UfyOSfiUuKOs4-2MxInQS&amp;index=168&amp;t=12s</t>
  </si>
  <si>
    <t>HDjKNP4vJ5Q</t>
  </si>
  <si>
    <t>ทรานฟอร์มโมเดลธุรกิจให้มีนวัตกรรมแบบ Nespresso ผู้ปฏิวัติการจิบกาแฟในบ้าน | The Secret Sauce EP.166</t>
  </si>
  <si>
    <t>Nov 8, 2019</t>
  </si>
  <si>
    <t>11/8/2019</t>
  </si>
  <si>
    <t>10,258 views</t>
  </si>
  <si>
    <t>17:58</t>
  </si>
  <si>
    <t>ในยุคที่ใครๆ ต่างคิดค้นนวัตกรรมใหม่เข้ามาเสริมสินค้าและบริการ เพื่อตอบโจทย์ผู้บริโภคให้ได้มากที่สุด
Nespresso เลือกทำในสิ่งที่แตกต่าง พวกเขาไม่ได้พยายามสร้างสินค้าใหม่ที่ไม่เคยมีมาก่อนในตลาด แต่เลือกสร้างนวัตกรรมกาแฟแคปซูลและเครื่องชงกาแฟแคปซูลเพื่อสร้าง Business Model รูปแบบใหม่ อันเป็นหัวใจสำคัญของธุรกิจ สำหรับการหารายได้อย่างยั่งยืนในอนาคต
เคน นครินทร์ เล่าถึงวิธีคิดในการสร้าง Business Model Innovation ของ Nespresso ผู้ปฏิวัติการจิบกาแฟในบ้าน ในรายการ The Secret Sauce</t>
  </si>
  <si>
    <t>https://www.youtube.com/watch?v=EQ5rmqyrPWY&amp;list=PLZ0vRaBzdrQ2UfyOSfiUuKOs4-2MxInQS&amp;index=167&amp;t=11s</t>
  </si>
  <si>
    <t>EQ5rmqyrPWY</t>
  </si>
  <si>
    <t>ไมโครซอฟท์เปลี่ยนโมเดลธุรกิจครั้งประวัติศาสตร์ คลาวด์ 100% ลุยจับมือคู่แข่ง The Secret Sauce EP.165</t>
  </si>
  <si>
    <t>Nov 5, 2019</t>
  </si>
  <si>
    <t>11/5/2019</t>
  </si>
  <si>
    <t>22,301 views</t>
  </si>
  <si>
    <t>1:24:33</t>
  </si>
  <si>
    <t>ทรานส์ฟอร์มองค์กรด้วย Business Strategy อย่างไรให้สร้างรายได้ได้จริง มองคู่แข่งอย่างไรถึงสามารถร่วมงานกันได้ จะสร้างความรู้เชิงลึกในเทคโนโลยีให้กับคนในองค์กรได้อย่างไร  
เคน นครินทร์ คุยกับ ธนวัฒน์ สุธรรมพันธุ์ กรรมการผู้จัดการ บริษัท ไมโครซอฟท์ (ประเทศไทย) จำกัด</t>
  </si>
  <si>
    <t>https://www.youtube.com/watch?v=aQLXOn7EEuc&amp;list=PLZ0vRaBzdrQ2UfyOSfiUuKOs4-2MxInQS&amp;index=166&amp;t=3s</t>
  </si>
  <si>
    <t>aQLXOn7EEuc</t>
  </si>
  <si>
    <t>หมดยุค Work-Life Balance วิธีเต้นรำไปกับชีวิตและงานแบบ Work-Life Flow | The Secret Sauce EP.164</t>
  </si>
  <si>
    <t>91,509 views</t>
  </si>
  <si>
    <t>like this video along with 1,757 other people</t>
  </si>
  <si>
    <t>31:25</t>
  </si>
  <si>
    <t>Work-Life Balance คีย์เวิร์ดสำคัญที่คนทำงานในยุคปัจจุบันพยายามมุ่งแสวงหา 
หลายคนพยายามบริหารเวลาให้เรื่องอื่นๆ นอกเหนือจากการทำงาน แต่ทันทีที่กลับบ้านก็ยังอดไม่ได้ที่จะต้องสะสางงานให้เสร็จ ยาวไปถึงวันหยุดเสาร์-อาทิตย์ ชีวิตก็ยังมีแต่เรื่องงานจนขาดสมดุล ถึงขั้นเกิดภาวะ Burnout Syndrome ในที่สุด
The Secret Sauce เอพิโสดนี้ เคน นครินทร์ เล่าถึงอีกหนึ่งแนวคิดในการบาลานซ์งานและชีวิตที่เรียกว่า Work-Life Flow</t>
  </si>
  <si>
    <t>https://www.youtube.com/watch?v=f_bgc6qslh4&amp;list=PLZ0vRaBzdrQ2UfyOSfiUuKOs4-2MxInQS&amp;index=165&amp;t=12s</t>
  </si>
  <si>
    <t>f_bgc6qslh4</t>
  </si>
  <si>
    <t>สูตรเร่งการเรียนรู้ตลอดชีวิตจาก TK park | The Secret Sauce EP.163</t>
  </si>
  <si>
    <t>Oct 29, 2019</t>
  </si>
  <si>
    <t>10/29/2019</t>
  </si>
  <si>
    <t>26,249 views</t>
  </si>
  <si>
    <t>like this video along with 572 other people</t>
  </si>
  <si>
    <t>ในยุคของการทำงานแบบ ‘ปลาเร็วกินปลาช้า’ ไม่ใช่ ‘ปลาใหญ่กินปลาเล็ก’
นอกจาก ‘การเรียนรู้ตลอดชีวิต’ ทักษะสำคัญที่ทุกคนควรมี อัตราเร่งการเรียนรู้อย่างรวดเร็วและต่อเนื่องก็เป็นอีกปัจจัยสำคัญไม่แพ้กัน โดยเฉพาะยุคที่เต็มไปด้วยการแข่งขันและเปลี่ยนแปลงอยู่ตลอดเวลา
เคน นครินทร์ คุยกับ กิตติรัตน์ ปิติพานิช ผู้อำนวยการสถาบันอุทยานการเรียนรู้ (TK park) ในรายการ The Secret Sauce</t>
  </si>
  <si>
    <t>https://www.youtube.com/watch?v=NwjYMbaeTl0&amp;list=PLZ0vRaBzdrQ2UfyOSfiUuKOs4-2MxInQS&amp;index=164&amp;t=6s</t>
  </si>
  <si>
    <t>NwjYMbaeTl0</t>
  </si>
  <si>
    <t>กระหายรู้ความต้องการของลูกค้าแบบ Samsung ผู้นำตลาดสมาร์ทโฟนอันดับหนึ่งของโลก The Secret Sauce EP.162</t>
  </si>
  <si>
    <t>6,730 views</t>
  </si>
  <si>
    <t>39:39</t>
  </si>
  <si>
    <t>นาทีนี้คงไม่มีใครไม่รู้จัก Samsung แบรนด์เทคโนโลยีจากเกาหลีใต้ที่พัฒนาจนกลายเป็น Global Brand มูลค่าสูงสุดอันดับที่ 7 ของโลก จากการจัดอันดับในปี 2019
เคล็ดลับอะไรที่ทำให้ Samsung กลายเป็นผู้นำตลาดสมาร์ทโฟน พวกเขามีวิธีบริหารนวัตกรรมอย่างไร ใช้กลยุทธ์แบบไหนในการเข้าถึงกลุ่มเป้าหมาย และทิศทางข้างหน้าจะเกิดอะไรใหม่ๆ ต่อจากนี้ 
เคน นครินทร์ คุยกับ วรรณา สวัสดิกูล รองประธานเจ้าหน้าที่บริหารกลุ่มการตลาด บริษัท ไทยซัมซุง อิเลคโทรนิคส์ จำกัด ในรายการ The Secret Sauce</t>
  </si>
  <si>
    <t>https://www.youtube.com/watch?v=rr_iKLqB7o0&amp;list=PLZ0vRaBzdrQ2UfyOSfiUuKOs4-2MxInQS&amp;index=163&amp;t=12s</t>
  </si>
  <si>
    <t>rr_iKLqB7o0</t>
  </si>
  <si>
    <t>มาม่าก็โดน Disrupt! เวทิต โชควัฒนา เปิดแผนทรานส์ฟอร์มสหพัฒนพิบูล 4 หมื่นล้าน The Secret Sauce EP.161</t>
  </si>
  <si>
    <t>Oct 23, 2019</t>
  </si>
  <si>
    <t>10/23/2019</t>
  </si>
  <si>
    <t>73,501 views</t>
  </si>
  <si>
    <t>like this video along with 919 other people</t>
  </si>
  <si>
    <t>มาม่า แบรนด์บะหมี่กึ่งสำเร็จรูปที่ครอง Market share อันดับ 1 มายาวนาน แทบทุกบ้านต้องมีอาหารชนิดนี้ติดครัว หากมองจากภายนอกดูเหมือนธุรกิจทุกอย่างดำเนินไปอย่างลงตัว แต่ใครจะไปคิดว่า เจ้าของธุรกิจมาม่าในตอนนี้ กำลังเผชิญกับวิกฤตดิสรัปชัน ถึงขั้นเป็นช่วงหัวเลี้ยวหัวต่อที่สำคัญที่สุดของธุรกิจตั้งแต่ดำเนินการมากว่า 78 ปี
มาม่ากำลังทรานส์ฟอร์มองค์กรอย่างไร เพื่อให้เติบโตต่อไปในยุคใหม่ที่เต็มไปด้วยการแข่งขัน รวมถึงอีกหนึ่งเคสสำคัญที่ถือเป็นไฮไลต์ของเอพิโสด นั่นคือการพลิกวิธีคิดการออกไลน์สินค้าใหม่อย่างมาม่า OK จนโด่งดังและยังทำยอดขายสูงถึง 300%
เคน-นครินทร์ คุยกับ เวทิต โชควัฒนา ในรายการ The Secret Sauce</t>
  </si>
  <si>
    <t>https://www.youtube.com/watch?v=RPxYD65Zd0Y&amp;list=PLZ0vRaBzdrQ2UfyOSfiUuKOs4-2MxInQS&amp;index=162&amp;t=11s</t>
  </si>
  <si>
    <t>RPxYD65Zd0Y</t>
  </si>
  <si>
    <t>เป็นหัวหน้าอย่างไรให้คนรัก จากผู้เขียน Designing Your Life | The Secret Sauce EP.160</t>
  </si>
  <si>
    <t>Oct 15, 2019</t>
  </si>
  <si>
    <t>10/15/2019</t>
  </si>
  <si>
    <t>73,682 views</t>
  </si>
  <si>
    <t>like this video along with 1,528 other people</t>
  </si>
  <si>
    <t>34:53</t>
  </si>
  <si>
    <t>อีกครั้งที่รายการ The Secret Sauce ได้สัมภาษณ์เอ็กซ์คลูซีฟกับผู้มีชื่อเสียงระดับโลกในวงการ Design Thinking อย่าง บิล เบอร์เนตต์ ศาสตราจารย์จากมหาวิทยาลัยสแตนฟอร์ด ผู้นำหลักคิด Design Thinking มาประยุกต์ใช้กับนักศึกษา เพื่อค้นหาความต้องการที่แท้จริงของชีวิต
บิล เบอร์เนตต์ เดินทางมาประเทศไทยเมื่อช่วงเดือนสิงหาคมที่ผ่านมา โดยการเชิญของ RISE Academy สถาบันเร่งสปีดนวัตกรรมให้กับองค์กรต่างๆ 
ตลอดเวลาสัมภาษณ์กว่า 1 ชั่วโมง ผมได้ชวนพูดคุยในหลายประเด็น แถมยังได้รู้จากปากบิลด้วยว่า เขากำลังจะออกหนังสือใหม่ชื่อ Designing Your Work Life เนื้อหาเน้นเรื่องชีวิตการทำงาน จากประสบการณ์ที่ได้ไปบรรยายและเวิร์กช็อปให้กับพนักงานบริษัทบ่อยขึ้น ผมจึงถือโอกาสเจาะลึกเรื่องการทำงานกับการใช้ Design Thinking เพิ่มเติม เพื่อเป็นทีเซอร์ให้ผู้ฟังก่อนที่หนังสือเล่มจริงจะออกในปี 2020
ลองมาฟังกันว่า ผู้นำควรทำอย่างไรให้พนักงานพร้อมขับเคลื่อนไปกับองค์กร</t>
  </si>
  <si>
    <t>https://www.youtube.com/watch?v=GoxAg-HaUas&amp;list=PLZ0vRaBzdrQ2UfyOSfiUuKOs4-2MxInQS&amp;index=161&amp;t=13s</t>
  </si>
  <si>
    <t>GoxAg-HaUas</t>
  </si>
  <si>
    <t>เจ้าสัวธนินท์ ความสำเร็จดีใจได้วันเดียว แล้วความล้มเหลวเสียใจได้กี่วัน | The Secret Sauce EP.159</t>
  </si>
  <si>
    <t>196,206 views</t>
  </si>
  <si>
    <t>like this video along with 3,811 other people</t>
  </si>
  <si>
    <t>33:26</t>
  </si>
  <si>
    <t>‘ความสำเร็จ ดีใจได้วันเดียว’ 
หนึ่งประโยคสำคัญจากเจ้าสัวธนินท์ ที่ตั้งใจสื่อสารไปถึงนักอ่าน ผ่านหนังสือเล่มใหม่ของเขา 
เจ้าสัวธนินท์ เจียรวนนท์ ประธานอาวุโสแห่งบริษัทเครือเจริญโภคภัณฑ์ หรือที่รู้จักกันในชื่อซีพี เขียนหนังสือเล่มนี้จากประสบการณ์ตลอดชีวิต ตั้งแต่วัยเด็กจนถึงวันที่อายุย่างก้าวเข้าสู่เลข 8 นอกจากมุมมองส่วนตัวที่ไม่ได้หาอ่านกันได้บ่อยๆ เนื้อหาข้างในของยังอัดแน่นไปด้วยบทเรียนเกี่ยวกับธุรกิจ ทั้งเรื่องตัวเลข ขาดทุน ความสำเร็จ ความผิดพลาด การบริหารคน และอื่นๆ
เคน-นครินทร์ สรุปบทเรียนสำคัญจากหนังสือ ‘ความสำเร็จ ดีใจได้วันเดียว’ ในรายการ The Secret Sauce</t>
  </si>
  <si>
    <t>https://www.youtube.com/watch?v=WwzM5ontL20&amp;list=PLZ0vRaBzdrQ2UfyOSfiUuKOs4-2MxInQS&amp;index=160&amp;t=12s</t>
  </si>
  <si>
    <t>WwzM5ontL20</t>
  </si>
  <si>
    <t>วิชาบริหาร ‘ความหรูหรา’ จับลูกค้าไฮเอนด์จาก ปลาวาฬ ผู้ปั้นศรีพันวาไประดับโลก The Secret Sauce EP.158</t>
  </si>
  <si>
    <t>Oct 8, 2019</t>
  </si>
  <si>
    <t>10/8/2019</t>
  </si>
  <si>
    <t>38,643 views</t>
  </si>
  <si>
    <t>like this video along with 698 other people</t>
  </si>
  <si>
    <t>ถ้าพูดถึงโรงแรมไฮเอนด์ในประเทศไทยที่เปรียบเหมือนสวรรค์ของนักท่องเที่ยว เชื่อว่าชื่อของ ‘ศรีพันวา’ ต้องขึ้นมาเป็นอันดับต้นๆ ด้วยสถานที่อันสวยงาม มีความเป็นส่วนตัว แถมยังมีคนดังใช้บริการอยู่ไม่ขาดสาย จึงทำให้ที่แห่งนี้กลายเป็นหมุดหมายที่หลายคนอยากลองไปพักผ่อนดูสักครั้ง
The Secret Sauce เอพิโสดนี้ เคน นครินทร์ คุยกับ ปลาวาฬ-วรสิทธิ์ อิสสระ เจ้าของอาณาจักรศรีพันวา มาฟังกันว่าเบื้องหลังแนวคิดการทำธุรกิจของเขาคืออะไร รายละเอียดที่จับใจนักท่องเที่ยวมาจากไหน และศรีพันวาจะเติบโตได้อีกไกลแค่ไหนในระดับสากล</t>
  </si>
  <si>
    <t>https://www.youtube.com/watch?v=MKCoGAWGf0w&amp;list=PLZ0vRaBzdrQ2UfyOSfiUuKOs4-2MxInQS&amp;index=159&amp;t=17s</t>
  </si>
  <si>
    <t>MKCoGAWGf0w</t>
  </si>
  <si>
    <t>รับมืออนาคตด้วยทักษะแห่งความล้มเหลว เมื่อความรู้มีอายุขัยสั้นลง | The Secret Sauce EP.157</t>
  </si>
  <si>
    <t>Oct 4, 2019</t>
  </si>
  <si>
    <t>10/4/2019</t>
  </si>
  <si>
    <t>67,152 views</t>
  </si>
  <si>
    <t>like this video along with 1,241 other people</t>
  </si>
  <si>
    <t>44:49</t>
  </si>
  <si>
    <t>เราจำเป็นต้องมีทักษะรับมือกับความล้มเหลวไหม อายุของความรู้ที่สั้นลงหมายความว่าอย่างไร
เคน นครินทร์ พูดคุยกับ ต้นสน-ดร.สันติธาร เสถียรไทย นักเศรษฐศาสตร์ภาคเทคโนโลยีแห่งเอเชีย, Group Chief Economist และหนึ่งในผู้บริหารของ Sea Group (Garena, Shopee และ AirPay) ที่มาแชร์ความรู้จากงานวิจัยรวมถึงทักษะการทำงานแห่งอนาคต</t>
  </si>
  <si>
    <t>https://www.youtube.com/watch?v=Oka18felkQQ&amp;list=PLZ0vRaBzdrQ2UfyOSfiUuKOs4-2MxInQS&amp;index=158</t>
  </si>
  <si>
    <t>Oka18felkQQ</t>
  </si>
  <si>
    <t>กล้าให้ถูก กลัวให้เป็น ล้วงวิธีสร้างนวัตกรรมแบบสมโภชน์ พลังงานบริสุทธิ์ | The Secret Sauce EP.156</t>
  </si>
  <si>
    <t>Oct 2, 2019</t>
  </si>
  <si>
    <t>10/2/2019</t>
  </si>
  <si>
    <t>23,011 views</t>
  </si>
  <si>
    <t>like this video along with 404 other people</t>
  </si>
  <si>
    <t>1:04:28</t>
  </si>
  <si>
    <t>เราจะสร้างนวัตกรรมครั้งแล้วครั้งเล่าได้อย่างไร
เราจะสร้างอนาคตให้กับบริษัทได้อย่างไร
เราจะสร้างเทคโนโลยีให้เป็นของตัวเองได้อย่างไร
เคน นครินทร์ คุยกับ สมโภชน์ อาหุนัย ประธานเจ้าหน้าที่ บริษัท พลังงานบริสุทธิ์ จำกัด มหาชน หรือ EA เพื่อหาคำตอบว่า เราจะสร้าง The New S-Curve ตลอดเวลาได้อย่างไร ทำอย่างไรให้เราเป็นผู้นำในอุตสาหกรรมของเราได้อย่างสม่ำเสมอและนำพาองค์กรไปในทิศทางเดียวกัน</t>
  </si>
  <si>
    <t>https://www.youtube.com/watch?v=nBlDJMOtSJI&amp;list=PLZ0vRaBzdrQ2UfyOSfiUuKOs4-2MxInQS&amp;index=157&amp;t=19s</t>
  </si>
  <si>
    <t>nBlDJMOtSJI</t>
  </si>
  <si>
    <t>เรียนรู้มากแค่ไหน ถ้าไม่เกิดการเปลี่ยนแปลงไม่นับเป็นการพัฒนา | The Secret Sauce EP.155</t>
  </si>
  <si>
    <t>Sep 27, 2019</t>
  </si>
  <si>
    <t>9/27/2019</t>
  </si>
  <si>
    <t>103,663 views</t>
  </si>
  <si>
    <t>like this video along with 2,380 other people</t>
  </si>
  <si>
    <t>38:36</t>
  </si>
  <si>
    <t>การพัฒนาตนเองคืออะไร
คำถามที่ทุกองค์กรต่างพยายามหาคำตอบ เพื่อพาพนักงานเข้าสู่กระบวนการเรียนรู้และพัฒนาตนเอง ทำให้มีบุคลากรที่เก่งขึ้น ดีขึ้น มีความรู้มากขึ้น แต่หลายคนยังขาดความเข้าใจที่แท้จริงถึงหัวใจสำคัญที่ว่า ถ้าอยากให้การเรียนรู้ได้ผลดี ต้องมีการเปลี่ยนแปลงที่ชัดเจน 
The Secret Sauce เอพิโสดนี้ เคน นครินทร์ คุยกับ จี๊ด-ปัทมาวลัย รัตนพล (Chief People Officer, Minor International &amp; Minor Food)</t>
  </si>
  <si>
    <t>https://www.youtube.com/watch?v=jl6JLxww5C0&amp;list=PLZ0vRaBzdrQ2UfyOSfiUuKOs4-2MxInQS&amp;index=156&amp;t=11s</t>
  </si>
  <si>
    <t>jl6JLxww5C0</t>
  </si>
  <si>
    <t>การสร้างแบรนด์ 4.0 เมื่อความยั่งยืนคือไฟต์บังคับ | The Secret Sauce EP.154</t>
  </si>
  <si>
    <t>104,471 views</t>
  </si>
  <si>
    <t>like this video along with 1,962 other people</t>
  </si>
  <si>
    <t>59:57</t>
  </si>
  <si>
    <t>การสร้างแบรนด์ในยุคนี้ควรทำอย่างไร ทำไมการคำนึงแค่ยอดขายอย่างเดียวถึงไม่พออีกต่อไป ทำไมความยั่งยืนถึงเป็นไฟต์บังคับ และเราจะเริ่มต้นสร้างแบรนด์ได้อย่างไร 
เคน นครินทร์ คุยกับ อาร์ม-ปิยะชาติ อิศรภักดี ซีอีโอแห่ง BRANDi ผู้เขียนหนังสือ BRANDING 4.0 และลูกศิษย์โดยตรงของ ฟิลิป คอตเลอร์ บิดาแห่งการตลาดยุคสมัยใหม่</t>
  </si>
  <si>
    <t>https://www.youtube.com/watch?v=y_HGjd421jw&amp;list=PLZ0vRaBzdrQ2UfyOSfiUuKOs4-2MxInQS&amp;index=155&amp;t=2s</t>
  </si>
  <si>
    <t>y_HGjd421jw</t>
  </si>
  <si>
    <t>ไม่ต้องเป็นหัวหน้าก็เติบโตได้ จงวัด Career Path ที่ผลงานไม่ใช่ระยะเวลา | The Secret Sauce EP.153</t>
  </si>
  <si>
    <t>Sep 20, 2019</t>
  </si>
  <si>
    <t>9/20/2019</t>
  </si>
  <si>
    <t>72,949 views</t>
  </si>
  <si>
    <t>like this video along with 1,562 other people</t>
  </si>
  <si>
    <t>43:54</t>
  </si>
  <si>
    <t>อยากเติบโตในหน้าที่การงานต้องทำอย่างไร 
คนวัยทำงานมักตั้งคำถามเรื่องนี้กับตัวเองอยู่เสมอ อีก 5 ปีข้างหน้า จะเติบโตไปในทิศทางไหน อาชีพที่ทำอยู่ใช่ทางที่ชอบหรือยัง อยากขึ้นเป็นตำแหน่งหัวหน้า หรือเป็น Specialist ในด้านนั้นๆ ในขณะเดียวกันผู้บริหารก็ต้องคิดเรื่องนี้ให้ลูกน้องเช่นกัน เพื่อรักษาคนเก่งๆ เอาไว้ และทำให้องค์กรพัฒนาไปไม่หยุดนิ่ง
The Secret Sauce เอพิโสดนี้ เคน นครินทร์ ชวน จี๊ด-ปัทมาวลัย รัตนพล (Chief People Officer, Minor International &amp; Minor Food) มาคุยเรื่องโอกาสในการเติบโตของคนทำงาน</t>
  </si>
  <si>
    <t>https://www.youtube.com/watch?v=UbIuAchAx1M&amp;list=PLZ0vRaBzdrQ2UfyOSfiUuKOs4-2MxInQS&amp;index=154&amp;t=12s</t>
  </si>
  <si>
    <t>UbIuAchAx1M</t>
  </si>
  <si>
    <t>สูตรลับ DHL โลจิสติกส์ที่เชื่อว่าผู้นำศตวรรษที่ 21 ต้องฟังมากกว่าสั่ง | The Secret Sauce EP.152</t>
  </si>
  <si>
    <t>Sep 17, 2019</t>
  </si>
  <si>
    <t>9/17/2019</t>
  </si>
  <si>
    <t>29,440 views</t>
  </si>
  <si>
    <t>like this video along with 582 other people</t>
  </si>
  <si>
    <t>46:22</t>
  </si>
  <si>
    <t>อะไรคือหัวใจสำคัญของผู้นำในยุคศตวรรษที่ 21
ยุคที่เต็มไปด้วยการแข่งขัน การเปลี่ยนแปลง และความรวดเร็ว
The Secret Sauce เอพิโสดนี้ เคน นครินทร์ คุยกับ ต่าย-ชนัญญารักษ์ เพ็ชร์รัตน์ Managing Director แห่ง DHL Express International ประเทศไทย
ต่าย ชนัญญารักษ์ คือผู้อยู่เบื้องหลังเรื่องราวของ DHL Express มากว่า 10 ปี ผ่านร้อนหนาวตั้งแต่ช่วงวิกฤต จนถึงวันที่ประสบความสำเร็จ ปัจจุบันสามารถต่อกรกับคู่แข่งได้หลายเจ้า เป็นที่ยอมรับของลูกค้าบริษัทยักษ์ใหญ่ ทำกำไรติดต่อกันหลายปี และคิดค้นบริการใหม่ที่ชื่อ iExpressByDHL ได้อีกด้วย
พิเศษสำหรับผู้ฟัง The Secret Sauce รับส่วนลดพิเศษ 200 บาทในการส่งเอกสารหรือพัสดุไปต่างประเทศ ผ่าน iExpressByDHL ใช้ Promo Code SECRET200 ผ่านลิงก์ bit.ly/2ZfFSR5 ตั้งแต่วันนี้ถึง 31 ตุลาคม 2562</t>
  </si>
  <si>
    <t>https://www.youtube.com/watch?v=PFlLn8zbiKQ&amp;list=PLZ0vRaBzdrQ2UfyOSfiUuKOs4-2MxInQS&amp;index=153</t>
  </si>
  <si>
    <t>PFlLn8zbiKQ</t>
  </si>
  <si>
    <t>โลกในปี 2025 จะเป็นอย่างไร 10 เมกะเทรนด์เปลี่ยนโลกที่ต้องจับตา | The Secret Sauce EP.151</t>
  </si>
  <si>
    <t>103,249 views</t>
  </si>
  <si>
    <t>14:38</t>
  </si>
  <si>
    <t>เคน นครินทร์ สรุป 10 เมกะเทรนด์เทคโนโลยีอัจฉริยะในทุกอุตสาหกรรมทั่วโลกจนถึงปี 2025 การใช้งาน AI, 5G, หุ่นยนต์ในบ้าน Smart Home รวมถึงผู้ช่วยส่วนตัวอัจฉริยะ (Smart Assistant) โดยคาดการณ์จากรายงานวิสัยทัศน์อุตสาหกรรมทั่วโลก หรือ GIV</t>
  </si>
  <si>
    <t>https://www.youtube.com/watch?v=h3pKqUY88yo&amp;list=PLZ0vRaBzdrQ2UfyOSfiUuKOs4-2MxInQS&amp;index=152</t>
  </si>
  <si>
    <t>h3pKqUY88yo</t>
  </si>
  <si>
    <t>จงตั้งเป้าหมายจาก ‘โอกาส’ อย่าตั้งเป้าหมายจาก ‘ปัญหา’ | The Secret Sauce EP.150</t>
  </si>
  <si>
    <t>Sep 13, 2019</t>
  </si>
  <si>
    <t>9/13/2019</t>
  </si>
  <si>
    <t>162,962 views</t>
  </si>
  <si>
    <t>like this video along with 3,361 other people</t>
  </si>
  <si>
    <t>34:47</t>
  </si>
  <si>
    <t>ในยุคที่การทำงานเต็มไปด้วยความรีบเร่งและการแข่งขัน หลายคนทำงานวันต่อวันอย่างเหน็ดเหนื่อย โดยไม่รู้ว่าตัวเองทำไปเพื่ออะไร หรือสิ่งที่ทำอยู่มีคุณค่าหรือไม่ ส่วนหนึ่งเป็นเพราะขาดการตั้งเป้าหมายที่ดีหรือถูกวิธี
The Secret Sauce เอพิโสดนี้ เคน นครินทร์ ชวน จี๊ด-ปัทมาวลัย รัตนพล (Chief People Officer, Minor International &amp; Minor Food) มาคุยในหัวข้อที่คนทำงานควรรู้มากที่สุด
ลองมาฟังกันว่า เป้าหมายที่ดีมีหน้าตาแบบไหน ทำไมการฝึกสร้างเป้าหมายทุกวันถึงเป็นเรื่องสำคัญ และคนเป็นหัวหน้าต้องทำอย่างไรให้ลูกน้องสามารถสร้างเป้าหมายได้สะดวกมากที่สุด</t>
  </si>
  <si>
    <t>https://www.youtube.com/watch?v=lReelA7LCOE&amp;list=PLZ0vRaBzdrQ2UfyOSfiUuKOs4-2MxInQS&amp;index=151</t>
  </si>
  <si>
    <t>lReelA7LCOE</t>
  </si>
  <si>
    <t>ทำไม iPhone 11 ต้องลดราคา กลยุทธ์ของ Apple ในอนาคตคืออะไร | The Secret Sauce EP.149</t>
  </si>
  <si>
    <t>Sep 11, 2019</t>
  </si>
  <si>
    <t>9/11/2019</t>
  </si>
  <si>
    <t>108,313 views</t>
  </si>
  <si>
    <t>like this video along with 1,386 other people</t>
  </si>
  <si>
    <t>23:46</t>
  </si>
  <si>
    <t>จบลงไปเป็นที่เรียบร้อยสำหรับ Apple Special Event 2019 งานเปิดตัว iPhone รุ่นใหม่ iPhone 11 และผลิตภัณฑ์อื่นๆ ที่น่าสนใจของ Apple ประจำปี
ประเด็นน่าสนใจคือ ทำไม iPhone 11 ถึงมีราคาถูกลง?
Apple TV+ จะสู้ Netflix ได้ไหม?
กลยุทธ์หลังจากนี้ของ Apple จะเป็นอย่างไร?
เคน นครินทร์ ส่องกล้องมองเกมที่ Apple กำลังจะมุ่งไปหลังจากนี้กับการให้ความสำคัญโมเดลธุรกิจในด้านอื่นๆ ที่ไม่ใช่ แค่ hardware แต่คือ service</t>
  </si>
  <si>
    <t>https://www.youtube.com/watch?v=j11t9U49rSI&amp;list=PLZ0vRaBzdrQ2UfyOSfiUuKOs4-2MxInQS&amp;index=150&amp;t=12s</t>
  </si>
  <si>
    <t>j11t9U49rSI</t>
  </si>
  <si>
    <t>5G เกิดขึ้นจริงหรือยัง ทำไม Huawei กล้าบอกว่ายังไม่มีใครตามพวกเขาทัน | The Secret Sauce EP.148</t>
  </si>
  <si>
    <t>Sep 9, 2019</t>
  </si>
  <si>
    <t>9/9/2019</t>
  </si>
  <si>
    <t>23,268 views</t>
  </si>
  <si>
    <t>28:45</t>
  </si>
  <si>
    <t>5G เป็นเทคโนโลยีแห่งอนาคตที่ทุกประเทศทั่วโลกแข่งขันและให้ความสนใจกันมาก มันคือรากฐานของโลกอัจฉริยะ 5G จะเปิดศักราชใหม่ของโลกยุคดิจิทัลอย่างแท้จริง เป็นโครงสร้างสำคัญให้กับเทคโนโลยีอื่นๆ คลาวด์, IoT และ AI ที่จะช่วยพลิกโฉมโลก ที่ซึ่งทุกสิ่งจะรับรู้ถึงกัน เชื่อมโยงกัน และมีความอัจฉริยะ
เคน นครินทร์ ร่วมงาน Huawei Asia-Pacific Innovation Day ครั้งที่ 5 ณ เมืองเฉิงตู ประเทศจีน ที่มีตัวแทนจากหน่วยงานรัฐบาล อุตสาหกรรม และนักวิชาการในภูมิภาคเอเชียแปซิฟิกและภูมิภาคอื่นๆ เข้าร่วมงานกว่า 200 คน เพื่ออภิปรายและแลกเปลี่ยนความคิดเห็นกันในเรื่องเทคโนโลยีและการใช้งาน 5G ใหม่ๆ การพัฒนาอย่างยั่งยืน รวมไปถึงเทคโนโลยี มนุษยชาติ และธรรมชาติ
รวมทั้งยังได้เยี่ยมชมเคสการใช้งานจริง (use case) ทั้งรถบัส 5G, 5G+VR, วิดีโอ 5G+8K, 5G+โดรน, การแพทย์ทางไกล 5G
อ่านสรุปได้ที่ https://thestandard.co/podcast/thesecretsauce148/</t>
  </si>
  <si>
    <t>https://www.youtube.com/watch?v=ysRtuMYcDoU&amp;list=PLZ0vRaBzdrQ2UfyOSfiUuKOs4-2MxInQS&amp;index=149</t>
  </si>
  <si>
    <t>ysRtuMYcDoU</t>
  </si>
  <si>
    <t>RBF ปรุงอาหารด้วยวิทยาศาสตร์ ปั้นธุรกิจ 3,000 ล้านด้วยการบริหาร Supply Chain The Secret Sauce EP.147</t>
  </si>
  <si>
    <t>Sep 6, 2019</t>
  </si>
  <si>
    <t>9/6/2019</t>
  </si>
  <si>
    <t>19,684 views</t>
  </si>
  <si>
    <t>52:59</t>
  </si>
  <si>
    <t>R&amp;B Food Supply หรือ RBF บริษัทที่อยู่เบื้องหลังรูป รส กลิ่นของอาหารและเครื่องดื่มจำนวนมากในซูเปอร์มาร์เก็ตและร้านสะดวกซื้อ มีห้องสมุดกลิ่นกว่า 5,000 กลิ่น ทำรายได้ปีละเกือบ 3,000 ล้านบาท และกำลังขยายการเติบโตไปยังอีกหลายประเทศ  
เรียนรู้วิธีการหาช่องว่างทางธุรกิจที่ไม่ต้องแข่งกับตลาด การบริหารจัดการ Supply Chain ที่หลายคนมองข้าม แต่เป็นจุดแข็งที่คนทำธุรกิจอาหารต้องใส่ใจ และการทำ R&amp;D อย่างเข้มข้นเพื่อรองรับความต้องการของลูกค้าได้อย่างทันใจ 
เคน นครินทร์ พูดคุยกับ หมอจั่น-พ.ต.พญ.จัณจิดา รัตนภูมิภิญโญ ทายาทรุ่นที่ 2 ของบริษัท RBF</t>
  </si>
  <si>
    <t>https://www.youtube.com/watch?v=EtcDlcBJMPA&amp;list=PLZ0vRaBzdrQ2UfyOSfiUuKOs4-2MxInQS&amp;index=148&amp;t=2s</t>
  </si>
  <si>
    <t>EtcDlcBJMPA</t>
  </si>
  <si>
    <t>แผนก่อนเกษียณ สมชัย AIS จากโทรคมนาคมสู่แพลตฟอร์มธนาคาร ประกันภัย และโฆษณา | The Secret Sauce EP.146</t>
  </si>
  <si>
    <t>Sep 3, 2019</t>
  </si>
  <si>
    <t>9/3/2019</t>
  </si>
  <si>
    <t>19,099 views</t>
  </si>
  <si>
    <t>like this video along with 309 other people</t>
  </si>
  <si>
    <t>44:24</t>
  </si>
  <si>
    <t>เหตุผลอะไรที่ทำให้บริษัทยักษ์ใหญ่อย่าง AIS ตัดสินใจ Disrupt ตนเอง เปลี่ยน Business Model จากธุรกิจโทรคมนาคมที่ทำกำไรได้สูงถึงปีละ 3 หมื่นล้านบาท ในระยะเวลาตลอด 5 ปี มุ่งสู่น่านน้ำใหม่อย่างการทำแพลตฟอร์มซื้อ-ขายประกัน Nano-Finance และ Digital Advertising
เคน นครินทร์ คุยกับ สมชัย เลิศสุทธิวงศ์ ซีอีโอคนสำคัญ ผู้อยู่เบื้องหลังการเปลี่ยนแปลงครั้งประวัติศาสตร์ของ AIS ในรายการ The Secret Sauce</t>
  </si>
  <si>
    <t>https://www.youtube.com/watch?v=p4iAkAKURyA&amp;list=PLZ0vRaBzdrQ2UfyOSfiUuKOs4-2MxInQS&amp;index=147&amp;t=11s</t>
  </si>
  <si>
    <t>p4iAkAKURyA</t>
  </si>
  <si>
    <t>เจาะโฆษณาดิจิทัล 2562 แตะ 2 หมื่นล้าน โต 19% เมื่อ Data คือรากฐานภาคบังคับ | The Secret Sauce EP.145</t>
  </si>
  <si>
    <t>Aug 31, 2019</t>
  </si>
  <si>
    <t>8/31/2019</t>
  </si>
  <si>
    <t>6,840 views</t>
  </si>
  <si>
    <t>like this video along with 136 other people</t>
  </si>
  <si>
    <t>18:00</t>
  </si>
  <si>
    <t>ปี 2562 เม็ดเงินโฆษณามากกว่า ‘ครึ่งหนึ่ง’ ของโลก ถูกใช้ไปกับสื่อดิจิทัลแต่สำหรับในเมืองไทย ศิวัตร เชาวรียวงษ์ นายกสมาคมโฆษณาดิจิทัล (ประเทศไทย) บอกว่า ยังตามหลังอยู่อีกมาก
ผลสำรวจจากสมาคมโฆษณาดิจิทัล ร่วมกับบริษัท คันทาร์ อินไซด์ (ประเทศไทย) รวบรวมข้อมูลการใช้งบโฆษณาจากเอเจนซี 40 แห่ง ระบุว่า ครึ่งปี 2562 มีการใช้งบโฆษณาดิจิทัลทั้งหมด 9,019 ล้านบาท ครึ่งปีหลังคาดว่า จะมีการใช้เงินทั้งหมด 11,144 ล้านบาท รวมเป็นเม็ดเงินโฆษณาทั้งหมด 20,163 ล้านบาท เติบโต 19% เมื่อเทียบปี 2561 ที่มีมูลค่า 16,928 ล้านบาท ซึ่งเติบโตถึง 36%
เคน-นครินทร์ ถอดรหัส 5 ประเด็นที่นักการตลาดและคนทำงานต้องรู้เกี่ยวกับงบโฆษณาดิจิทัล ไม่ว่าจะเป็น ‘Facebook’ และ ‘YouTube’ ครองเม็ดเงินรวมกันเกือบครึ่ง จับตา ‘สกินแคร์’ อาจเบียด ‘รถยนต์’ ขึ้นมาใช้งบมากที่สุดภายใน 3 ปี หรือเมื่อ Data คือรากฐานภาคบังคับ ในซีรีส์ทดลองพิเศษ Executive Espresso
หมายเหตุ: Executive Espresso คือซีรีส์ทดลองพิเศษ เจาะความเคลื่อนไหวในโลกเศรษฐกิจ-ธุรกิจ-เทรนด์ที่อิมแพกต์และน่าจับตาที่สุด ย่อยมาสั้นๆ กระชับ แต่เข้มข้นเหมือนเอสเพรสโซถ้วยโปรด ให้ผู้บริหารอย่างคุณไม่พลาดประเด็นสำคัญ</t>
  </si>
  <si>
    <t>https://www.youtube.com/watch?v=sYfUA6BTEkM&amp;list=PLZ0vRaBzdrQ2UfyOSfiUuKOs4-2MxInQS&amp;index=146&amp;t=13s</t>
  </si>
  <si>
    <t>sYfUA6BTEkM</t>
  </si>
  <si>
    <t>ภารกิจตามหา New S-Curve ของไทยยูเนี่ยน เจ้าของซีเล็คทูน่า | The Secret Sauce EP.144</t>
  </si>
  <si>
    <t>Aug 30, 2019</t>
  </si>
  <si>
    <t>8/30/2019</t>
  </si>
  <si>
    <t>16,442 views</t>
  </si>
  <si>
    <t>like this video along with 267 other people</t>
  </si>
  <si>
    <t>1:09:42</t>
  </si>
  <si>
    <t>เป็นที่หนึ่งของโลกด้านอาหารทะเลแช่แข็งและแปรรูป แต่ทำไมยังต้องปรับตัว อะไรคือความเปลี่ยนแปลงที่ใหญ่ที่สุดในช่วง 3-4 ปีนี้ นี่คือผู้นำที่กำลังพารานอยด์ ไม่ยอมจมอยู่ในคลื่น Disruption และกำลังสร้างกลยุทธ์ใหม่ วิสัยทัศน์ใหม่ เพื่อเติบโตไปข้างหน้า    
เคน นครินทร์ คุยกับ ธีรพงศ์ จันศิริ ซีอีโอ บริษัท ไทยยูเนี่ยน กรุ๊ป จำกัด (มหาชน)</t>
  </si>
  <si>
    <t>https://www.youtube.com/watch?v=DQsk3DMVdmA&amp;list=PLZ0vRaBzdrQ2UfyOSfiUuKOs4-2MxInQS&amp;index=145&amp;t=12s</t>
  </si>
  <si>
    <t>DQsk3DMVdmA</t>
  </si>
  <si>
    <t>สรุปประชุม G7 ผู้นำคุยอะไรกัน ทำไมทรัมป์เดี๋ยวดีเดี๋ยวร้าย จะกระทบเราอย่างไร The Secret Sauce EP.143</t>
  </si>
  <si>
    <t>Aug 28, 2019</t>
  </si>
  <si>
    <t>8/28/2019</t>
  </si>
  <si>
    <t>6,278 views</t>
  </si>
  <si>
    <t>like this video along with 131 other people</t>
  </si>
  <si>
    <t>14:20</t>
  </si>
  <si>
    <t>การประชุมสุดยอดผู้นำ G7 ประจำปี 2019 ที่ประเทศฝรั่งเศส ปิดฉากลงแล้วเมื่อวันที่ 26 สิงหาคม โดยที่ประชุมไม่ได้ออกแถลงการณ์ร่วมตามธรรมเนียมปฏิบัติในอดีต สะท้อนให้เห็นความแตกแยกในประเด็นปัญหาทางภูมิรัฐศาสตร์ ไม่ว่าจะเป็นสงครามการค้า เหตุการณ์ความไม่สงบในฮ่องกง รวมถึงปัญหานิวเคลียร์อิหร่าน
G7 ออกคำแถลงสั้นๆ ที่ระบุว่า ชาติอุตสาหกรรม 7 ประเทศ ส่งเสริมระบบการค้าโลกที่เปิดกว้างและเสรี ตลอดจนเสถียรภาพของเศรษฐกิจโลก
อย่างไรก็ดี G7 ก็มีความคืบหน้าในประเด็นหารือหลายเรื่อง โดยเฉพาะการหาทางออกจากปมขัดแย้งกรณีภาษีบริษัทเทคโนโลยีระหว่างสหรัฐฯ และฝรั่งเศส รวมถึงสัญญาณบวกที่สหรัฐฯ อาจกลับมาเจรจากับอิหร่านในปัญหานิวเคลียร์อีกครั้ง นอกจากนี้ที่ประชุมยังมีมติให้ความช่วยเหลือทางการเงินแก่บราซิลและอีกหลายประเทศในการต่อสู้กับไฟป่าแอมะซอน รวมถึงสัญญาณบวกนอกห้องประชุมที่สหรัฐฯ-จีนเตรียมกลับมาเจรจารอบใหม่อีกครั้ง
เคน นครินทร์ สรุป 5 ประเด็นสำคัญที่คุณควรรู้จากการประชุม G7 ในซีรีส์ทดลองพิเศษ ‘Executive Espresso’ ความเคลื่อนไหวในโลกเศรษฐกิจ-ธุรกิจ-เทรนด์ที่อิมแพกต์และน่าจับตาที่สุด ย่อยมาสั้นๆ กระชับ แต่เข้มข้นเหมือนเอสเพรสโซถ้วยโปรด ให้ผู้บริหารอย่างคุณไม่พลาดประเด็นสำคัญ</t>
  </si>
  <si>
    <t>https://www.youtube.com/watch?v=ge8n9ba-twE&amp;list=PLZ0vRaBzdrQ2UfyOSfiUuKOs4-2MxInQS&amp;index=144</t>
  </si>
  <si>
    <t>ge8n9ba-twE</t>
  </si>
  <si>
    <t>สุดยอด 14 บทเรียนจากการสัมภาษณ์ผู้บริหารกว่า 100 คนใน 2 ปี | The Secret Sauce EP.142</t>
  </si>
  <si>
    <t>Aug 27, 2019</t>
  </si>
  <si>
    <t>8/27/2019</t>
  </si>
  <si>
    <t>139,901 views</t>
  </si>
  <si>
    <t>like this video along with 3,405 other people</t>
  </si>
  <si>
    <t>39:20</t>
  </si>
  <si>
    <t>ครบรอบ 2 ปี รายการ The Secret Sauce เคน นครินทร์ เปิดบ้าน THE STANDARD จัดงาน The Secret Sauce of The Secret Sauce รวม 14 บทเรียนจากแขกรับเชิญกว่า 100 คน และสำหรับใครที่พลาดงานในวันนั้นไป เราขอสรุปเนื้อหามาให้ในเอพิโสดนี้</t>
  </si>
  <si>
    <t>https://www.youtube.com/watch?v=BJ2Vue18aTE&amp;list=PLZ0vRaBzdrQ2UfyOSfiUuKOs4-2MxInQS&amp;index=143</t>
  </si>
  <si>
    <t>BJ2Vue18aTE</t>
  </si>
  <si>
    <t>เทคนิคบริหารเวลาแบบเข้ากระท่อมของ บิล เกตส์ | The Secret Sauce EP.141</t>
  </si>
  <si>
    <t>Aug 23, 2019</t>
  </si>
  <si>
    <t>8/23/2019</t>
  </si>
  <si>
    <t>233,158 views</t>
  </si>
  <si>
    <t>like this video along with 5,489 other people</t>
  </si>
  <si>
    <t>บุคคลระดับโลก มหาเศรษฐีพันล้าน เขาบริหารเวลากันอย่างไร เคล็ดลับของพวกเขาน่าเอามาเรียนรู้และปรับใช้กับชีวิต
เคน นครินทร์ สรุปเทคนิคบริหารเวลาของ บิล เกตส์ ผู้ก่อตั้งไมโครซอฟท์ ไอคอนอันดับต้นๆ ของโลก ผู้รักการอ่านและบริหารเวลาได้อย่างยอดเยี่ยม</t>
  </si>
  <si>
    <t>https://www.youtube.com/watch?v=pCX_zogzbE8&amp;list=PLZ0vRaBzdrQ2UfyOSfiUuKOs4-2MxInQS&amp;index=142&amp;t=18s</t>
  </si>
  <si>
    <t>pCX_zogzbE8</t>
  </si>
  <si>
    <t>Blockchain คืออะไร Cryptocurrency จะมาจริงไหม เข้าใจที่เดียวจบ | The Secret Sauce EP.140</t>
  </si>
  <si>
    <t>Aug 20, 2019</t>
  </si>
  <si>
    <t>8/20/2019</t>
  </si>
  <si>
    <t>268,658 views</t>
  </si>
  <si>
    <t>like this video along with 5,607 other people</t>
  </si>
  <si>
    <t>The Secret Sauce เอพิโสดนี้จะทำให้ความรู้เกี่ยวกับบล็อกเชนและคริปโตฯ ของคุณเปลี่ยนไป
คุณอาจเคยอ่านเรื่องบล็อกเชนมาแล้วหลายครั้ง ศึกษาเรื่องคริปโตฯ มาแล้วพอสมควร แต่แน่ใจแล้วหรือว่าคุณเข้าใจมันจริงๆ
นี่คือสิ่งที่กำลังเกิดขึ้นในอนาคต ถ้าเราไม่รู้ความหมายที่แท้จริง ไม่รู้ว่ามันกระทบกับเราอย่างไร และปรับตัวตามไม่ทัน เราจะถูกทิ้งไว้ข้างหลังอย่างแน่นอน
เคน นครินทร์ คุยกับ ท็อป-จิรายุส ทรัพย์ศรีโสภา ผู้เชี่ยวชาญด้านบิตคอยน์และบล็อกเชนมากที่สุดคนหนึ่งในประเทศไทย</t>
  </si>
  <si>
    <t>https://www.youtube.com/watch?v=DndRc2Ft21o&amp;list=PLZ0vRaBzdrQ2UfyOSfiUuKOs4-2MxInQS&amp;index=141&amp;t=17s</t>
  </si>
  <si>
    <t>DndRc2Ft21o</t>
  </si>
  <si>
    <t>เทคนิคการฟังเชิงรุก เพื่อธุรกิจและเข้าใจผู้อื่น | The Secret Sauce EP.139</t>
  </si>
  <si>
    <t>Aug 16, 2019</t>
  </si>
  <si>
    <t>8/16/2019</t>
  </si>
  <si>
    <t>86,118 views</t>
  </si>
  <si>
    <t>like this video along with 2,197 other people</t>
  </si>
  <si>
    <t>ฟังอย่างไรให้เกิดบทสนทนาที่ดี รู้ความต้องการที่แท้จริงของคนพูด รวมถึงต่อยอดธุรกิจของคุณได้
เคน-นครินทร์ แชร์เทคนิคการฟังแบบเชิงรุก หรือ Active Listening จากประสบการณ์จริงที่ได้ฝึกฝนและเรียนรู้จากการสัมภาษณ์คนมาไม่ต่ำกว่าหนึ่งพันคน</t>
  </si>
  <si>
    <t>https://www.youtube.com/watch?v=QpfeMbD-eBo&amp;list=PLZ0vRaBzdrQ2UfyOSfiUuKOs4-2MxInQS&amp;index=140</t>
  </si>
  <si>
    <t>QpfeMbD-eBo</t>
  </si>
  <si>
    <t>ล้วงเคล็ดลับ Garmin จากปากซีอีโอผู้สร้างอาณาจักร 1 แสนล้านบาทใน 30 ปี | The Secret Sauce EP.138</t>
  </si>
  <si>
    <t>Aug 13, 2019</t>
  </si>
  <si>
    <t>8/13/2019</t>
  </si>
  <si>
    <t>17,928 views</t>
  </si>
  <si>
    <t>24:14</t>
  </si>
  <si>
    <t>การ์มิน เจ้าแห่งผลิตภัณฑ์ GPS ที่ประสบความสำเร็จอย่างมาก จากอุปกรณ์นำทางและสมาร์ทวอตช์
กลยุทธ์อะไรที่ทำให้การ์มินยืนอยู่ได้ในระยะเวลา 30 ปี สามารถคิดค้นนวัตกรรมใหม่ๆ ได้สม่ำเสมอ และเป็นบริษัทที่คนอเมริกันอยากทำงานด้วยมากที่สุดเป็นอันดับ 5 ของประเทศ
เคน นครินทร์ พูดคุยกับ คลิฟตัน เพมเบิล ซีอีโอของ Garmin ในรายการ The Secret Sauce</t>
  </si>
  <si>
    <t>https://www.youtube.com/watch?v=aShycKgS7xg&amp;list=PLZ0vRaBzdrQ2UfyOSfiUuKOs4-2MxInQS&amp;index=139</t>
  </si>
  <si>
    <t>aShycKgS7xg</t>
  </si>
  <si>
    <t>8 เทคนิคสร้างนิสัยเรียนรู้ตลอดชีวิตให้กับคุณ | The Secret Sauce EP.137</t>
  </si>
  <si>
    <t>Aug 9, 2019</t>
  </si>
  <si>
    <t>8/9/2019</t>
  </si>
  <si>
    <t>122,718 views</t>
  </si>
  <si>
    <t>like this video along with 3,293 other people</t>
  </si>
  <si>
    <t>19:36</t>
  </si>
  <si>
    <t>ขี้เกียจอ่านหนังสือ ขี้เกียจเข้าเรียนคอร์สต่างๆ ทำอย่างให้การเรียนรู้เป็นสิ่งที่เซ็กซี่ สนุก ทำอย่างไรเราถึงจะสร้างนิสัยเรียนรู้ตลอดชีวิต หรือ Lifelong Learning ได้
เคน-นครินทร์ แนะนำเคล็ดลับจากประสบการณ์ส่วนตัว และจากการพูดคุยกับ พริ้ง-นิภัทรา ตั้งพจน์ทวีผล Executive Director ศูนย์พัฒนาและส่งเสริมการเรียนรู้ตลอดชีวิตแห่งภูมิภาคอาเซียน (SEAC)</t>
  </si>
  <si>
    <t>https://www.youtube.com/watch?v=NDkVI0XLoXE&amp;list=PLZ0vRaBzdrQ2UfyOSfiUuKOs4-2MxInQS&amp;index=138</t>
  </si>
  <si>
    <t>NDkVI0XLoXE</t>
  </si>
  <si>
    <t>หัวใจที่แท้จริงของ Agile จากผู้คิดค้น Agile Manifesto | The Secret Sauce EP.136</t>
  </si>
  <si>
    <t>Aug 6, 2019</t>
  </si>
  <si>
    <t>8/6/2019</t>
  </si>
  <si>
    <t>65,644 views</t>
  </si>
  <si>
    <t>“Agile ไม่ใช่เรื่องไกลตัว ไม่ใช่คำศัพท์เท่ๆ ไม่ใช่เครื่องมือหรือกระบวนการ แต่มันเป็นวิธีคิดในการทำงานแห่งอนาคต”
นี่คือประโยคสำคัญจากการที่ เคน นครินทร์ ได้สัมภาษณ์ แอรี ฟาน เบนเนคุม (Arie van Bennekum) ผู้ร่วมคิดค้น Agile Manifesto และประธาน Agile Consortium International
เคน นครินทร์ สรุปความหมายของ Agile และแนวโน้มความสำคัญของมันที่จะเกี่ยวข้องกับคนทำงานทุกคนในศตวรรษที่ 21 ในรายการ The Secret Sauce</t>
  </si>
  <si>
    <t>https://www.youtube.com/watch?v=gydUTWxeXDw&amp;list=PLZ0vRaBzdrQ2UfyOSfiUuKOs4-2MxInQS&amp;index=137&amp;t=16s</t>
  </si>
  <si>
    <t>gydUTWxeXDw</t>
  </si>
  <si>
    <t>เซ็นทรัลปรับทัพใหญ่ ปั้นพอร์ต 2 แสนล้านเข้าตลาดหุ้น เราเรียนรู้อะไร | The Secret Sauce EP.135</t>
  </si>
  <si>
    <t>Aug 2, 2019</t>
  </si>
  <si>
    <t>8/2/2019</t>
  </si>
  <si>
    <t>12,954 views</t>
  </si>
  <si>
    <t>14:00</t>
  </si>
  <si>
    <t>ในฐานะคนทำงาน ผู้ประกอบการ คนทำธุรกิจ ต้องปรับตัวอย่างไรกับการขยับตัวครั้งสำคัญของผู้นำวงการค้าปลีกอย่าง ‘เซ็นทรัล’
เคน นครินทร์ จะวิเคราะห์ให้เห็นว่าตอนนี้ยักษ์ใหญ่อย่างเซ็นทรัลกำลังทำอะไร มุ่งไปทางไหน และมีประเด็นสำคัญอะไรที่เราควรเรียนรู้</t>
  </si>
  <si>
    <t>https://www.youtube.com/watch?v=9RuP3hNAQaw&amp;list=PLZ0vRaBzdrQ2UfyOSfiUuKOs4-2MxInQS&amp;index=136&amp;t=16s</t>
  </si>
  <si>
    <t>9RuP3hNAQaw</t>
  </si>
  <si>
    <t>ถึงเวลายักษ์ตื่น! 4 วิธีเต้นรำกับคลื่นดิสรัปชัน | The Secret Sauce EP.134</t>
  </si>
  <si>
    <t>Jul 30, 2019</t>
  </si>
  <si>
    <t>7/30/2019</t>
  </si>
  <si>
    <t>10,385 views</t>
  </si>
  <si>
    <t>21:16</t>
  </si>
  <si>
    <t>สิ่งที่คนในแวดวงธุรกิจหวาดกลัวตอนนี้ ไม่ใช่สตาร์ทอัพอีกต่อไป แต่คือเจ้าของธุรกิจเดิม หรือ ‘ยักษ์ใหญ่’ ที่พลิกเกมกลับมาได้แล้ว เราเริ่มเห็นการปรับตัวตามกระแส Digital Transformation ที่น่าสนใจจากหลายๆ วงการ อะไรคือวิธีการที่ทำให้ยักษ์ใหญ่กลับมาได้
เคน-นครินทร์ สรุปเนื้อหาจากงาน AIS Academy For Thais : To The Region ในเซสชั่น ‘Incumbents Strike Back’ ที่บรรยายโดย คุณกิตติพงษ์ อัศวพิชยนต์​ รองกรรมการผู้จัดการใหญ่ ธุรกิจคลาวด์และซอฟท์แวร์โซลูชั่น บริษัท ไอบีเอ็ม ประเทศไทย จำกัด</t>
  </si>
  <si>
    <t>https://www.youtube.com/watch?v=KCvyvT_FnMM&amp;list=PLZ0vRaBzdrQ2UfyOSfiUuKOs4-2MxInQS&amp;index=135&amp;t=19s</t>
  </si>
  <si>
    <t>KCvyvT_FnMM</t>
  </si>
  <si>
    <t>5 เทคนิคอ่านหนังสือภาษาอังกฤษให้เก่งขึ้น | The Secret Sauce EP.133</t>
  </si>
  <si>
    <t>Jul 27, 2019</t>
  </si>
  <si>
    <t>7/27/2019</t>
  </si>
  <si>
    <t>163,251 views</t>
  </si>
  <si>
    <t>like this video along with 8,874 other people</t>
  </si>
  <si>
    <t>11:28</t>
  </si>
  <si>
    <t>จากฟีดแบ็กของ EP.127 ที่พูดคุยกับ อาจารย์นภดล ร่มโพธิ์ เกี่ยวกับเทคนิคการอ่านหนังสือให้ได้เยอะขึ้น และลองโยนหัวข้อเกี่ยวกับการอ่านในมุมอื่นๆ ให้ผู้ฟังลองเสนอแนะ พบว่า ‘เทคนิคการอ่านหนังสือภาษาอังกฤษให้เก่งขึ้น’ ได้รับความสนใจมากที่สุด
ทำไมคนถึงอยากอ่านหนังสือภาษาอังกฤษให้เก่งขึ้น น่าจะเป็นเพราะหนังสือภาษาไทยหรือความรู้ที่อยู่ในภาษาไทยมันไม่เพียงพอ ถ้ารู้ภาษาอังกฤษ คุณจะได้ความรู้ที่กว้างขึ้นครอบคลุมเกือบทั้งโลก และนี่คือหัวใจสำคัญที่จะทำให้เราเก่งขึ้น
เคน นครินทร์ แชร์เทคนิคฝึกอ่านหนังสือภาษาอังกฤษให้เก่งขึ้นจากประสบการณ์ของตัวเอง รวมถึงจากคำแนะนำของ บิ๊กบุญ-ภูมิชาย บุญสินสุข แห่งพอดแคสต์ คำนี้ดี ที่เอาไปปรับใช้ได้แน่นอน</t>
  </si>
  <si>
    <t>https://www.youtube.com/watch?v=_zTcKDf-MDA&amp;list=PLZ0vRaBzdrQ2UfyOSfiUuKOs4-2MxInQS&amp;index=134&amp;t=16s</t>
  </si>
  <si>
    <t>_zTcKDf-MDA</t>
  </si>
  <si>
    <t>ใครทำสตาร์บัคส์เกือบเจ๊งในออสเตรเลีย บทเรียนที่ผู้ประกอบการควรศึกษา | The Secret Sauce EP.132</t>
  </si>
  <si>
    <t>Jul 23, 2019</t>
  </si>
  <si>
    <t>7/23/2019</t>
  </si>
  <si>
    <t>49,281 views</t>
  </si>
  <si>
    <t>like this video along with 734 other people</t>
  </si>
  <si>
    <t>18:16</t>
  </si>
  <si>
    <t>เพราะอะไรแบรนด์กาแฟระดับโลกอย่างสตาร์บัคส์ ถึงไม่ได้รับการตอบรับที่ดีนักในออสเตรเลีย
เคน-นครินทร์ ถอดบทเรียนจากเคสจริงของสตาร์บัคส์ และเล่าถึงวัฒนธรรมกาแฟเมืองเมลเบิร์น ประเทศออสเตรเลียในรายการ The Secret Sauce
อ่านบทความของเอพิโสดนี้ ได้ที่ http://www.thestandard.co/podcast/thesecretsauce132/
*หมายเหตุ – Hungry Jack’s เป็นแฟรนไชส์ของ Burger King ในออสเตรเลีย เนื่องจากชื่อของ Burger King ถูกจดทะเบียนใช้ไปก่อนแล้ว ไม่ได้เป็นคู่แข่งกันอย่างที่กล่าวไปในคลิปเสียง ทางผู้จัดทำต้องขออภัยมา ณ ที่นี้ด้วยครับ</t>
  </si>
  <si>
    <t>https://www.youtube.com/watch?v=Ddrk5MdLmXE&amp;list=PLZ0vRaBzdrQ2UfyOSfiUuKOs4-2MxInQS&amp;index=133&amp;t=16s</t>
  </si>
  <si>
    <t>Ddrk5MdLmXE</t>
  </si>
  <si>
    <t>ภาณุ อิงคะวัต Greyhound สร้างแบรนด์ให้ไประดับโลก จน IKEA อยากร่วมงานด้วย | The Secret Sauce EP.131</t>
  </si>
  <si>
    <t>Jul 20, 2019</t>
  </si>
  <si>
    <t>7/20/2019</t>
  </si>
  <si>
    <t>14,585 views</t>
  </si>
  <si>
    <t>54:15</t>
  </si>
  <si>
    <t>หัวใจที่แท้จริงของการสร้างแบรนด์คืออะไร สร้างแบรนด์อย่างไรให้ยั่งยืน อยู่ได้อย่างมั่นคง และมีอนาคต
เคน-นครินทร์ คุยกับ ภาณุ อิงคะวัต ผู้ร่วมก่อตั้ง Greyhound ไลฟ์สไตล์แบรนด์ที่แข็งแรงที่สุดแบรนด์หนึ่งของไทย มีทั้งเสื้อผ้า ร้านอาหาร และกำลังมีคอลเล็กชันเฟอร์นิเจอร์กับอิเกีย
จากปีที่ 1 ถึงวันที่กำลังเข้าสู่ปีที่ 40 อะไรคือเคล็ดลับในการสร้างแบรนด์ อะไรคือหัวใจในการ Colaboration อะไรคือบทเรียนที่ได้จากการทำงานกับแบรนด์ระดับโลกอย่างอิเกีย อะไรที่ทำให้แบรนด์ของเรายั่งยืนทั้งด้านตัวเลข และไม่สูญเสียตัวตน
อ่านเนื้อหาของเอพิโสดนี้ ได้ที่ thestandard.co/podcast/thesecretsauce131/</t>
  </si>
  <si>
    <t>https://www.youtube.com/watch?v=HYNtS7APJWw&amp;list=PLZ0vRaBzdrQ2UfyOSfiUuKOs4-2MxInQS&amp;index=132</t>
  </si>
  <si>
    <t>HYNtS7APJWw</t>
  </si>
  <si>
    <t>ล้วงเคล็ดลับ Grab Thailand โต 100 เท่า พลิกจากผู้ตามเป็นอันดับ 1 ได้อย่างไร The Secret Sauce EP.130</t>
  </si>
  <si>
    <t>Jul 17, 2019</t>
  </si>
  <si>
    <t>7/17/2019</t>
  </si>
  <si>
    <t>27,721 views</t>
  </si>
  <si>
    <t>1:02:27</t>
  </si>
  <si>
    <t>คุณจะทำอย่างไร ถ้าคุณเป็นผู้ตาม และอยู่ห่างมากกับผู้นำในธุรกิจของคุณ
คุณจะทำอย่างไร ถ้าพนักงานของคุณหมดไฟในการทำงาน ไม่มีพลัง และไม่มีวิสัยทัศน์
คุณจะรักษาสภาพความเป็นผู้นำและเร่งสปีดให้ตรงกับวิสัยทัศน์ได้อย่างไร
รายการ The Secret Sauce พูดคุยกับ ธรินทร์ ธนียวัน กรรมการผู้จัดการใหญ่ Grab Thailand เจ้าของซูเปอร์แอปฯ ที่มีทั้งบริการส่งคน ส่งของ ส่งอาหาร ตอนนี้กลายเป็นผู้นำตลาดในประเทศไทยได้อย่างน่าอัศจรรย์
ก่อนที่ธรินทร์จะเข้ามารับตำแหน่ง ธุรกิจ Grab ในประเทศไทยยังไม่ได้เป็นผู้นำมากขนาดนั้น ตัวอย่างที่เห็นได้ชัดคือธุรกิจ GrabFood ที่เคยเป็นผู้ตาม จากยอด 1 ล้านออเดอร์ในปี 2018 กลายเป็น 4 ล้านออเดอร์ที่ใช้เวลาเพียงใน 4 เดือนของปี 2019 เติบโตกว่า 100 เท่า ในระยะเวลาเพียง 1 ปีครึ่ง
ธรินทร์ทำอย่างไร ถึงพลิกจากผู้ตามเป็นผู้นำ ทั้งในธุรกิจบริการเรียกรถ ธุรกิจจัดส่งอาหาร นี่คือบทเรียน Growth Hacking การเติบโตแบบก้าวกระโดดภายในระยะเวลาอันสั้น
และเปลี่ยนจากบริษัทที่ค่อยไม่มีเพื่อน เป็นบริษัทที่มีพาร์ตเนอร์คนสำคัญอย่างเครือ Central และ KBank เปลี่ยนจากบริษัทที่คนหมดไฟเป็นบริษัทที่มุ่งไปยังวิสัยทัศน์เดียวกันคือเป็นบริษัท Top 10 ของประเทศภายใน 5 ปี</t>
  </si>
  <si>
    <t>https://www.youtube.com/watch?v=6HOaw8rWvwI&amp;list=PLZ0vRaBzdrQ2UfyOSfiUuKOs4-2MxInQS&amp;index=131&amp;t=18s</t>
  </si>
  <si>
    <t>6HOaw8rWvwI</t>
  </si>
  <si>
    <t>เปิดวิสัยทัศน์ ‘พลังงานบริสุทธิ์’ ฝันเป็น ‘เทสลาแห่งอาเซียน' | The Secret Sauce EP.129</t>
  </si>
  <si>
    <t>Jul 13, 2019</t>
  </si>
  <si>
    <t>7/13/2019</t>
  </si>
  <si>
    <t>21,917 views</t>
  </si>
  <si>
    <t>32:14</t>
  </si>
  <si>
    <t>สมโภชน์ อาหุนัย ซีอีโอแห่ง ‘พลังงานบริสุทธิ์’ เขาคือมหาเศรษฐีของประเทศไทย ที่เพิ่งถูกจัดอันดับให้อยู่ในลำดับที่ 10 จากนิตยสาร Forbes ประสบความสำเร็จทางด้านการทำธุรกิจและมีชีวิตหลากหลายด้านที่น่าสนใจ จนสื่อต่างประเทศหลายสำนักต่างตั้งฉายาให้เขาเป็น ‘อีลอน มัสก์ แห่งประเทศไทย’
เคน-นครินทร์ แชร์ประสบการณ์จากการได้พูดคุยถึงวิสัยทัศน์ของคุณสมโภชน์ ในทริปเยี่ยมชมโรงงาน Amita Technologies Inc. โรงงานแบตเตอรี่ของพลังงานบริสุทธิ์ ณ ประเทศไต้หวัน สถานที่ซึ่งเปรียบเหมือนจิ๊กซอว์ชิ้นสำคัญที่ทำให้ความฝันของคุณสมโภชน์นั้นเป็นจริง ในรายการ The Secret Sauce</t>
  </si>
  <si>
    <t>https://www.youtube.com/watch?v=-Lqs8HjJF6c&amp;list=PLZ0vRaBzdrQ2UfyOSfiUuKOs4-2MxInQS&amp;index=130&amp;t=17s</t>
  </si>
  <si>
    <t>-Lqs8HjJF6c</t>
  </si>
  <si>
    <t>5 วิธีพรีเซนต์ให้อยู่หมัด บทเรียนจากหัวหน้าใหญ่ของ TED | The Secret Sauce EP.128</t>
  </si>
  <si>
    <t>Jul 10, 2019</t>
  </si>
  <si>
    <t>7/10/2019</t>
  </si>
  <si>
    <t>95,651 views</t>
  </si>
  <si>
    <t>like this video along with 2,532 other people</t>
  </si>
  <si>
    <t>22:36</t>
  </si>
  <si>
    <t>ยืนพรีเซนต์หน้าห้องกับผู้บริหารแล้วขาสั่น ต้อง Pitch งานกับลูกค้าแล้วไม่มั่นใจ หรือแม้แต่ระดับผู้บริหารเองถ้าต้องพรีเซนต์กับผู้ถือหุ้นหลายคนยังรู้สึกว่าทำได้ไม่ดีพอ
การพูดต่อหน้าคน พูดในที่สาธารณะ การเล่าเรื่อง การพรีเซนต์งาน คือทักษะสำคัญที่ต้องฝึกฝนด้วยเทคนิควิธีการที่ถูกต้อง
เคน นครินทร์ พูดคุยในหัวข้อ ‘How to Give a Killer Presentation’ บทเรียนจาก คริส แอนเดอร์สัน หัวหน้าใหญ่ของ TED อ้างอิงจากหนังสือของ On Point: How to Become a Fearless Speaker ในรายการ The Secret Sauce</t>
  </si>
  <si>
    <t>https://www.youtube.com/watch?v=2pTe6Tz6WTQ&amp;list=PLZ0vRaBzdrQ2UfyOSfiUuKOs4-2MxInQS&amp;index=129&amp;t=17s</t>
  </si>
  <si>
    <t>2pTe6Tz6WTQ</t>
  </si>
  <si>
    <t>4 เทคนิคอ่านหนังสือให้ได้เยอะขึ้น จากผู้เชี่ยวชาญด้านการตั้งเป้าและวัดผล | The Secret Sauce EP.127</t>
  </si>
  <si>
    <t>Jul 5, 2019</t>
  </si>
  <si>
    <t>7/5/2019</t>
  </si>
  <si>
    <t>335,493 views</t>
  </si>
  <si>
    <t>like this video along with 12,770 other people</t>
  </si>
  <si>
    <t>30:47</t>
  </si>
  <si>
    <t>ใครๆ ก็รู้ว่าการอ่านทำให้ได้ความรู้ใหม่ๆ แต่บางคนยังมองเป็นเรื่องไกลตัว อ่านแล้วง่วง ไม่สนุก เจอหนังสือเล่มหนาๆ ก็อ่านไม่ไหว ทำอย่างไรถึงจะอ่านหนังสือให้ได้เยอะขึ้นและสม่ำเสมอ
เคน นครินทร์ ชวน ศ.ดร.นภดล ร่มโพธิ์ อาจารย์ผู้เชี่ยวชาญเรื่อง OKR นักเขียน และนักอ่านตัวยง เจ้าของพอดแคสต์ Nopadol’s Story</t>
  </si>
  <si>
    <t>https://www.youtube.com/watch?v=VhJMrWxO9k8&amp;list=PLZ0vRaBzdrQ2UfyOSfiUuKOs4-2MxInQS&amp;index=128&amp;t=19s</t>
  </si>
  <si>
    <t>VhJMrWxO9k8</t>
  </si>
  <si>
    <t>ทุกเรื่องที่อาจยังไม่เคยรู้ของ OKR จาก ศ.ดร.นภดล ร่มโพธิ์ | The Secret Sauce EP.126</t>
  </si>
  <si>
    <t>Jul 2, 2019</t>
  </si>
  <si>
    <t>7/2/2019</t>
  </si>
  <si>
    <t>112,131 views</t>
  </si>
  <si>
    <t>1:05:53</t>
  </si>
  <si>
    <t>OKR คืออะไร จะนำไปใช้ประโยชน์ได้อย่างไร มีอะไรใหม่ๆ ที่คุณอาจจะยังไม่เคยรู้เกี่ยวกับ OKR บ้าง
เคน นครินทร์ คุยกับ ศ.ดร.นภดล ร่มโพธิ์ เจ้าของพอดแคสต์ Nopadol’s Story ผู้เชี่ยวชาญเรื่อง OKR มากที่สุดคนหนึ่งในประเทศไทย ในรายการ The Secret Sauce</t>
  </si>
  <si>
    <t>https://www.youtube.com/watch?v=zm76WMcS1DE&amp;list=PLZ0vRaBzdrQ2UfyOSfiUuKOs4-2MxInQS&amp;index=127&amp;t=16s</t>
  </si>
  <si>
    <t>zm76WMcS1DE</t>
  </si>
  <si>
    <t>อย่าหลงตัวเอง พัฒนาจุดแข็ง ใช้ Social Skill ผลประกอบการทางความคิดไตรมาสที่ 2 The Secret Sauce EP.125</t>
  </si>
  <si>
    <t>Jun 28, 2019</t>
  </si>
  <si>
    <t>6/28/2019</t>
  </si>
  <si>
    <t>2019-Q2</t>
  </si>
  <si>
    <t>44,215 views</t>
  </si>
  <si>
    <t>like this video along with 856 other people</t>
  </si>
  <si>
    <t>37:45</t>
  </si>
  <si>
    <t>ในไตรมาสที่ 2 ของปี 2019 รายการ The Secret Sauce เพิ่มรูปแบบเนื้อหาให้มีความทันกระแสเข้ากับความสนใจของผู้ฟังมากยิ่งขึ้น ด้วยการหยิบประเด็นร้อนในแวดวงสังคมและธุรกิจมาเล่าผ่านผู้เชี่ยวชาญ เพื่อเติมอาหารสมองให้กับผู้ดำเนินรายการและคนฟังไปพร้อมๆ กัน
แต่แน่นอนว่าเราก็ยังรักษาคอนเซปต์เดิม นั่นคือการเชิญผู้บริหารมาพูดคุยถึงเคล็ดลับความสำเร็จ ไม่ว่าจะเป็น เศรษฐา ทวีสิน แห่ง Sansiri, อิศราดร หะริณสุต หัวเรือใหญ่ของ Omise, สมฤดี ชัยมงคล จาก BANPU รวมถึงได้รับเกียรติจากอดีตผู้นำระดับประเทศอย่าง อานันท์ ปันยารชุน ที่มอบความเอ็นดูให้สัมภาษณ์อย่างเป็นกันเองอีกด้วย
เคน นครินทร์ สรุปบทเรียนจากการทำรายการ The Secret Sauce ควบคู่กับการเรียนรู้จากการบริหารสำนักข่าว THE STANDARD ออกมาเป็นผลประกอบทางความคิด ประจำไตรมาส 2/2019</t>
  </si>
  <si>
    <t>https://www.youtube.com/watch?v=jFLynKs-5Nk&amp;list=PLZ0vRaBzdrQ2UfyOSfiUuKOs4-2MxInQS&amp;index=126&amp;t=16s</t>
  </si>
  <si>
    <t>jFLynKs-5Nk</t>
  </si>
  <si>
    <t>Libra สกุลเงินดิจิทัลของเฟซบุ๊กกำลังจะเขย่าโลกอย่างไร | The Secret Sauce EP.124</t>
  </si>
  <si>
    <t>Jun 24, 2019</t>
  </si>
  <si>
    <t>6/24/2019</t>
  </si>
  <si>
    <t>45,845 views</t>
  </si>
  <si>
    <t>like this video along with 890 other people</t>
  </si>
  <si>
    <t>24:31</t>
  </si>
  <si>
    <t>ลิบรา (Libra) สกุลเงินดิทัลใหม่ล่าสุดของโลก ที่เพิ่งประกาศเปิดตัวโดยเฟซบุ๊กเมื่อสัปดาห์ที่ผ่านมา สร้างแรงสั่นสะเทือนให้แทบทุกอุตสาหกรรมทั่วโลกต้องหันมาจับตามองว่าเฟซบุ๊กตั้งใจจะทำอะไรกันแน่ มันมีไว้ทำไม ต่างกับบิตคอยน์หรือไม่ และจะเกิดผลกระทบต่อไปในอนาคตอย่างไรบ้าง
เคน-นครินทร์ รวมข้อมูลที่ทุกคนอยากรู้เกี่ยวกับสกุลเงินลิบรา มาเล่าให้ฟังในรายการ The Secret Sauce</t>
  </si>
  <si>
    <t>https://www.youtube.com/watch?v=9HWQfItJSQQ&amp;list=PLZ0vRaBzdrQ2UfyOSfiUuKOs4-2MxInQS&amp;index=125</t>
  </si>
  <si>
    <t>9HWQfItJSQQ</t>
  </si>
  <si>
    <t>วิธีการใช้ Data ทำธุรกิจให้ประสบความสำเร็จ | The Secret Sauce EP.123</t>
  </si>
  <si>
    <t>Jun 21, 2019</t>
  </si>
  <si>
    <t>6/21/2019</t>
  </si>
  <si>
    <t>90,435 views</t>
  </si>
  <si>
    <t>like this video along with 2,286 other people</t>
  </si>
  <si>
    <t>“ไม่มี Data ในวันนี้คุณแพ้แน่นอน”
แจ็ค หม่า ก็เคยกล่าวไว้ว่า “Data is the new oil.” คือขุมทรัพย์แห่งใหม่ คือน้ำมันที่มีมูลค่ามหาศาล บางคนถึงกับพูดว่า ถ้าไม่มี Data ก็เหมือนคนตาบอด มองอะไรไม่เห็น
เราจะนำ Data มาใช้ให้เกิดประโยชน์สูงสุดกับองค์กรได้อย่างไร พร้อมช่วยลดความผิดพลาด และเพิ่มความสามารถในการแข่งขันในโลกธุรกิจ
เคน นครินทร์ คุยกับ ดร.ต้า-วิโรจน์ จิรพัฒนกุล อดีต Data Scientist ของเฟซบุ๊ก และ CEO ของ Skooldio สถาบันสอนเรื่องเทคโนโลยีใหม่ๆ โดยเฉพาะเรื่องของ Data
อ่านเนื้อหาของเอพิโสดนี้ ได้ที่ https://www.thestandard.co/podcast/thesecretsauce123</t>
  </si>
  <si>
    <t>https://www.youtube.com/watch?v=R52zaV3fCvE&amp;list=PLZ0vRaBzdrQ2UfyOSfiUuKOs4-2MxInQS&amp;index=124</t>
  </si>
  <si>
    <t>R52zaV3fCvE</t>
  </si>
  <si>
    <t>ทำการตลาดบนเฟซบุ๊ก จากอดีต Data Scientist ของเฟซบุ๊ก | The Secret Sauce EP.122</t>
  </si>
  <si>
    <t>Jun 18, 2019</t>
  </si>
  <si>
    <t>6/18/2019</t>
  </si>
  <si>
    <t>40,789 views</t>
  </si>
  <si>
    <t>like this video along with 996 other people</t>
  </si>
  <si>
    <t>38:07</t>
  </si>
  <si>
    <t>เคยสงสัยไหมว่า อัลกอริทึมบนเฟซบุ๊กทำงานอย่างไร ทำไมคอนเทนต์ที่โพสต์ไปบางอันปัง บางอันเหงา เราจะรู้จักลูกค้าและยิง Ad ตรงกลุ่มตรงเป้าได้อย่างไร
ใครที่อยากขายของในเฟซบุ๊ก อยากทำเพจกิน ดื่ม เที่ยว อยากเป็น publisher เป็น influencer เป็นคนบริหารจัดการเพจ หรือต้องใช้เฟซบุ๊กในการทำธุรกิจ ห้ามพลาด!
เคน นครินทร์ คุยกับ ดร.ต้า-วิโรจน์ จิรพัฒนกุล แห่ง Skooldio ผู้เชี่ยวชาญด้าน Data และอดีต Data Scientist ผู้ร่วมออกแบบ News Feed ของเฟซบุ๊ก ในรายการ The Secret Sauce
อ่านเนื้อหาของเอพิโสดนี้ ได้ที่ https://www.thestandard.co/podcast/thesecretsauce122</t>
  </si>
  <si>
    <t>https://www.youtube.com/watch?v=C78MzGeuK88&amp;list=PLZ0vRaBzdrQ2UfyOSfiUuKOs4-2MxInQS&amp;index=123&amp;t=19s</t>
  </si>
  <si>
    <t>C78MzGeuK88</t>
  </si>
  <si>
    <t>เราจะสร้างอนาคตอย่างไร คำตอบจาก สตีเฟน ฮอว์คิง | The Secret Sauce EP.121</t>
  </si>
  <si>
    <t>Jun 14, 2019</t>
  </si>
  <si>
    <t>6/14/2019</t>
  </si>
  <si>
    <t>116,661 views</t>
  </si>
  <si>
    <t>like this video along with 2,400 other people</t>
  </si>
  <si>
    <t>19:04</t>
  </si>
  <si>
    <t>เราจะสร้างอนาคตอย่างไร นี่เป็นคำถามที่ตอบได้ยาก และเป็นคำถามที่ท้าทายสำหรับหลายๆ คน ที่กลัวกับอนาคตที่ไม่แน่นอน ความเปลี่ยนแปลงที่เกิดขึ้นอย่างรวดเร็วตลอดเวลาและคาดเดาได้ยาก เป็นผลมาจากเทคโนโลยีที่พัฒนาอย่างก้าวกระโดดและพฤติกรรมของผู้บริโภคที่ต่างจากเดิมอย่างสิ้นเชิง
เคน-นครินทร์ ตอบคำถามโดยอ้างอิงจากหนังสือ คำตอบย่อของคำถามใหญ่ Brief Answers to the Big Questions หนังสือเล่มสุดท้ายของ สตีเฟน ฮอว์คิง ในรายการ Secret Sauce
อ่านเนื้อหาของเอพิโสดนี้ ได้ที่ https://www.thestandard.co/podcast/thesecretsauce121</t>
  </si>
  <si>
    <t>https://www.youtube.com/watch?v=mF70Qujd83I&amp;list=PLZ0vRaBzdrQ2UfyOSfiUuKOs4-2MxInQS&amp;index=122&amp;t=17s</t>
  </si>
  <si>
    <t>mF70Qujd83I</t>
  </si>
  <si>
    <t>ปรัชญาชีวิต อานันท์ ปันยารชุน “ผมอยากให้ประวัติศาสตร์ลืมผม” | The Secret Sauce EP.120</t>
  </si>
  <si>
    <t>Jun 10, 2019</t>
  </si>
  <si>
    <t>6/10/2019</t>
  </si>
  <si>
    <t>84,518 views</t>
  </si>
  <si>
    <t>53:22</t>
  </si>
  <si>
    <t>อานันท์ ปันยารชุน ชื่อนี้ถูกมองด้วยมุมที่หลากหลาย ทั้งปัญญาชนรอยัลลิสต์ นายกรัฐมนตรี 2 สมัย นักการทูต ปลัดกระทรวงการต่างประเทศ หรือในภาคธุรกิจ ยังเคยเป็นประธานสภาอุตสาหกรรมแห่งประเทศไทย และประธานบริษัทสหยูเนี่ยน
อีกมุมหนึ่งเขาเคยถูกกล่าวหาอย่างร้ายแรงว่าเป็นสมุนทรราช สมัยที่เป็นทูตที่สหรัฐฯ รัฐบาลเคยตั้งข้อหาว่าเป็นพวกเดียวกับคอมมิวนิสต์ และยังมีข้อกล่าวหาอีกมาก
แต่ในปัจจุบันคุณอานันท์มีคนนับหน้าถือตาและมีคนรักมากมาย ชีวิตท่านเดินทางมาถึงจุดนี้ได้อย่างไร
เคน-นครินทร์ คุยกับ อานันท์ ปันยารชุน ถึงมุมมองอนาคตประเทศไทย การทำงานในสมัยที่ดำรงตำแหน่งนายกรัฐมนตรี การเจรจากับผู้มีอำนาจ การบริหารบ้านเมืองช่วงวิกฤติ คำยืนยันว่าไม่เคยคอร์รัปชัน ความสุขจากการไม่แสวงหา และปรัชญาชีวิตในวัยย่าง 87 ปี</t>
  </si>
  <si>
    <t>https://www.youtube.com/watch?v=8kkDUhgLxFU&amp;list=PLZ0vRaBzdrQ2UfyOSfiUuKOs4-2MxInQS&amp;index=121&amp;t=18s</t>
  </si>
  <si>
    <t>8kkDUhgLxFU</t>
  </si>
  <si>
    <t>เรียนและเลียนแบบขงจื๊อ วิธีคิดและทำของบริษัทจีน จนเป็นมหาอำนาจโลก | The Secret Sauce EP.119</t>
  </si>
  <si>
    <t>Jun 6, 2019</t>
  </si>
  <si>
    <t>6/6/2019</t>
  </si>
  <si>
    <t>377,656 views</t>
  </si>
  <si>
    <t>like this video along with 5,308 other people</t>
  </si>
  <si>
    <t>39:19</t>
  </si>
  <si>
    <t>จีนคือมหาอำนาจของโลกที่ไทยต้องพึ่งพาในหลายด้าน เรื่องของจีนคือทางหลักที่ต้องศึกษาและทำความเข้าใจ รัฐบาลจีนพัฒนาประเทศแบบก้าวกระโดดได้อย่างไร จีนมองไปข้างหน้าอย่างไร โดยเฉพาะเรื่อง AI ที่จีนวางแผนจะเป็นที่หนึ่งในปี 2030 
ผู้ประกอบการ ผู้บริหาร นักธุรกิจ และคนทำงาน เรียนรู้อะไรได้บ้างจากสตาร์ทอัพและบริษัทจีน หรือผู้ประกอบการจีนที่มีกลยุทธ์และวิธีคิดไม่เหมือนกับผู้ประกอบการจากฝั่งตะวันตก 
เคน นครินทร์ คุยกับ ดร.อาร์ม ตั้งนิรันดร อาจารย์และนักเขียน เจ้าของหนังสือ China 5.0 สีจิ้นผิง เศรษฐกิจยุคใหม่ และแผนการใหญ่ AI ในรายการ The Secret Sauce</t>
  </si>
  <si>
    <t>https://www.youtube.com/watch?v=OpHR7hNAGMA&amp;list=PLZ0vRaBzdrQ2UfyOSfiUuKOs4-2MxInQS&amp;index=120&amp;t=15s</t>
  </si>
  <si>
    <t>OpHR7hNAGMA</t>
  </si>
  <si>
    <t>สงครามการค้าจีน-สหรัฐฯ ทฤษฎีหมู 3 ชั้น กับความสัมพันธ์ผัวๆ เมียๆ | The Secret Sauce EP.118</t>
  </si>
  <si>
    <t>Jun 4, 2019</t>
  </si>
  <si>
    <t>6/4/2019</t>
  </si>
  <si>
    <t>36,865 views</t>
  </si>
  <si>
    <t>48:42</t>
  </si>
  <si>
    <t>การเปิดฉากสั่งให้ Google แบน Huawei ของโดนัลด์ ทรัมป์ การตอบโต้แบบไม่เกรงกลัวของสี จิ้นผิง และตามมาด้วยคลื่นอีกหลายระลอกจากบริษัทใหญ่ๆ ที่มีต่อหัวเว่ย ทำให้เรื่องสงครามการค้าเป็นเรื่องใกล้ตัว เรื่องนี้มีผลกระทบต่อการทำธุรกิจและการลงทุน เป็นผลกระทบที่ต้องมองกันยาวๆ
The Secret Sauce ชวนทำความเข้าใจเรื่องสงครามการค้าจีน-สหรัฐฯ แบบเข้าใจง่ายๆ เห็นถึงที่มาที่ไป เพื่อนำไปประกอบการตัดสินใจ วิเคราะห์ หรือวางกลยุทธ์ กับ ดร.อาร์ม ตั้งนิรันดร อาจารย์และนักเขียนที่รอบรู้เรื่องจีนที่สุดคนหนึ่งในประเทศ
อ่านเนื้อหาของเอพิโสดนี้ ได้ที่ https://www.thestandard.co/podcast/thesecretsauce118</t>
  </si>
  <si>
    <t>https://www.youtube.com/watch?v=c3TROdogUKM&amp;list=PLZ0vRaBzdrQ2UfyOSfiUuKOs4-2MxInQS&amp;index=119&amp;t=18s</t>
  </si>
  <si>
    <t>c3TROdogUKM</t>
  </si>
  <si>
    <t>เศรษฐา ทวีสิน แสนสิริ กลยุทธ์บริหาร 4 เสา กับปรัชญา ‘หายใจเข้าไว้’ | The Secret Sauce EP.117</t>
  </si>
  <si>
    <t>May 31, 2019</t>
  </si>
  <si>
    <t>5/31/2019</t>
  </si>
  <si>
    <t>31,966 views</t>
  </si>
  <si>
    <t>like this video along with 542 other people</t>
  </si>
  <si>
    <t>1:05:05</t>
  </si>
  <si>
    <t>‘จงมีวินัยและทำงานให้หนัก’ 
ตลอดบทสนทนากว่า 1 ชั่วโมงที่รายการ The Secret Sauce ได้รับเกียรติจากหัวเรือใหญ่แห่งแสนสิริ เขาพูดย้ำแล้วย้ำเล่าถึงความสำคัญของหัวใจ 2 ข้อนี้ที่เปรียบเหมือนกุญแจไขประตูสู่ความสำเร็จ ที่ทำให้แสนสิริกลายเป็นบริษัทอสังหาริมทรัพย์ที่มัดใจกลุ่มลูกค้าได้อยู่หมัด ปี 2561 สามารถสร้างรายได้สูงที่สุดในประวัติการณ์ และยังคงขยายฐานไปลงทุนในบริษัทชั้นนำของต่างประเทศอย่างต่อเนื่อง
เคน-นครินทร์ คุยกับ เศรษฐา ทวีสิน กรรมการผู้จัดการใหญ่ บริษัท แสนสิริ จำกัด (มหาชน) ในรายการ The Secret Sauce</t>
  </si>
  <si>
    <t>https://www.youtube.com/watch?v=iXBpOA7aFDY&amp;list=PLZ0vRaBzdrQ2UfyOSfiUuKOs4-2MxInQS&amp;index=118</t>
  </si>
  <si>
    <t>iXBpOA7aFDY</t>
  </si>
  <si>
    <t>Game Changer ของ The Mall Group, พลังงานบริสุทธิ์, KBANK และอนันดาฯ | The Secret Sauce EP.116</t>
  </si>
  <si>
    <t>May 28, 2019</t>
  </si>
  <si>
    <t>5/28/2019</t>
  </si>
  <si>
    <t>32,621 views</t>
  </si>
  <si>
    <t>36:34</t>
  </si>
  <si>
    <t>คุณจะทำอย่างไรถ้าโลกในตอนนี้ไม่ได้เดินเป็นเส้นตรง แต่เดินเป็นกราฟเอกซ์โพเนนเชียล
คุณจะทำอย่างไรในโลกที่หมุนไปอย่างรวดเร็วและมีปัจจัยเสี่ยงมากมาย
คุณจะทำอย่างไรในโลกที่เต็มไปด้วยคำว่า Digital Disruption ที่กำลังถาโถมเป็นคลื่นสึนามิแทรกแซงทุกธุรกิจ
อะไรคือ Game Changer ที่สำคัญที่สุดในธุรกิจของคุณ
เคน-นครินทร์ สรุปประเด็นสำคัญพร้อมถอดบทเรียนที่ได้จากงานเสวนา Game Changer เกมใหม่เปลี่ยนอนาคต จัดโดยหนังสือพิมพ์ประชาชาติธุรกิจ ในรายการ The Secret Sauce
อ่านเนื้อหาของเอพิโสดนี้ ได้ที่ https://www.thestandard.co/podcast/thesecretsauce116</t>
  </si>
  <si>
    <t>https://www.youtube.com/watch?v=6vTzU0jvff0&amp;list=PLZ0vRaBzdrQ2UfyOSfiUuKOs4-2MxInQS&amp;index=117&amp;t=15s</t>
  </si>
  <si>
    <t>6vTzU0jvff0</t>
  </si>
  <si>
    <t>ล้วงความลับ UNIQLO อาณาจักรหมื่นล้านบาท ที่มีดีไซเนอร์ใหญ่ที่สุดคือลูกค้า | The Secret Sauce EP.115</t>
  </si>
  <si>
    <t>May 24, 2019</t>
  </si>
  <si>
    <t>5/24/2019</t>
  </si>
  <si>
    <t>97,694 views</t>
  </si>
  <si>
    <t>like this video along with 1,465 other people</t>
  </si>
  <si>
    <t>อะไรคือเคล็ดลับความสำเร็จของยูนิโคล่ แบรนด์เสื้อผ้า LifeWear จากประเทศญี่ปุ่น ที่สามารถครองใจลูกค้าได้ทั่วโลก
โดยเฉพาะในประเทศไทย ที่แม้จะเข้ามาทำการตลาดได้ไม่ถึง 10 ปี แต่สร้างรายได้สูงถึง 10,000 ล้านบาท จากการพยายามเข้าใจความต้องการของลูกค้า และใช้เทคโนโลยีสร้างนวัตกรรมเสื้อผ้าที่ไม่มีใครเลียนแบบได้ จนกลายเป็นแบรนด์ Top of Mind ของคนไทยไปในที่สุด
เคน-นครินทร์ คุยกับ เขมจิรา เทศประทีป ผู้อำนวยการการตลาดและประชาสัมพันธ์ ยูนิโคล่ ประเทศไทย ในรายการ The Secret Sauce
อ่านเนื้อหาของเอพิโสดนี้ ได้ที่ https://www.thestandard.co/podcast/thesecretsauce115</t>
  </si>
  <si>
    <t>https://www.youtube.com/watch?v=h7s6K3KryYs&amp;list=PLZ0vRaBzdrQ2UfyOSfiUuKOs4-2MxInQS&amp;index=116</t>
  </si>
  <si>
    <t>h7s6K3KryYs</t>
  </si>
  <si>
    <t>เบื้องหลังวุ่นๆ ของพีระมิดลูฟวร์ กับแนวคิดจาก I.M. Pei สถาปนิกจีนดังระดับโลก The Secret Sauce EP.114</t>
  </si>
  <si>
    <t>May 21, 2019</t>
  </si>
  <si>
    <t>5/21/2019</t>
  </si>
  <si>
    <t>18,351 views</t>
  </si>
  <si>
    <t>like this video along with 417 other people</t>
  </si>
  <si>
    <t>26:23</t>
  </si>
  <si>
    <t>ราจะเรียนรู้อะไรได้บ้างจาก ไอ.เอ็ม. เพ (I.M. Pei) สถาปนิกชาวอเมริกันเชื้อสายจีน ผู้ออกแบบพีระมิดลูฟวร์, หอสมุดจอห์น เอฟ. เคนเนดี, อาคาร Bank of China และสถานที่มีชื่อเสียงอีกมากมาย การันตีความสำเร็จด้วยรางวัลสูงสุดอย่าง รางวัลพริตซ์เกอร์ ซึ่งเปรียบเสมือนรางวัลโนเบลในสาขาสถาปัตยกรรม
ไอ.เอ็ม. เพ เสียชีวิตด้วยอายุ 102 ปีในวันที่ 16 พฤษภาคมที่ผ่านมา ผลงานและเบื้องหลังแนวคิดไม่ธรรมดาที่เขาฝากไว้ ยังคงส่งต่อให้ทุกคนสามารถนำไปปรับใช้ได้ไม่ว่าคุณจะทำอาชีพอะไรก็ตาม
เคน-นครินทร์ เล่าถึงเบื้องหลังวุ่นๆ ของพีระมิดลูฟวร์ กับ 4 แนวคิดจาก ไอ.เอ็ม. เพ สถาปนิกจีนดังระดับโลก ในรายการ The Secret Sauce
อ่านเนื้อหาของเอพิโสดนี้ ได้ที่ https://www.thestandard.co/podcast/thesecretsauce114</t>
  </si>
  <si>
    <t>https://www.youtube.com/watch?v=GZhXFES3kUI&amp;list=PLZ0vRaBzdrQ2UfyOSfiUuKOs4-2MxInQS&amp;index=115&amp;t=18s</t>
  </si>
  <si>
    <t>GZhXFES3kUI</t>
  </si>
  <si>
    <t>กลยุทธ์เต้าเสียบปลั๊กไฟ ปั้น Omise เป็นสตาร์ทอัพพันล้าน ใหญ่ที่สุดของไทย | The Secret Sauce EP.113</t>
  </si>
  <si>
    <t>May 17, 2019</t>
  </si>
  <si>
    <t>5/17/2019</t>
  </si>
  <si>
    <t>9,682 views</t>
  </si>
  <si>
    <t>อะไรคือเคล็ดลับความสำเร็จของ Omise (โอมิเซะ) สตาร์ทอัพสัญชาติไทย ที่แรกเริ่มตั้งใจจะทำอีคอมเมิร์ซ แต่กลับเห็นช่องว่างทางธุรกิจจนเกิดเป็นบริการ Payment Gateway ที่เข้ามาตอบโจทย์ทั้งกลุ่มลูกค้าและผู้ประกอบการ 
ปัจจุบัน Omise กลายเป็น Payment Gateway ที่น่าจับตามองมากที่สุดในเอเชีย สามารถระดมทุนในซีรีส์ B ได้สูงถึง 580 ล้านบาท กำลังขยายธุรกิจไปยังหลายประเทศทั่วโลก
เคน นครินทร์ คุยกับ ดอน-อิศราดร หะริณสุต ผู้ร่วมก่อตั้งและซีอีโอของ Omise ในรายการ The Secret Sauce</t>
  </si>
  <si>
    <t>https://www.youtube.com/watch?v=jVDgg1JO1ZE&amp;list=PLZ0vRaBzdrQ2UfyOSfiUuKOs4-2MxInQS&amp;index=114&amp;t=17s</t>
  </si>
  <si>
    <t>jVDgg1JO1ZE</t>
  </si>
  <si>
    <t>The Champion Mindset วิธีคิดที่ทำให้คุณเป็นแชมป์เหนือแชมป์แบบแมนฯ ซิตี้ | The Secret Sauce EP.112</t>
  </si>
  <si>
    <t>May 15, 2019</t>
  </si>
  <si>
    <t>5/15/2019</t>
  </si>
  <si>
    <t>60,968 views</t>
  </si>
  <si>
    <t>23:33</t>
  </si>
  <si>
    <t>การเป็นแชมป์ว่ายากแล้ว แต่การรักษาแชมป์โหดหินยิ่งกว่า
เราได้เห็นตัวอย่างเรื่องแบบนี้มาหลายครั้ง โดยเฉพาะในวงการกีฬา หลายคนเคยเป็นสุดยอด แต่ไม่สามารถรักษาอันดับหนึ่งเอาไว้ได้ บางคนโด่งดังเพียงชั่วข้ามปี ไม่นานก็มีคนใหม่มาแทรก ไม่ต่างอะไรกับวงการธุรกิจ ถ้าให้นึกชื่อแบรนด์ที่เคยประสบความสำเร็จก็อาจมีหลายชื่อให้พูดถึง แต่เมื่อเวลาผ่านไปกลับมีหน้าใหม่ไฟแรงเข้ามาแทรกแซงและกลายเป็นอันดับหนึ่งแทนที่
เราจะรักษาความเป็นแชมป์ให้ต่อเนื่องยาวนานได้อย่างไร
เคน นครินทร์ เล่าถึง The Champion Mindset พร้อมยกตัวอย่างเคสความสำเร็จของทีมฟุตบอลแมนเชสเตอร์ ซิตี้ ในรายการ The Secret Sauce</t>
  </si>
  <si>
    <t>https://www.youtube.com/watch?v=HCZLeRm48sE&amp;list=PLZ0vRaBzdrQ2UfyOSfiUuKOs4-2MxInQS&amp;index=113&amp;t=17s</t>
  </si>
  <si>
    <t>HCZLeRm48sE</t>
  </si>
  <si>
    <t>Emotional Intelligence ความฉลาดทางอารมณ์ ทักษะสำคัญของผู้นำในศตวรรษที่ 21 | The Secret Sauce EP.111</t>
  </si>
  <si>
    <t>May 10, 2019</t>
  </si>
  <si>
    <t>5/10/2019</t>
  </si>
  <si>
    <t>373,066 views</t>
  </si>
  <si>
    <t>like this video along with 7,929 other people</t>
  </si>
  <si>
    <t>คุณคิดว่าทักษะอะไรจำเป็นมากที่สุดในศตวรรษที่ 21 
ยูวัล โนอาห์ แฮรารี (Yuval Noah Harari​) ผู้เขียนหนังสือ เซเปียนส์: ประวัติย่อมนุษยชาติ (Sapiens: A Brief History of Humankind) และ 21 บทเรียนสำหรับศตวรรษที่ 21 (21 Lessons for the 21st Century) ตั้งคำถามเกี่ยวกับเรื่องนี้ไว้อย่างน่าสนใจ 
โดยได้อธิบายเพิ่มเติมเอาไว้ว่า เพราะความท้าทายที่มนุษย์ต้องเผชิญในปัจจุบัน ส่งผลต่ออนาคตอย่างหลีกเลี่ยงไม่ได้ ทำให้พวกเราต้องติดอาวุธพร้อมเสริมสร้างทักษะ เพื่อเตรียมรับมือกับการเปลี่ยนแปลงและการแทรกแซงอย่างไม่มีที่สิ้นสุด
เคน-นครินทร์ เล่าถึง 5 ทักษะเสริมความฉลาดทางอารมณ์ (Emotional Intelligence) ทักษะสำคัญที่สุดของผู้นำในศตวรรษที่ 21 ในรายการ The Secret Sauce</t>
  </si>
  <si>
    <t>https://www.youtube.com/watch?v=DkBdefs30jE&amp;list=PLZ0vRaBzdrQ2UfyOSfiUuKOs4-2MxInQS&amp;index=112&amp;t=17s</t>
  </si>
  <si>
    <t>DkBdefs30jE</t>
  </si>
  <si>
    <t>5 จิตวิญญาณ พลิกวิกฤติไมโครซอฟต์จากใกล้ตายกลายเป็นบริษัท 1 ล้านล้านเหรียญ | The Secret Sauce EP.110</t>
  </si>
  <si>
    <t>May 7, 2019</t>
  </si>
  <si>
    <t>5/7/2019</t>
  </si>
  <si>
    <t>19,642 views</t>
  </si>
  <si>
    <t>34:55</t>
  </si>
  <si>
    <t>แม้ทุกวันนี้ไมโครซอฟต์จะยิ่งใหญ่สักแค่ไหน แต่เชื่อไหมว่าในปี 2008 ไมโครซอฟต์ต้องเผชิญภาวะวิกฤติ ผลประกอบการตกต่ำ ผู้คนขาดความเชื่อมั่น พนักงานพากันลาออก ไม่มีสินค้าขายดี ลงทุนอะไรก็ไม่ประสบความสำเร็จ แถมบริษัทยังมีการเมืองภายในเกิดขึ้นมากมาย จนหลายคนถึงกับพูดว่า “ไมโครซอฟต์คือบริษัทที่ใกล้ตายแล้ว”
แต่เพราะอะไร ไมโครซอฟต์ถึงสามารถพลิกกลับมาเป็นองค์กรที่มีมูลค่าบริษัทได้ถึงหนึ่งล้านล้านเหรียญสหรัฐฯ สำเร็จ
เบื้องหลังคำตอบอยู่ที่ สัตยา นาเดลลา (Satya Nadella) ชายผู้ก้าวขึ้นมาเป็นซีอีโอคนที่ 3 ของบริษัทและช่วยชุบชีวิตพร้อมพลิกวิกฤติให้ไมโครซอฟต์กลับมาผงาดได้อีกครั้ง
อ่านเนื้อหาของเอพิโสดนี้ ได้ที่ https://www.thestandard.co/podcast/thesecretsauce110</t>
  </si>
  <si>
    <t>https://www.youtube.com/watch?v=Pw4UukxcZdQ&amp;list=PLZ0vRaBzdrQ2UfyOSfiUuKOs4-2MxInQS&amp;index=111</t>
  </si>
  <si>
    <t>Pw4UukxcZdQ</t>
  </si>
  <si>
    <t>4 กลยุทธ์แก้เกมในภาวะวิกฤตของบ้านปู สู่กำไร EBITDA สูงสุดเป็นประวัติการณ์ | The Secret Sauce EP.109</t>
  </si>
  <si>
    <t>May 3, 2019</t>
  </si>
  <si>
    <t>5/3/2019</t>
  </si>
  <si>
    <t>19,033 views</t>
  </si>
  <si>
    <t>58:06</t>
  </si>
  <si>
    <t>อะไรคือเคล็ดลับความสำเร็จของบ้านปู (BANPU) บริษัทพลังงานที่ยิ่งใหญ่ระดับเอเชียแปซิฟิก แต่ครั้งหนึ่งบริษัทเคยพบกับวิกฤตครั้งใหญ่จากราคาถ่านหินที่ลดฮวบ บ้านปูรับมือกับวิกฤตและแก้เกมอย่างไรให้กลับมาครองตลาดได้อย่างสวยงามและทำ EBITDA ได้สูงที่สุดเป็นประวัติการณ์
เคน นครินทร์ คุยกับ สมฤดี ชัยมงคล ซีอีโอบริษัท บ้านปู จำกัด (มหาชน) ในรายการ The Secret Sauce</t>
  </si>
  <si>
    <t>https://www.youtube.com/watch?v=6wTLzyF7fcY&amp;list=PLZ0vRaBzdrQ2UfyOSfiUuKOs4-2MxInQS&amp;index=110&amp;t=13s</t>
  </si>
  <si>
    <t>6wTLzyF7fcY</t>
  </si>
  <si>
    <t>ชีวิตที่ดีมาจากอะไร? 3 บทเรียนจากงานวิจัยความสุขที่ยาวนานที่สุดในโลก | The Secret Sauce EP.108</t>
  </si>
  <si>
    <t>Apr 30, 2019</t>
  </si>
  <si>
    <t>4/30/2019</t>
  </si>
  <si>
    <t>117,856 views</t>
  </si>
  <si>
    <t>like this video along with 2,582 other people</t>
  </si>
  <si>
    <t>14:49</t>
  </si>
  <si>
    <t>คุณคิดว่า ‘ชีวิตที่ดี’ คืออะไร
โครงการ Harvard Study of Adult Development ทำการเก็บผลสำรวจเรื่องความสุข จากกลุ่มตัวอย่าง 724 คนที่นักวิจัยเข้าไปศึกษาชีวิตพวกเขายาวนานถึง 75 ปี เพื่อดูว่า ‘ความสุขที่แท้จริงของมนุษย์’ มีที่มาจากอะไร
เคน-นครินทร์ ถอดบทเรียนที่ได้จาก Ted Talks ของ Robert Waldinger ที่ชื่อว่า What makes a good life? Lessons from the longest study on happiness ในรายการ The Secret Sauce</t>
  </si>
  <si>
    <t>https://www.youtube.com/watch?v=t_bkPef_U-k&amp;list=PLZ0vRaBzdrQ2UfyOSfiUuKOs4-2MxInQS&amp;index=109&amp;t=3s</t>
  </si>
  <si>
    <t>t_bkPef_U-k</t>
  </si>
  <si>
    <t>วิธีสร้างวัฒนธรรมองค์กรให้เป็นและใช้ได้จริง โดยเพจ HR - The Next Gen | The Secret Sauce EP.107</t>
  </si>
  <si>
    <t>Apr 26, 2019</t>
  </si>
  <si>
    <t>4/26/2019</t>
  </si>
  <si>
    <t>50,997 views</t>
  </si>
  <si>
    <t>48:53</t>
  </si>
  <si>
    <t>‘วัฒนธรรมองค์กร’ หัวใจสำคัญในการพาองค์กรไปถึงเป้าหมายหรือผ่านอุปสรรคมากมาย แต่จะทำอย่างไรให้วัฒนธรรมองค์กรเป็นสิ่งที่พนักงานทุกคนพร้อมใจทำตามได้จริง ไม่ได้เป็นแค่ป้ายที่ติดอยู่หน้าลิฟต์ ให้พนักงานยืนอ่านและผ่านไป
เคน-นครินทร์ คุยกับ บี-อภิชาติ ขันธวิธิ เจ้าของเพจ HR -The Next Gen เรื่องการสร้างวัฒนธรรมองค์กร ในรายการ The Secret Sauce
อ่านเนื้อหาของเอพิโสดนี้ ได้ที่ https://www.thestandard.co/podcast/thesecretsauce107</t>
  </si>
  <si>
    <t>https://www.youtube.com/watch?v=4oz-bKkHgxM&amp;list=PLZ0vRaBzdrQ2UfyOSfiUuKOs4-2MxInQS&amp;index=108&amp;t=11s</t>
  </si>
  <si>
    <t>4oz-bKkHgxM</t>
  </si>
  <si>
    <t>ถอดรหัส Sapiens ประวัติย่อมนุษยชาติ กับ 5 ข้อคิดที่มนุษย์เงินเดือนปรับใช้ได้ The Secret Sauce EP.106</t>
  </si>
  <si>
    <t>Apr 23, 2019</t>
  </si>
  <si>
    <t>4/23/2019</t>
  </si>
  <si>
    <t>808,380 views</t>
  </si>
  <si>
    <t>like this video along with 16,732 other people</t>
  </si>
  <si>
    <t>45:04</t>
  </si>
  <si>
    <t>คลิปพอดแคสต์ย้ายไปลงที่ช่องยูทูบ THE STANDARD PODCAST แล้ว http://bit.ly/SUBthestandardpodcast กดติดตามเพื่อให้ไม่พลาดคลิปใหม่ๆ
เราจะเรียนรู้อะไรได้บ้างจากหนังสือ เซเปียนส์: ประวัติย่อมนุษยชาติ (Sapiens: A Brief History of Humankind) เขียนโดย ยูวาล โนอาห์ ฮารารี (Yuval Noah Harari​)
หนังสือเล่มนี้ตั้งต้นด้วยคำถามที่ว่า “มนุษย์เราเปลี่ยนจากลิงไม่มีหาง มีประโยชน์น้อยกว่าหิ่งห้อยหรือแมงกระพรุน กลายเป็นสัตว์ประเสริฐผู้ครอบครองโลกได้อย่างไร และอนาคตจะเป็นเช่นไรต่อ” 
ตามมาด้วยเรื่องราวมากมายที่อธิบายคำตอบได้เป็นอย่างดี จนหนังสือเล่มนี้กลายเป็นที่ยอมรับในระดับโลก เป็นหนังสือที่ถูกแนะนำโดยบุคคลสำคัญหลายท่าน ถึงขั้นว่าในรอบ 10 ปีมีคนเคยกล่าวว่านี่คือหนังสือที่ดีที่สุดเล่มหนึ่ง และมนุษย์ทุกคนควรได้อ่านสักครั้ง 
เคน-นครินทร์ ถอดรหัสหนังสือ เซเปียนส์ ออกมาเป็น 5 ข้อคิดที่มนุษย์เงินเดือนสามารถนำไปปรับใช้ได้ ในรายการ The Secret Sauce</t>
  </si>
  <si>
    <t>https://www.youtube.com/watch?v=8p01SDbVmtE&amp;list=PLZ0vRaBzdrQ2UfyOSfiUuKOs4-2MxInQS&amp;index=107</t>
  </si>
  <si>
    <t>8p01SDbVmtE</t>
  </si>
  <si>
    <t>กลยุทธ์นกบินตัววี กับ 5 วิธีคิดสร้าง Huawei เป็นแบรนด์ทรงอิทธิพลของโลก | The Secret Sauce EP.105</t>
  </si>
  <si>
    <t>Apr 19, 2019</t>
  </si>
  <si>
    <t>4/19/2019</t>
  </si>
  <si>
    <t>33,164 views</t>
  </si>
  <si>
    <t>like this video along with 532 other people</t>
  </si>
  <si>
    <t>31:29</t>
  </si>
  <si>
    <t>อะไรคือเคล็ดลับความสำเร็จของ Huawei แบรนด์ที่ทรงอิทธิพลมากที่สุดในประเทศจีน สามารถลบภาพจำเดิมๆ ของธุรกิจจีนที่มักถูกตีตราว่าชอบลอกเลียนแบบ และเปลี่ยนภาพลักษณ์เป็นบริษัทชั้นนำด้านเทคโนโลยีที่น่าจับตามอง จนเป็นที่หวาดกลัวของรัฐบาลสหรัฐอเมริกา
เคน-นครินทร์ เล่าถึง 5 เคล็ดลับความสำเร็จของหัวเว่ย สุดยอดบริษัทเทคโนโลยีชั้นนำของโลก ในรายการ The Secret Sauce
อ่านเนื้อหาของเอพิโสดนี้ ได้ที่ https://www.thestandard.co/podcast/thesecretsauce105</t>
  </si>
  <si>
    <t>https://www.youtube.com/watch?v=Plo2m93LEnw&amp;list=PLZ0vRaBzdrQ2UfyOSfiUuKOs4-2MxInQS&amp;index=106</t>
  </si>
  <si>
    <t>Plo2m93LEnw</t>
  </si>
  <si>
    <t>วิธีแก้ Post-vacation blues เพราะหลังพักร้อนคือความเจ็บปวด | The Secret Sauce EP.104</t>
  </si>
  <si>
    <t>Apr 16, 2019</t>
  </si>
  <si>
    <t>4/16/2019</t>
  </si>
  <si>
    <t>13,309 views</t>
  </si>
  <si>
    <t>8:22</t>
  </si>
  <si>
    <t>สำหรับคนที่กำลังจะกลับจากการเดินทางท่องเที่ยว เตรียมตัวทำงานในวันต่อไป หรือใครกลับมาแล้วมีอาการ Post-vacation blues ซึมเศร้าหลังกลับจากเที่ยว  
เคน นครินทร์ แนะนำวิธีแก้ Post-vacation blues ทำอย่างไรให้เรากลับมาทำงานได้อย่างเต็มที่และมีประสิทธิภาพ อ้างอิงจาก HBR Guide to Being More Productive 
เอพิโสดส่งท้ายของ The Secret Sauce on Vacation ในแคมเปญ THE STANDARD Days of Summer #อยู่ให้เย็นอยู่ให้เป็น</t>
  </si>
  <si>
    <t>https://www.youtube.com/watch?v=Xni3VMxQchw&amp;list=PLZ0vRaBzdrQ2UfyOSfiUuKOs4-2MxInQS&amp;index=105&amp;t=9s</t>
  </si>
  <si>
    <t>Xni3VMxQchw</t>
  </si>
  <si>
    <t>ทำงานให้เสร็จในรถ บนเครื่องบิน หรือบนเรือ! | The Secret Sauce EP.103</t>
  </si>
  <si>
    <t>Apr 15, 2019</t>
  </si>
  <si>
    <t>4/15/2019</t>
  </si>
  <si>
    <t>5,747 views</t>
  </si>
  <si>
    <t>like this video along with 103 other people</t>
  </si>
  <si>
    <t>14:35</t>
  </si>
  <si>
    <t>สำหรับคนที่อยากทำงานให้เสร็จไปเลยระหว่างกำลังเดินทางท่องเที่ยว อยู่ในรถ บนเครื่องบิน หรือบนเรือ 
เคน นครินทร์ แนะนำทิปส์การทำงาน ข้อคิดดีๆ ระหว่างเดินทางพักผ่อน อ้างอิงจาก ประสบการณ์ส่วนตัวและหนังสือ HBR Guide to Being More Productive 
ใน The Secret Sauce On Vacation ส่วนหนึ่งในแคมเปญของ THE STANDARD Days of Summers #อยู่ให้เย็นอยู่ให้เป็น</t>
  </si>
  <si>
    <t>https://www.youtube.com/watch?v=LTMm2yAfP3Q&amp;list=PLZ0vRaBzdrQ2UfyOSfiUuKOs4-2MxInQS&amp;index=104&amp;t=3s</t>
  </si>
  <si>
    <t>LTMm2yAfP3Q</t>
  </si>
  <si>
    <t>คิดงาน ทำงาน ใช้เวลาระหว่างเดินทางอย่างไรให้เวิร์ก ไม่เสียเวลา | The Secret Sauce EP.102</t>
  </si>
  <si>
    <t>Apr 14, 2019</t>
  </si>
  <si>
    <t>4/14/2019</t>
  </si>
  <si>
    <t>12,658 views</t>
  </si>
  <si>
    <t>10:31</t>
  </si>
  <si>
    <t>อยู่ระหว่างพักผ่อนเดินทางท่องเที่ยว แต่อยากใช้เวลาว่างให้คุ้มค่า มีประโยชน์ คิดงาน ทำงานได้ ไม่ว่าจะเป็นบนรถ บนเรือ บนเครื่องบิน 
เคน-นครินทร์ แนะนำทิปส์สั้นๆ อ้างอิงจากประสบการณ์ส่วนตัวและหนังสือ HBR Guide to Being More Productive    
ในซีรีส์พิเศษ The Secret Sauce On Vacation #อยู่ให้เย็นอยู่ให้เป็น ส่วนหนึ่งของแคมเปญ THE STANDARD Days of Summer</t>
  </si>
  <si>
    <t>https://www.youtube.com/watch?v=EqgCy6nSDBo&amp;list=PLZ0vRaBzdrQ2UfyOSfiUuKOs4-2MxInQS&amp;index=103&amp;t=14s</t>
  </si>
  <si>
    <t>EqgCy6nSDBo</t>
  </si>
  <si>
    <t>ต้องทำงานในวันที่ทุกคนไปเที่ยวกันหมด ทำอย่างไรให้ยังมีกำลังใจและประสิทธิภาพ The Secret Sauce EP.101</t>
  </si>
  <si>
    <t>Apr 13, 2019</t>
  </si>
  <si>
    <t>4/13/2019</t>
  </si>
  <si>
    <t>5,109 views</t>
  </si>
  <si>
    <t>8:35</t>
  </si>
  <si>
    <t>ต้องทำงานในขณะที่เพื่อนๆ ลาหยุดพักร้อนกันหมด เราจะทำงานอย่างมีกะจิตกะใจและประสิทธิภาพได้อย่างไร
เคน นครินทร์ มีคำแนะนำสนุกๆ อ้างอิงจากประสบการณ์และหนังสือ HBR Guide to Being More Productive ในซีรีส์พิเศษ The Secret Sauce On Vacation #อยู่ให้เย็นอยู่ให้เป็น ของแคมเปญ THE STANDARD Days of Summer</t>
  </si>
  <si>
    <t>https://www.youtube.com/watch?v=2sFP0Wu_z2w&amp;list=PLZ0vRaBzdrQ2UfyOSfiUuKOs4-2MxInQS&amp;index=102</t>
  </si>
  <si>
    <t>2sFP0Wu_z2w</t>
  </si>
  <si>
    <t>เตรียมตัวเที่ยวอย่างไรให้งานยังเดินไปได้และไม่เครียดจนเกินไป | The Secret Sauce EP.100</t>
  </si>
  <si>
    <t>Apr 12, 2019</t>
  </si>
  <si>
    <t>4/12/2019</t>
  </si>
  <si>
    <t>6,498 views</t>
  </si>
  <si>
    <t>like this video along with 80 other people</t>
  </si>
  <si>
    <t>หลายคนมักไม่อยากทำงานขณะที่พักผ่อนท่องเที่ยว พยายามเคลียร์งานทั้งหมดให้เสร็จก่อน ทำให้เกิดความเครียดและปัญหาต่างๆ ตามมา 
เคน นครินทร์ แนะนำวิธีเตรียมตัวเที่ยวให้เราไม่เครียดจนเกินไปและงานยังเดินหน้า  อ้างอิงจากหนังสือ HBR Guide to Being More Productive 
กับซีรีส์พิเศษ The Secret Sauce On Vacation หนึ่งในแคมเปญของ THE STANDARD Days of Summer #อยู่ให้เย็นอยู่ให้เป็น</t>
  </si>
  <si>
    <t>https://www.youtube.com/watch?v=K9tBXbPvDSo&amp;list=PLZ0vRaBzdrQ2UfyOSfiUuKOs4-2MxInQS&amp;index=101&amp;t=13s</t>
  </si>
  <si>
    <t>K9tBXbPvDSo</t>
  </si>
  <si>
    <t>ผลประกอบการทางความคิด ถอดบทเรียน Trello, OKR และ THE STANDARD DEBATE | The Secret Sauce EP.99</t>
  </si>
  <si>
    <t>Apr 9, 2019</t>
  </si>
  <si>
    <t>4/9/2019</t>
  </si>
  <si>
    <t>9,081 views</t>
  </si>
  <si>
    <t>36:42</t>
  </si>
  <si>
    <t>จากความเห็นของแฟนรายการ The Secret Sauce ที่ชื่นชอบเอพิโสดถอดบทเรียนช่วงปลายปี
เคน นครินทร์ ขอสรุปเป็นผลประกอบการทางความคิดรายไตรมาส ถอดบทเรียนจากงาน THE STANDARD DEBATE, การใช้ OKR (Objective Key Results) เพื่อวัดผลการทำงานในองค์กร และการใช้ Trello เป็นหนึ่งในเครื่องมือการทำงาน รวมถึงข้อคิดที่ได้จากการจัดพอดแคสต์
ลองมาฟังกันว่าบทเรียนที่เขาเรียนรู้คืออะไร และคนฟังจะสามารถนำสิ่งเหล่านี้มาปรับใช้อย่างไรได้บ้าง</t>
  </si>
  <si>
    <t>https://www.youtube.com/watch?v=f6BybPMSlo8&amp;list=PLZ0vRaBzdrQ2UfyOSfiUuKOs4-2MxInQS&amp;index=100</t>
  </si>
  <si>
    <t>f6BybPMSlo8</t>
  </si>
  <si>
    <t>พาเลซ ชิงส่วนแบ่งจากตลาดหมื่นล้าน ขึ้นเป็น Top 3 ของวงการนมข้นหวานได้อย่างไร The Secret Sauce EP.98</t>
  </si>
  <si>
    <t>Apr 5, 2019</t>
  </si>
  <si>
    <t>4/5/2019</t>
  </si>
  <si>
    <t>5,762 views</t>
  </si>
  <si>
    <t>like this video along with 92 other people</t>
  </si>
  <si>
    <t>ธุรกิจนมข้นหวานและครีมเทียม เป็นอุตสาหกรรมระดับใหญ่ที่มีมูลค่าในประเทศไทยสูงถึง 12,000 ล้านบาท มีเจ้าตลาดอยู่ 3 แบรนด์ หนึ่งในนั้นคือ ‘พาเลซ’ แบรนด์นมข้นหวานที่แม้จะมาหลังเจ้าอื่น แต่ก็สามารถสร้างส่วนแบ่งทางการตลาดได้สูงถึง 20% และทำกำไรกว่า 1,800 ล้านบาทต่อปี
พาเลซทำอย่างไรในฐานะผู้เล่นหน้าใหม่ที่มีกำลังน้อยกว่า แต่สามารถผลักดันแบรนด์ขึ้นมาอยู่ใน Top 3 ได้ในที่สุด
เคน-นครินทร์ คุยกับ อิทธิพล ปฏิมาวิรุจน์ กรรมการผู้บริหาร บริษัท เดลี่ฟู้ดส์​ จำกัด (ผู้ผลิตและจัดจำหน่ายนมข้นหวานแบรนด์พาเลซ) ในรายการ The Secret Sauce
อ่านเนื้อหาของเอพิโสดนี้ ได้ที่ thestandard.co/podcast/thesecretsauce98</t>
  </si>
  <si>
    <t>https://www.youtube.com/watch?v=hneqGzXiqZ8&amp;list=PLZ0vRaBzdrQ2UfyOSfiUuKOs4-2MxInQS&amp;index=99&amp;t=13s</t>
  </si>
  <si>
    <t>hneqGzXiqZ8</t>
  </si>
  <si>
    <t>ไม่รู้ว่าตัวเองชอบอะไร ไม่รู้จะเอายังไงกับชีวิต หาคำตอบได้ด้วยแผนโอดิสซีย์ | The Secret Sauce EP.97</t>
  </si>
  <si>
    <t>Apr 2, 2019</t>
  </si>
  <si>
    <t>4/2/2019</t>
  </si>
  <si>
    <t>367,759 views</t>
  </si>
  <si>
    <t>like this video along with 10,257 other people</t>
  </si>
  <si>
    <t>26:35</t>
  </si>
  <si>
    <t>ต่อเนื่องจากเอพิโสดที่แล้ว EP.96 รู้จักตัวเอง ค้นหาความหมายในงานและความสุขในชีวิตให้เจอด้วย Design Thinking
เคน นครินทร์ ชวนค้นหาตัวเองและวางแผนชีวิตผ่าน Odyssey Plan หรือ แผนโอดิสซีย์ หนึ่งในเครื่องมือสำคัญของ Design Thinking
อ่านเนื้อหาของเอพิโสดนี้ ได้ที่ thestandard.co/podcast/thesecretsauce97</t>
  </si>
  <si>
    <t>https://www.youtube.com/watch?v=28_UcgPlKL8&amp;list=PLZ0vRaBzdrQ2UfyOSfiUuKOs4-2MxInQS&amp;index=98</t>
  </si>
  <si>
    <t>28_UcgPlKL8</t>
  </si>
  <si>
    <t>รู้จักตัวเอง ค้นหาความหมายในงานและความสุขในชีวิตให้เจอ ด้วย Design Thinking | The Secret Sauce EP.96</t>
  </si>
  <si>
    <t>83</t>
  </si>
  <si>
    <t>Mar 29, 2019</t>
  </si>
  <si>
    <t>3/29/2019</t>
  </si>
  <si>
    <t>2019-Q1</t>
  </si>
  <si>
    <t>360,579 views</t>
  </si>
  <si>
    <t>like this video along with 8,688 other people</t>
  </si>
  <si>
    <t>26:39</t>
  </si>
  <si>
    <t>คุณรู้จักตัวเองมากแค่ไหน?
ปัจจุบันมีความสุขกับชีวิตไหม?
การทำงานมีความหมายกับคุณอย่างไร?
ถ้าไม่ต้องใช้เงิน ยังอยากทำงานที่ทำอยู่หรือเปล่า?
การรู้จักตัวเองและรู้ว่าสิ่งที่ทำอยู่มีความหมายอย่างไรกับชีวิตเป็นเรื่องสำคัญ เพราะมันทำให้เราเข้าใจว่าบนแผนที่ที่เรายืนอยู่ หมุดหมายต่อไปคืออะไร และต้องทำเช่นไรเพื่อไปให้ถึงปลายทางที่ตั้งใจไว้
The Secret Sauce เอพิโสดนี้ เคน-นครินทร์ เล่าถึงการใช้ Design Thinking เพื่อออกแบบชีวิตตัวคุณเอง
อ่านเนื้อหาของเอพิโสดนี้ ได้ที่ thestandard.co/podcast/thesecretsauce96</t>
  </si>
  <si>
    <t>https://www.youtube.com/watch?v=LgTCu2snwEs&amp;list=PLZ0vRaBzdrQ2UfyOSfiUuKOs4-2MxInQS&amp;index=97&amp;t=2s</t>
  </si>
  <si>
    <t>LgTCu2snwEs</t>
  </si>
  <si>
    <t>ทำอย่างไรให้มี R&amp;D Mindset ในตัวเอง กับ สวทช. | The Secret Sauce EP.94</t>
  </si>
  <si>
    <t>Mar 28, 2019</t>
  </si>
  <si>
    <t>3/28/2019</t>
  </si>
  <si>
    <t>58,130 views</t>
  </si>
  <si>
    <t>like this video along with 1,045 other people</t>
  </si>
  <si>
    <t>37:58</t>
  </si>
  <si>
    <t>การสร้างสินค้ารูปแบบเดิมๆ ออกมาขายในยุคที่มีการแข่งขันสูงอาจไม่เพียงพออีกต่อไป การทำ R&amp;D​ (Research and Development) จึงเป็นตัวแปรสำคัญที่ทำให้ธุรกิจอยู่เหนือคู่แข่ง เพิ่มโอกาสความสำเร็จ พร้อมก้าวขึ้นเป็นผู้นำในอุตสาหกรรมของตัวเอง
แต่จะทำอย่างไรให้ตัวคุณและคนที่ต้องทำงานร่วมกันมี R&amp;D Mindset หรือวิธีคิดในการวิจัยและพัฒนาเพื่อสร้างนวัตกรรม นำไปสู่การสร้างสินค้าหรือบริการใหม่ๆ ให้องค์กร
เคน นครินทร์ คุยกับ ดร.ณรงค์ ศิริเลิศวรกุล ผู้อำนวยการสำนักงานพัฒนาวิทยาศาสตร์และเทคโนโลยีแห่งชาติ (สวทช.) ในรายการ The Secret Sauce
อ่านเนื้อหาของเอพิโสดนี้ ได้ที่ https://www.thestandard.co/podcast/thesecretsauce94</t>
  </si>
  <si>
    <t>https://www.youtube.com/watch?v=a688-qeq5YY&amp;list=PLZ0vRaBzdrQ2UfyOSfiUuKOs4-2MxInQS&amp;index=96&amp;t=12s</t>
  </si>
  <si>
    <t>a688-qeq5YY</t>
  </si>
  <si>
    <t>บริหารคนให้ปรับตัวได้ เปลี่ยนองค์กรให้โตระดับภูมิภาค กับ ปูนอินทรี | The Secret Sauce EP.95</t>
  </si>
  <si>
    <t>Mar 27, 2019</t>
  </si>
  <si>
    <t>3/27/2019</t>
  </si>
  <si>
    <t>41,047 views</t>
  </si>
  <si>
    <t>like this video along with 574 other people</t>
  </si>
  <si>
    <t>48:16</t>
  </si>
  <si>
    <t>‘การบริหารคน’ คือหัวใจสำคัญที่ทำให้องค์กรพร้อมต่อสู้และรับมือกับการแข่งขันในยุค Digital Disruption ที่เต็มไปด้วยความรวดเร็ว ท้าทาย และไม่หยุดนิ่ง
ปูนอินทรี หรือ ปูนซีเมนต์นครหลวง บริษัทที่อยู่มานานกว่า 50 ปี มีพนักงานกว่า 3,000 คน พวกเขากำลังปรับองค์กรให้คล่องตัวมากขึ้น พร้อมเพิ่มศักยภาพคนทำงานให้พัฒนาตัวเองได้เต็มความสามารถ นี่คือเคสการใช้กลยุทธ์บริหารคนและเปลี่ยนผ่านองค์กรขนาดใหญ่ที่ศึกษาอย่างยิ่ง
เคน-นครินทร์ คุยกับ อนุตตรา พานโพธิ์ทอง รองประธานอาวุโสสายงานการบริหารบุคคลากรและประสิทธิภาพองค์กร บริษัท ปูนซีเมนต์นครหลวง จำกัด (มหาชน) ในรายการ The Secret Sauce
อ่านเนื้อหาของเอพิโสดนี้ ได้ที่ https://www.thestandard.co/podcast/thesecretsauce95</t>
  </si>
  <si>
    <t>https://www.youtube.com/watch?v=c8qTz9uAdAA&amp;list=PLZ0vRaBzdrQ2UfyOSfiUuKOs4-2MxInQS&amp;index=95&amp;t=13s</t>
  </si>
  <si>
    <t>c8qTz9uAdAA</t>
  </si>
  <si>
    <t>ล้วงวิธีคิด กลยุทธ์การทำงานของ มิ่งขวัญ แสงสุวรรณ์ สุดยอดนักการตลาดเมืองไทย | The Secret Sauce EP.93</t>
  </si>
  <si>
    <t>Mar 19, 2019</t>
  </si>
  <si>
    <t>3/19/2019</t>
  </si>
  <si>
    <t>124,549 views</t>
  </si>
  <si>
    <t>like this video along with 2,148 other people</t>
  </si>
  <si>
    <t>50:31</t>
  </si>
  <si>
    <t>มิ่งขวัญ แสงสุวรรณ์ ถ้าพูดถึงชื่อของเขาในเวลานี้ หลายคนคงรู้จักกันดีในฐานะหัวหน้าพรรคเศรษฐกิจใหม่ 
แต่หากมองย้อนกลับไป เขาคือเบื้องหลังความสำเร็จของสถานีโทรทัศน์ช่อง 9 ยุคโมเดิร์นไนน์ทีวี และยังเป็นอดีตพนักงานบริษัท โตโยต้า ที่เริ่มจากตำแหน่งเสมียนธรรมดาสู่ผู้จัดการฝ่ายขาย และกระโดดขึ้นเป็นผู้อำนวยการฝ่ายประชาสัมพันธ์ในที่สุด
อะไรคือเบื้องหลังวิธีคิดและกลยุทธ์ในการทำงานของสุดยอดนักการตลาดเมืองไทยผู้นี้ 
เคน-นครินทร์ คุยกับ มิ่งขวัญ แสงสุวรรณ์ หัวหน้าพรรคเศรษฐกิจใหม่ ในรายการ The Secret Sauce</t>
  </si>
  <si>
    <t>https://www.youtube.com/watch?v=jp9ZFaxrLN0&amp;list=PLZ0vRaBzdrQ2UfyOSfiUuKOs4-2MxInQS&amp;index=94&amp;t=10s</t>
  </si>
  <si>
    <t>jp9ZFaxrLN0</t>
  </si>
  <si>
    <t>วิธีสู้กับสองเจ้าใหญ่ในธุรกิจเหล็กระดับหมื่นล้าน กับ Prime Steel Meel | The Secret Sauce EP.92</t>
  </si>
  <si>
    <t>Mar 15, 2019</t>
  </si>
  <si>
    <t>3/15/2019</t>
  </si>
  <si>
    <t>7,041 views</t>
  </si>
  <si>
    <t>like this video along with 113 other people</t>
  </si>
  <si>
    <t>56:31</t>
  </si>
  <si>
    <t>ในแทบทุกอุตสาหกรรม มักมีคู่แข่งสองเจ้าใหญ่เป็นผู้ครองตลาด เช่น โค้กกับเป๊ปซี่ ไนกี้กับอะดิดาส หรือแอปเปิ้ลกับซัมซุง แต่ในอีกมุมหนึ่ง ยังมีผู้ประกอบการหน้าใหม่ที่พยายามผลักดันตัวเองเพื่อขึ้นมาเป็นตัวเลือกที่ 3 ให้กับกลุ่มเป้าหมาย
วงการเหล็กก็ไม่ต่างกัน เพราะในอุตสาหกรรม ‘เหล็กรีดร้อน’ ของไทยก็มีสองยักษ์ใหญ่อย่าง สหวิริยา และ G J Steel ครองตลาดอย่างยาวนาน การจะขึ้นมาเป็นผู้เล่นใหม่ในตลาดมีโอกาสสำเร็จแค่ 2% แต่ Prime Steel Mill ทำได้ภายในระยะเวลาไม่กี่ปี เขาสู้กับคู่แข่งระดับ Big Players ด้วยวิธีไหน
เคน-นครินทร์ คุยกับ วินท์ สุธีรชัย ซีอีโอของ Prime Steel Mill ในพอดแคสต์รายการ The Secret Sauce
อ่านเนื้อหาของเอพิโสดนี้ ได้ที่ https://www.thestandard.co/podcast/thesecretsauce92</t>
  </si>
  <si>
    <t>https://www.youtube.com/watch?v=7caKQw7uukg&amp;list=PLZ0vRaBzdrQ2UfyOSfiUuKOs4-2MxInQS&amp;index=93</t>
  </si>
  <si>
    <t>7caKQw7uukg</t>
  </si>
  <si>
    <t>7 วัฒนธรรมองค์กรที่ทำให้ IDEO เป็นสุดยอดบริษัทออกแบบและสร้างนวัตกรรมระดับโลก The Secret Sauce EP.91</t>
  </si>
  <si>
    <t>Mar 12, 2019</t>
  </si>
  <si>
    <t>3/12/2019</t>
  </si>
  <si>
    <t>24,338 views</t>
  </si>
  <si>
    <t>17:05</t>
  </si>
  <si>
    <t>เคยสงสัยไหมว่าบริษัทระดับโลกที่สามารถสร้างสุดยอดนวัตกรรม ทำรายได้มหาศาล และเป็นที่ยอมรับจนใครๆ ก็อยากร่วมงาน มีวัฒนธรรมองค์กร ปรัชญา วิธีคิด หรือที่เรียกรวมกันว่า Core Value อย่างไรให้พนักงานได้ยึดถือและปฏิบัติตาม 
เคน-นครินทร์ แชร์ประสบการณ์ที่ได้พูดคุยกับ ทอม เคลลี่ พาร์ตเนอร์ของบริษัท IDEO พร้อมเล่าถึง 7 ความเชื่อหลักจากหนังสือ The Little Book of IDEO ในพอดแคสต์รายการ The Secret Sauce</t>
  </si>
  <si>
    <t>https://www.youtube.com/watch?v=Mza4NPPQcEM&amp;list=PLZ0vRaBzdrQ2UfyOSfiUuKOs4-2MxInQS&amp;index=92&amp;t=12s</t>
  </si>
  <si>
    <t>Mza4NPPQcEM</t>
  </si>
  <si>
    <t>3 หัวใจสำคัญในการทำธุรกิจค้าปลีกให้ยั่งยืนและประสบความสำเร็จกับ CPN | The Secret Sauce EP.90</t>
  </si>
  <si>
    <t>Mar 8, 2019</t>
  </si>
  <si>
    <t>3/8/2019</t>
  </si>
  <si>
    <t>12,433 views</t>
  </si>
  <si>
    <t>40:05</t>
  </si>
  <si>
    <t>ถ้าพูดถึงศูนย์การค้าที่อยู่ในใจลูกค้าและประสบความสำเร็จมากที่สุดแห่งหนึ่งในเมืองไทย เชื่อว่าชื่อแรกที่หลายคนนึกถึงต้องเป็น ‘เซ็นทรัลฯ’ ศูนย์กลางไลฟ์สไตล์และการจับจ่ายใช้สอย ซึ่งมี CPN หรือบริษัท เซ็นทรัลพัฒนา จำกัด (มหาชน) เป็นผู้บริหารยาวนานกว่า 38 ปี ทำรายได้ต่อปีสูงถึงหมื่นล้านบาท
จากองค์ความรู้และประสบการณ์ที่สะสมมา CPN ต่อยอดหลักสูตร CPNlead คอร์สสำหรับ SMEs ที่พร้อมถ่ายทอดวิชาค้าปลีกเน้นๆ เหมือนเป็นสูตรลับแห่งความสำเร็จที่หาเรียนจากไหนไม่ได้</t>
  </si>
  <si>
    <t>https://www.youtube.com/watch?v=9uKCAt7VW-A&amp;list=PLZ0vRaBzdrQ2UfyOSfiUuKOs4-2MxInQS&amp;index=91</t>
  </si>
  <si>
    <t>9uKCAt7VW-A</t>
  </si>
  <si>
    <t>7 วิธีปลดล็อกความคิดสร้างสรรค์กับ Tom Kelley ผู้เขียน Creative Confidence | The Secret Sauce EP.89</t>
  </si>
  <si>
    <t>Mar 6, 2019</t>
  </si>
  <si>
    <t>3/6/2019</t>
  </si>
  <si>
    <t>196,826 views</t>
  </si>
  <si>
    <t>like this video along with 4,396 other people</t>
  </si>
  <si>
    <t>คนจำนวนไม่น้อยมักเชื่อว่าตัวเองไม่สามารถเป็นคนที่มีความคิดสร้างสรรค์ได้ ทั้งที่แท้จริงแล้ว ‘ความคิดสร้างสรรค์’ เป็นจุดเริ่มต้นสำคัญในการสร้างนวัตกรรมและนำไปต่อยอดได้กับคนทุกอาชีพ ไม่เฉพาะแค่สายงานครีเอทีฟเท่านั้น
เคน นครินทร์ คุยกับ ทอม เคลลี่ ผู้เชี่ยวชาญด้าน Design Thinking และเจ้าของหนังสือ Creative Confidence ในพอดแคสต์รายการ The Secret Sauce
อ่านเนื้อหาของเอพิโสดนี้ ได้ที่ https://www.thestandard.co/podcast/thesecretsauce89</t>
  </si>
  <si>
    <t>https://www.youtube.com/watch?v=AUy2c6ea2Pg&amp;list=PLZ0vRaBzdrQ2UfyOSfiUuKOs4-2MxInQS&amp;index=90&amp;t=13s</t>
  </si>
  <si>
    <t>AUy2c6ea2Pg</t>
  </si>
  <si>
    <t>5 วิธีคิดเปลี่ยนงานที่ทำไปวันๆ ให้กลายเป็นงานในฝันที่มีความหมายกับชีวิต | The Secret Sauce EP.88</t>
  </si>
  <si>
    <t>Mar 1, 2019</t>
  </si>
  <si>
    <t>3/1/2019</t>
  </si>
  <si>
    <t>167,989 views</t>
  </si>
  <si>
    <t>like this video along with 3,202 other people</t>
  </si>
  <si>
    <t>29:48</t>
  </si>
  <si>
    <t>งานที่ทำอยู่มีความหมายอย่างไรกับชีวิตคุณ
เป็นเครื่องมือหาเลี้ยงชีพ เป็นความเติบโตก้าวหน้า หรือเป็นคุณค่าและความหมายของการมีชีวิต เชื่อไหมว่าทุกความหมายที่แตกต่างกันไป ส่งผลถึงความมุ่งมั่นตั้งใจของแต่ละคน ไม่ว่าคุณจะทำอาชีพไหน แต่ความหมายที่คุณมอบให้งาน จะเป็นตัวจุดประกายสำคัญในการทำสิ่งอื่นๆ ตามมา 
เคน นครินทร์ แชร์มุมมองความคิดเปลี่ยนงาน ที่ทำให้กลายเป็นงานที่รัก ในพอดแคสต์รายการ The Secret Sauce</t>
  </si>
  <si>
    <t>https://www.youtube.com/watch?v=w9gFBipsXF8&amp;list=PLZ0vRaBzdrQ2UfyOSfiUuKOs4-2MxInQS&amp;index=89&amp;t=14s</t>
  </si>
  <si>
    <t>w9gFBipsXF8</t>
  </si>
  <si>
    <t>เขียนโมเดลธุรกิจอย่างไรให้ประสบความสำเร็จ กับผู้คิดค้น Business Model Canvas The Secret Sauce EP.87</t>
  </si>
  <si>
    <t>Feb 26, 2019</t>
  </si>
  <si>
    <t>2/26/2019</t>
  </si>
  <si>
    <t>186,652 views</t>
  </si>
  <si>
    <t>like this video along with 4,946 other people</t>
  </si>
  <si>
    <t>33:35</t>
  </si>
  <si>
    <t>ทำไมโมเดลธุรกิจถึงเป็นทางรอดสำคัญในยุค Digital Disruption ผู้บริหารหรือเจ้าของกิจการควรเขียนโมเดลอย่างไรให้ธุรกิจประสบความสำเร็จ
เคน-นครินทร์ คุยกับ Alexander Osterwalder เจ้าของผลงานหนังสือ Business Model Generation และผู้คิดค้น Business Model Canvas ในพอดแคสต์รายการ The Secret Sauce
อ่านเนื้อหาของเอพิโสดนี้ ได้ที่ https://www.thestandard.co/podcast/thesecretsauce87</t>
  </si>
  <si>
    <t>https://www.youtube.com/watch?v=PzGZomwDHYQ&amp;list=PLZ0vRaBzdrQ2UfyOSfiUuKOs4-2MxInQS&amp;index=88</t>
  </si>
  <si>
    <t>PzGZomwDHYQ</t>
  </si>
  <si>
    <t>HAY ทำธุรกิจตามแนวคิดฮุกกะ การตลาด 0 บาท แต่โต 200% | The Secret Sauce EP.86</t>
  </si>
  <si>
    <t>Feb 22, 2019</t>
  </si>
  <si>
    <t>2/22/2019</t>
  </si>
  <si>
    <t>28,107 views</t>
  </si>
  <si>
    <t>26:25</t>
  </si>
  <si>
    <t>อะไรคือเคล็ดลับความสำเร็จของ HAY แบรนด์เฟอร์นิเจอร์จากเดนมาร์ก ที่แม้เพิ่งก่อตั้งในปี 2003 แต่กลับประสบความสำเร็จด้วยเอกลักษณ์อันโดดเด่นตามแบบฉบับสแกนดิเนเวีย มีความเรียบง่าย ราคาจับต้องได้ แถมออกแบบโดยดีไซเนอร์ระดับโลก 
การนำเข้า HAY ในประเทศไทยได้ผลตอบรับดีมาก เห็นได้จากการนำไปใช้ของออฟฟิศชั้นนำ อย่าง LINE, Google, Facebook, เกษรวิลเลจ, TrueSphere รวมถึงร้านกาแฟ และ Co-Working Space อีกมากมาย
เคน นครินทร์ คุยกับ วีกฤษฏิ์ พลาฤทธิ์ กรรมการผู้จัดการ บริษัท นอร์ส รีพับลิค จำกัด ผู้นำเข้า HAY ประเทศไทย ในพอดแคสต์รายการ The Secret Sauce</t>
  </si>
  <si>
    <t>https://www.youtube.com/watch?v=P_Jea6ixCv0&amp;list=PLZ0vRaBzdrQ2UfyOSfiUuKOs4-2MxInQS&amp;index=87&amp;t=14s</t>
  </si>
  <si>
    <t>P_Jea6ixCv0</t>
  </si>
  <si>
    <t>Karl Lagerfeld กับ 4 เคล็ดลับการทำงานที่ทำให้เขาเป็นวีรบุรุษแห่งวงการแฟชั่น | The Secret Sauce EP.85</t>
  </si>
  <si>
    <t>Feb 20, 2019</t>
  </si>
  <si>
    <t>2/20/2019</t>
  </si>
  <si>
    <t>20,845 views</t>
  </si>
  <si>
    <t>19:24</t>
  </si>
  <si>
    <t>ถือได้ว่าเป็นการสูญเสียครั้งยิ่งใหญ่ที่สุดของวงการแฟชั่น เมื่อ คาร์ล ลาเกอร์เฟลด์ ดีไซเนอร์ชาวเยอรมัน ผู้อยู่เบื้องหลังความสำเร็จของแบรนด์ Chanel, Fendi และ แบรนด์ Karl Lagerfeld ได้เสียชีวิตลงในวัย 85 ปีที่ประเทศฝรั่งเศส
ตลอดกว่าหกทศวรรษในวงการ คาร์ลนับได้ว่าเป็นดีไซเนอร์ที่ปฏิรูปวงการแฟชั่น ศิลปะ และสังคมโดยรวม ด้วยผลงานการดีไซน์ที่เชื่อมโยงระหว่างความคิดสร้างสรรค์ ธุรกิจ และการตลาดได้อย่างลงตัว ส่งผลให้วงการแฟชั่นกลายเป็นหนึ่งในอุตสาหกรรมที่มีอิทธิพลมากสุดของโลก
เคน-นครินทร์ ถอดรหัสเคล็ดลับความสำเร็จของ คาร์ล ลาเกอร์เฟลด์ ในพอดแคสต์รายการ The Secret Sauce</t>
  </si>
  <si>
    <t>https://www.youtube.com/watch?v=cNqDff4TriM&amp;list=PLZ0vRaBzdrQ2UfyOSfiUuKOs4-2MxInQS&amp;index=86&amp;t=12s</t>
  </si>
  <si>
    <t>cNqDff4TriM</t>
  </si>
  <si>
    <t>Pitch งานอย่างไรให้ชนะใจกูเกิลและเฟซบุ๊ก เทคนิคจาก Paperspace บริษัทออกแบบไทย The Secret Sauce EP.84</t>
  </si>
  <si>
    <t>25,813 views</t>
  </si>
  <si>
    <t>เทคนิคในการ Picth งานจาก Paperspace บริษัทที่เปรียบเสมือนอูเบอร์แห่งวงการนักออกแบบ ที่ได้ร่วมงานกับบริษัทยักษ์ใหญ่ระดับโลกอย่าง เฟซบุ๊ก, กูเกิล และแอร์บีเอ็นบี
เคน นครินทร์ คุยกับ สมบัติ งามเฉลิมศักดิ์ ผู้ก่อตั้ง Paperspace ในพอดแคสต์รายการ The Secret Sauce
อ่านเนื้อหาของเอพิโสดนี้ ได้ที่ https://www.thestandard.co/podcast/thesecretsauce84</t>
  </si>
  <si>
    <t>https://www.youtube.com/watch?v=CSBWbnPQFiM&amp;list=PLZ0vRaBzdrQ2UfyOSfiUuKOs4-2MxInQS&amp;index=85&amp;t=12s</t>
  </si>
  <si>
    <t>CSBWbnPQFiM</t>
  </si>
  <si>
    <t>บุญนำพา เปลี่ยนงานบุญเป็นธุรกิจ สร้างบิ๊กดาต้าพระ โตจนเตรียมเข้าตลาดหุ้น | The Secret Sauce EP.83</t>
  </si>
  <si>
    <t>Feb 15, 2019</t>
  </si>
  <si>
    <t>2/15/2019</t>
  </si>
  <si>
    <t>7,863 views</t>
  </si>
  <si>
    <t>like this video along with 118 other people</t>
  </si>
  <si>
    <t>52:42</t>
  </si>
  <si>
    <t>อะไรคือเคล็ดลับความสำเร็จของ บุญนำพา ธุรกิจรับจัดงานบุญทุกรูปแบบ ไม่ว่าจะทำบุญบ้าน ทำบุญบริษัท จัดเลี้ยงพระ ไปจนถึงพิธีบวงสรวงตั้งศาล
ความเชื่อ วัฒนธรรม พิธีกรรมทางศาสนา ดูไม่น่าจะมาบรรจบกับการทำธุรกิจได้ เขาหาช่องว่างทางการตลาดตรงนี้เจอได้อย่างไร
ระบบข้อมูลเรื่องของวัด พระสงฆ์ ลูกค้า อาหาร ช่วยกิจการเขาเติบโตได้มากขึ้นแค่ไหน
และนี่จะเป็นธุรกิจงานบุญรายแรกที่จะเข้าตลาดหุ้นหรือไม่
เคน นครินทร์ คุยกับ กอล์ฟ-สรสิช เนตรนิล ผู้ก่อตั้งบริษัทบุญนำพา ในพอดแคสต์รายการ The Secret Sauce
อ่านเนื้อหาของเอพิโสดนี้ ได้ที่ https://www.thestandard.co/podcast/thesecretsauce83</t>
  </si>
  <si>
    <t>https://www.youtube.com/watch?v=fmx8cCw74hI&amp;list=PLZ0vRaBzdrQ2UfyOSfiUuKOs4-2MxInQS&amp;index=84&amp;t=11s</t>
  </si>
  <si>
    <t>fmx8cCw74hI</t>
  </si>
  <si>
    <t>ถอดรหัสแนวคิด เป๊ป กวาร์ดิโอลา สตีฟ จ็อบส์ แห่งวงการลูกหนัง | The Secret Sauce EP.82</t>
  </si>
  <si>
    <t>Feb 12, 2019</t>
  </si>
  <si>
    <t>2/12/2019</t>
  </si>
  <si>
    <t>67,577 views</t>
  </si>
  <si>
    <t>like this video along with 1,417 other people</t>
  </si>
  <si>
    <t>30:40</t>
  </si>
  <si>
    <t>ในโลกของฟุตบอล สุดยอดผู้จัดการทีมที่ถูกยกย่องมากที่สุดในตอนนี้คือ ‘เป๊ป กวาร์ดิโอลา’ กุนซือแห่งทีมแมนเซสเตอร์ ซิตี้ ที่ประสบความสำเร็จด้วยการเป็นแชมป์พรีเมียร์ลีกฤดูกาลที่แล้วด้วยผลคะแนนอย่างท่วมท้น ก้าวขึ้นเป็นทีมอันดับต้นๆ ของโลก
ในโลกของการทำงาน เขาเปรียบเสมือนผู้นำที่เข้าไปทำงานบริษัทไหน บริษัทนั้นก็โดดเด่น เป็นที่หนึ่งของวงการ คนที่ได้ร่วมงานด้วยก็เฉิดฉายทำผลงานได้อย่างยอดเยี่ยมผิดหูผิดตา
เคน นครินทร์ คุยกับ เมธา พันธุ์วราทร คอลัมนิสต์ฟุตบอลของ THE STANDARD เพื่อหาเคล็ดลับความสำเร็จของ เป๊ป กวาร์ดิโอลา และหาคำตอบว่า ทำไมเขาถึงน่ายกย่องให้เป็น สตีฟ จ็อบส์ แห่งวงการลูกหนัง
อ่านเนื้อหาของเอพิโสดนี้ ได้ที่ https://www.thestandard.co/podcast/thesecretsauce82</t>
  </si>
  <si>
    <t>https://www.youtube.com/watch?v=GRUrZictJ8s&amp;list=PLZ0vRaBzdrQ2UfyOSfiUuKOs4-2MxInQS&amp;index=83&amp;t=12s</t>
  </si>
  <si>
    <t>GRUrZictJ8s</t>
  </si>
  <si>
    <t>5 สิ่งที่ผู้นำควรเรียนรู้จาก Jürgen Klopp ผู้ทำให้ลิเวอร์พูลยิ่งใหญ่อีกครั้ง The Secret Sauce EP.81</t>
  </si>
  <si>
    <t>Feb 8, 2019</t>
  </si>
  <si>
    <t>2/8/2019</t>
  </si>
  <si>
    <t>66,460 views</t>
  </si>
  <si>
    <t>like this video along with 1,447 other people</t>
  </si>
  <si>
    <t>25:16</t>
  </si>
  <si>
    <t>แฟนๆ ทีมฟุตบอลสโมสรลิเวอร์พูลในประเทศไทยมีอยู่จำนวนมาก แต่สิ่งที่คนไม่ค่อยรู้คือเบื้องหลังการบริหารของผู้จัดการทีมที่ชื่อว่า เจอร์เกน คลอปป์ ที่หลายคนยกย่องในเรื่องความเป็นผู้นำ การใช้จิตวิทยา และบุคลิกที่น่าเกรงขาม
เขาคือคนที่ทำให้ทีมลิเวอร์พูลกลับมายิ่งใหญ่และใกล้เคียงความเป็นแชมป์มากที่สุดในประวัติศาสตร์
เราจะเรียนรู้อะไรจากบริหารทีมฟุตบอลเพื่อนำมาปรับใช้กับการทำงานได้บ้าง
เคน นครินทร์ คุยกับ เมธา พันธุ์วราทร คอลัมนิสต์และแฟนตัวยงของทีมลิเวอร์พูล เพื่อหาว่าอะไรคือเคล็ดลับความสำเร็จของ เจอร์เกน คลอปป์
อ่านเนื้อหาของเอพิโสดนี้ ได้ที่ https://www.thestandard.co/podcast/thesecretsauce81</t>
  </si>
  <si>
    <t>https://www.youtube.com/watch?v=SBznk0LNHlc&amp;list=PLZ0vRaBzdrQ2UfyOSfiUuKOs4-2MxInQS&amp;index=82&amp;t=13s</t>
  </si>
  <si>
    <t>SBznk0LNHlc</t>
  </si>
  <si>
    <t>PDM BRAND กับวิธีแปลงไอเดียให้เป็นความจริงจนยอดขายโต 100% ตลอด 5 ปี | The Secret Sauce EP.80</t>
  </si>
  <si>
    <t>Feb 5, 2019</t>
  </si>
  <si>
    <t>2/5/2019</t>
  </si>
  <si>
    <t>13,756 views</t>
  </si>
  <si>
    <t>like this video along with 238 other people</t>
  </si>
  <si>
    <t>เราจะเรียนรู้อะไรได้บ้างจาก PDM BRAND แบรนด์เสื่อเมืองไทยกับดีไซน์เก๋ไก๋ ที่เริ่มต้นจากความสงสัยจนกลายเป็นสินค้าแต่งบ้านที่ตอบโจทย์ประเทศเมืองร้อน แถมยังประสบความสำเร็จเติบโต 100%  ตลอด 5 ปี
เคน นครินทร์ คุยกับ ดิว-ดุลยพล ศรีจันทร์ นักออกแบบและผู้ก่อตั้ง PDM BRAND ในพอดแคสต์ The Secret Sauce</t>
  </si>
  <si>
    <t>https://www.youtube.com/watch?v=iFsCOYyjMHs&amp;list=PLZ0vRaBzdrQ2UfyOSfiUuKOs4-2MxInQS&amp;index=81</t>
  </si>
  <si>
    <t>iFsCOYyjMHs</t>
  </si>
  <si>
    <t>3 วิธีสร้างและเร่งสปีดนวัตกรรมในองค์กรจาก RISE | The Secret Sauce EP.79</t>
  </si>
  <si>
    <t>Feb 1, 2019</t>
  </si>
  <si>
    <t>2/1/2019</t>
  </si>
  <si>
    <t>16,248 views</t>
  </si>
  <si>
    <t>like this video along with 280 other people</t>
  </si>
  <si>
    <t>40:37</t>
  </si>
  <si>
    <t>เราจะเรียนรู้อะไรได้บ้างจาก RISE องค์กรเร่งสปีดนวัตกรรม กับหลากหลายประสบการณ์การทำงานให้หน่วยงานทั้งภาครัฐและเอกชน โดยเฉพาะบริษัทชั้นนำ Top 10 ของประเทศ RISE ได้ร่วมงานอยู่แล้วถึง 5 บริษัท
เคน นครินทร์ คุยกับ หมอคิด-ดร.ศุภชัย ปาจริยานนท์ ซีอีโอแห่งบริษัท RISE ในพอดแคสต์ The Secret Sauce
———————————————
THE STANDARD PODCAST : EYE-OPENING FOR YOUR EARS
พอดแคสต์จากสำนักข่าว THE STANDARD
Website : https://www.thestandard.co/podcast
SoundCloud: https://soundcloud.com/thestandardpod...
Twitter : https://twitter.com/TheStandardPod
Facebook : https://www.facebook.com/thestandardth/
Spotify : https://open.spotify.com/show/6uJmks8...
#RISE #TheSecretSauce #TheStandardPodcast #TheStandardCo #TheStandardTH</t>
  </si>
  <si>
    <t>https://www.youtube.com/watch?v=JKD2iROagx4&amp;list=PLZ0vRaBzdrQ2UfyOSfiUuKOs4-2MxInQS&amp;index=80</t>
  </si>
  <si>
    <t>JKD2iROagx4</t>
  </si>
  <si>
    <t>Pomelo ทำอย่างไรให้เติบโตเป็นแบรนด์แฟชั่นระดับ 1,000 ล้านบาท | The Secret Sauce EP.78</t>
  </si>
  <si>
    <t>Jan 30, 2019</t>
  </si>
  <si>
    <t>1/30/2019</t>
  </si>
  <si>
    <t>21,656 views</t>
  </si>
  <si>
    <t>เราจะเรียนรู้อะไรได้บ้างจาก Pomelo สตาร์ทอัพแฟชั่นที่น่าจับตามองมากที่สุดแห่งหนึ่งในเอเชีย ระดมทุนได้มากถึง 1,000 ล้านบาท เติบโตจากจุดเริ่มต้นที่มีผู้ก่อตั้งเพียง 3 คน จนปัจจุบันมีพนักงานมากถึง 400 คน ขยายจากการเป็นเว็บไซต์อีคอมเมิร์ซสู่หน้าร้านอีก 7 แห่งทั่วกรุงเทพฯ
เคน นครินทร์ คุยกับ เดวิด โจว (David Jou) ซีอีโอและผู้ร่วมก่อตั้ง Pomelo ในรายการ The Secret Sauce
อ่านเนื้อหาของเอพิโสดนี้ ได้ที่ https://www.thestandard.co/podcast/thesecretsauce78</t>
  </si>
  <si>
    <t>https://www.youtube.com/watch?v=3qiZiEP54FU&amp;list=PLZ0vRaBzdrQ2UfyOSfiUuKOs4-2MxInQS&amp;index=79&amp;t=544s</t>
  </si>
  <si>
    <t>3qiZiEP54FU</t>
  </si>
  <si>
    <t>10 นิสัยการทำงานไม่ธรรมดาที่ทำให้ TOYOTA เป็นผู้ผลิตรถยนต์ชั้นนำของโลก | The Secret Sauce EP.77</t>
  </si>
  <si>
    <t>Jan 25, 2019</t>
  </si>
  <si>
    <t>1/25/2019</t>
  </si>
  <si>
    <t>133,136 views</t>
  </si>
  <si>
    <t>like this video along with 2,234 other people</t>
  </si>
  <si>
    <t>เราจะเรียนรู้อะไรได้บ้างจาก TOYOTA แบรนด์รถยนต์ชั้นนำของโลกที่มีกุญแจแห่งความสำเร็จมาจากเรื่อง ‘คน’ หรือลึกไปกว่านั้นคือ ‘นิสัยและวิธีคิด’ ไม่ใช่แค่สินค้า องค์กร หรือเทคโนโลยี 
เคน นครินทร์ เล่าถึง 10 นิสัยการทำงานไม่ธรรมดาที่ทำให้ TOYOTA ขึ้นเป็นผู้นำ อ้างอิงจากหนังสือ นิสัยการทำงานที่ไม่ธรรมดาของโตโยต้า เขียนโดย วะกะมัตสึ โยะชิฮิโตะ พิมพ์โดยสำนักพิมพ์ WeLearn</t>
  </si>
  <si>
    <t>https://www.youtube.com/watch?v=a-jqWthNlck&amp;list=PLZ0vRaBzdrQ2UfyOSfiUuKOs4-2MxInQS&amp;index=78&amp;t=12s</t>
  </si>
  <si>
    <t>a-jqWthNlck</t>
  </si>
  <si>
    <t>PAUL กับ 6 สิ่งที่คนไทยควรเรียนรู้จากแบรนด์เบเกอรี่ระดับโลก 130 ปี | The Secret Sauce EP.76</t>
  </si>
  <si>
    <t>Jan 24, 2019</t>
  </si>
  <si>
    <t>1/24/2019</t>
  </si>
  <si>
    <t>34,188 views</t>
  </si>
  <si>
    <t>like this video along with 670 other people</t>
  </si>
  <si>
    <t>33:18</t>
  </si>
  <si>
    <t>เบื้องหลังกลิ่นหอมฟุ้งของเบเกอรีจากร้าน PAUL มาจากความมุ่งมั่นของชายคนหนึ่งที่พยายามเฟ้นหาเบเกอรีที่ดีที่สุดมาให้คนไทยได้ลิ้มลอง
แต่ไม่มีอะไรได้มาง่ายๆ ครั้งแรกที่เขายื่น Proposal ไปเสนอ PAUL ที่ฝรั่งเศส เขาต้องโดนปฏิเสธมาไม่รู้กี่สิบครั้ง โดนวิจารณ์ว่าเด็กมหาวิทยาลัยยังทำ Proposal ได้ดีกว่า ต้องแข่งกับบริษัทอื่นที่อยากได้ลิขสิทธิ์มาเปิดอีก 16 เจ้า ใช้เวลาอีก 3 ปีทำแผนธุรกิจจนได้ลิขสิทธิ์มาเปิดในเมืองไทยในที่สุด
อะไรคือเคล็ดลับความสำเร็จของ PAUL Thailand ที่บริหารงานได้ดีจนเป็นแบบอย่างให้กับอีก 750 สาขาทั่วโลก และสำหรับคนที่อยากซื้อแฟรนไชส์จากต่างประเทศมาเปิดในไทยนี่คือบทเรียนที่คุณควรรู้
เคน-นครินทร์ คุยกับ ปพนธ์ รัตนชัยกานนท์ Chief Brand &amp; Communication Officer and Executive Assistant to President/CEO บริษัท ทรู คอร์ปอเรชั่น จำกัด มหาชน ในรายการ The Secret Sauce
อ่านเนื้อหาของเอพิโสดนี้ ได้ที่ thestandard.co/podcast/thesecretsauce76</t>
  </si>
  <si>
    <t>https://www.youtube.com/watch?v=DMRMu17i4h0&amp;list=PLZ0vRaBzdrQ2UfyOSfiUuKOs4-2MxInQS&amp;index=77&amp;t=12s</t>
  </si>
  <si>
    <t>DMRMu17i4h0</t>
  </si>
  <si>
    <t>3 เคล็ดลับที่ทำให้ 3M สร้างสินค้าได้ครอบจักรวาล ทำเงิน 3 หมื่นล้านเหรียญต่อปี The Secret Sauce EP.75</t>
  </si>
  <si>
    <t>Jan 17, 2019</t>
  </si>
  <si>
    <t>1/17/2019</t>
  </si>
  <si>
    <t>11,077 views</t>
  </si>
  <si>
    <t>like this video along with 203 other people</t>
  </si>
  <si>
    <t>19:27</t>
  </si>
  <si>
    <t>เชื่อไหมว่า ในระยะสามเมตรรอบตัวเราต้องมีสินค้าจาก 3M อยู่อย่างน้อยหนึ่งชิ้น
3M คือบริษัทผลิตสินค้าครอบจักรวาล ที่มีอยู่ราวๆ 60,000 SKU ไม่เว้นแม้แต่สินค้าที่กำลังขาดตลาดอย่างหน้ากาก N95 เนื่องจากปัญหาฝุ่นพิษ PM2.5 ที่ปกคลุมในบ้านเรา รวมถึงสินค้าที่มาจากความคิดสร้างสรรค์จนเกิดเป็นนวัตกรรมใหม่ เช่น โพสต์อิท กระดาษทราย สก็อตช์ไบรท์ สก็อตช์เทป และอื่นๆ อีกมาก
The Secret Sauce เอพิโสดนี้ เล่าถึงเคล็ดลับที่ทำให้ 3M รังสรรค์ไอเดียต่างๆ จนเป็นนวัตกรรมและประสบความสำเร็จจนถึงทุกวันนี้
อ่านเนื้อหาของเอพิโสดนี้ ได้ที่ https://www.thestandard.co/podcast/thesecretsauce75</t>
  </si>
  <si>
    <t>https://www.youtube.com/watch?v=uG0lqskmSd8&amp;list=PLZ0vRaBzdrQ2UfyOSfiUuKOs4-2MxInQS&amp;index=76&amp;t=12s</t>
  </si>
  <si>
    <t>uG0lqskmSd8</t>
  </si>
  <si>
    <t>4 เคล็ดลับสร้างคอนเทนต์ให้น่าสนใจและปังเหมือน ลงทุนแมน | The Secret Sauce EP.74</t>
  </si>
  <si>
    <t>Jan 12, 2019</t>
  </si>
  <si>
    <t>1/12/2019</t>
  </si>
  <si>
    <t>24,064 views</t>
  </si>
  <si>
    <t>like this video along with 540 other people</t>
  </si>
  <si>
    <t>16:10</t>
  </si>
  <si>
    <t>ลงทุนแมนจะเล่าให้ฟัง…
ประโยคเกริ่นนำสุดคลาสสิกจากเฟซบุ๊กเพจที่ใครๆ ก็น่าจะรู้จักอย่าง ลงทุนแมน เพจที่หยิบความรู้เรื่องธุรกิจ การตลาด การลงทุน หรือแม้แต่ประเด็นสังคมมาเล่าได้อย่างมีเสน่ห์ รอบด้าน และลุ่มลึก จนมีแฟนๆ ติดตามอย่างเหนียวแน่น
เคน นครินทร์ ได้คุยกับเจ้าของเพจลงทุนแมน ตัวเป็นๆ แล้วบอกเล่าเป็นเคล็ดลับที่ว่า ทำอย่างไรถึงจะสร้างคอนเทนต์ได้น่าสนใจ พาดหัวปัง เนื้อหาดี ข้อมูลแน่น อ่านสนุก จนอดแชร์ไม่ได้ เขาทำได้อย่างไร เรื่องนี้คนที่เป็นนักเขียน คนทำแบรนด์คอนเทนต์ มาร์เก็ตติ้งคอนเทนต์ ต้องห้ามพลาด
อ่านเนื้อหาของเอพิโสดนี้ ได้ที่ thestandard.co/podcast/thesecretsauce74/</t>
  </si>
  <si>
    <t>https://www.youtube.com/watch?v=FpaK4hFzWOs&amp;list=PLZ0vRaBzdrQ2UfyOSfiUuKOs4-2MxInQS&amp;index=75&amp;t=13s</t>
  </si>
  <si>
    <t>FpaK4hFzWOs</t>
  </si>
  <si>
    <t>ปาโบล ปิกัสโซ กับ 6 วิธีที่ทำให้คุณสร้างสรรค์งานได้อัจฉริยะใกล้เคียงเขา | The Secret Sauce EP.73</t>
  </si>
  <si>
    <t>Jan 10, 2019</t>
  </si>
  <si>
    <t>1/10/2019</t>
  </si>
  <si>
    <t>102,469 views</t>
  </si>
  <si>
    <t>like this video along with 2,340 other people</t>
  </si>
  <si>
    <t>33:57</t>
  </si>
  <si>
    <t>คนจำนวนไม่น้อยคิดว่าศิลปะเป็นเรื่องเข้าใจยากหรือเป็นเรื่องที่เฉพาะเจาะจง แต่วิธีการคิดสร้างสรรค์และการทำงานเป็นสิ่งสำคัญที่คนทำงานไม่ว่าสายอาชีพไหนก็สามารถนำมาประยุกต์ใช้ได้ ถ้ารู้จักปรับให้ถูกวิธี
The Secret Sauce เอพิโสดนี้ เล่าถึง 6 วิธีคิดวิธีทำงานของปาโบล ปิกัสโซ ศิลปินที่ปฏิวัติวงการศิลปะ และได้รับยกย่องให้เป็น ‘อัจฉริยะ’ คนหนึ่งของโลก
อ่านเนื้อหาของเอพิโสดนี้ ได้ที่ https://www.thestandard.co/podcast/thesecretsauce73/</t>
  </si>
  <si>
    <t>https://www.youtube.com/watch?v=KSx7BrsHG5g&amp;list=PLZ0vRaBzdrQ2UfyOSfiUuKOs4-2MxInQS&amp;index=74&amp;t=7s</t>
  </si>
  <si>
    <t>KSx7BrsHG5g</t>
  </si>
  <si>
    <t>Mindset 2019 วิธีคิดเพื่อความสำเร็จในการทำงานและบริหารธุรกิจ | The Secret Sauce EP.72</t>
  </si>
  <si>
    <t>Jan 1, 2019</t>
  </si>
  <si>
    <t>1/1/2019</t>
  </si>
  <si>
    <t>190,116 views</t>
  </si>
  <si>
    <t>like this video along with 3,181 other people</t>
  </si>
  <si>
    <t>29:34</t>
  </si>
  <si>
    <t>สวัสดีปีใหม่คนอ่านและคนฟังทุกท่านครับ
หลายคนอาจใช้ช่วงเวลาเริ่มต้นปีใหม่ไปกับการตั้งเป้าหมายหรือสร้างปณิธานที่อยากลงมือทำ ตัวผมเองเชื่อว่าสิ่งที่สำคัญที่สุดสำหรับการเริ่มต้นคือการปรับวิธีคิด หรือ ‘Mindset’ เพื่อใช้สิ่งนี้เป็นเข็มทิศผลักดันชีวิตให้เติบโตไปข้างหน้าได้อย่างมั่นใจ
The Secret Sauce เอพิโสดพิเศษนี้ ผมสรุปความรู้จากการสัมภาษณ์คนเก่งๆ หรืออ่านหนังสือเพิ่มเติมด้วยตัวเอง ออกมาเป็น 19 วิธีคิดสำหรับปี 2019 โดยยังคงเน้นเรื่องการทำงานหรือบริหารธุรกิจเหมือนเดิมครับ
อ่านเนื้อหาของเอพิโสดนี้ ได้ที่ https://www.thestandard.co/podcast/thesecretsauce72/</t>
  </si>
  <si>
    <t>https://www.youtube.com/watch?v=LaKqC1wxqzo&amp;list=PLZ0vRaBzdrQ2UfyOSfiUuKOs4-2MxInQS&amp;index=73&amp;t=7s</t>
  </si>
  <si>
    <t>LaKqC1wxqzo</t>
  </si>
  <si>
    <t>มีวินัย โฟกัส บริหารคน ถอดบทเรียนที่ได้จากการทำ The Secret Sauce ปี 2018 | The Secret Sauce EP.71</t>
  </si>
  <si>
    <t>Dec 27, 2018</t>
  </si>
  <si>
    <t>12/27/2018</t>
  </si>
  <si>
    <t>2018-Q4</t>
  </si>
  <si>
    <t>23,891 views</t>
  </si>
  <si>
    <t>ป็นธรรมเนียมประจำปีของ The Secret Sauce ที่ทีมงานต้องชวน เคน-นครินทร์ มาพูดคุยสรุปบทเรียนที่ได้จากการทำพอดแคสต์ เพื่อส่งต่อให้คุณผู้ฟังนำไปปรับใช้กับชีวิตการทำงาน การทำธุรกิจ หรือแม้กระทั่งชีวิตส่วนตัว
มาฟังกันว่าบทเรียนที่โฮสต์ของเราได้จากการสัมภาษณ์ผู้ก่อตั้งแบรนด์ ผู้บริหาร หรือบุคคลชื่อดังในสาขาอื่นๆ ตลอดปี 2018 จะมีอะไรบ้าง
อ่านเนื้อหาของเอพิโสดนี้ ได้ที่ https://www.thestandard.co/podcast/thesecretsauce71/</t>
  </si>
  <si>
    <t>https://www.youtube.com/watch?v=AV8ljlzJvw0&amp;list=PLZ0vRaBzdrQ2UfyOSfiUuKOs4-2MxInQS&amp;index=72&amp;t=7s</t>
  </si>
  <si>
    <t>AV8ljlzJvw0</t>
  </si>
  <si>
    <t>ตั้งเป้าหมายและใช้กลยุทธ์อะไรให้ Minor เติบโตเป็นอาณาจักรธุรกิจแสนล้าน | The Secret Sauce EP.70</t>
  </si>
  <si>
    <t>Dec 26, 2018</t>
  </si>
  <si>
    <t>12/26/2018</t>
  </si>
  <si>
    <t>35,773 views</t>
  </si>
  <si>
    <t>like this video along with 634 other people</t>
  </si>
  <si>
    <t>เชื่อไหมครับว่าองค์กรที่ผมจะชวนมาพูดคุยในเอพิโสดนี้ แทบทุกคนต้องเคยผ่านการเป็น ‘ลูกค้า’ ของเขา เพราะธุรกิจในเครือมีทั้งโรงแรมและอสังหาริมทรัพย์ ร้านอาหารชื่อดังหลายแห่ง และแบรนด์สินค้าไลฟ์สไตล์อีกจำนวนมาก  
บิลล์ ไฮเนคกี (Bill Heinecke) จากเด็กหนุ่มวัย 17 ปี กับการยืมเงินเพียงแค่ 25,000 บาท เพื่อมาสร้างธุรกิจโฆษณาและทำความสะอาดสำนักงาน จนค่อยๆ ขยายกิจการถึงวันนี้ ที่กลายเป็นกิจการระดับแสนล้าน มีสินทรัพย์รวมกว่า 1.45 แสนล้านบาท แถมปี 2017 ทำกำไรได้ถึง 5.4 พันล้าน ทั้งหมดที่กล่าวมานั่นคือ บริษัท Minor International จำกัด (มหาชน) หรือ MINT
เคน นครินทร์ คุยกับ บิ๊ก-ชัยพัฒน์ ไพฑูรย์ รองประธานฝ่ายกลยุทธ์ของไมเนอร์ กรุ๊ป ในรายการ The Secret Sauce
อ่านเนื้อหาของเอพิโสดนี้ ได้ที่ thestandard.co/podcast/thesecretsauce70/</t>
  </si>
  <si>
    <t>https://www.youtube.com/watch?v=-OPCcoWyXrA&amp;list=PLZ0vRaBzdrQ2UfyOSfiUuKOs4-2MxInQS&amp;index=71</t>
  </si>
  <si>
    <t>-OPCcoWyXrA</t>
  </si>
  <si>
    <t>เทรนด์การตลาดดิจิทัลปี 2019 ทิศทางที่ไป คนทำงานต้องปรับตัวอย่างไร | The Secret Sauce EP.69</t>
  </si>
  <si>
    <t>Dec 21, 2018</t>
  </si>
  <si>
    <t>12/21/2018</t>
  </si>
  <si>
    <t>69,942 views</t>
  </si>
  <si>
    <t>43:45</t>
  </si>
  <si>
    <t>ต่อเนื่องจาก เอพิโสดที่แล้ว The Secret Sauce ยังอยู่กับ บี-สโรจ เลาหศิริ Chief Marketing Officer แห่ง Rabbit’s Digital Group เจ้าของเฟซบุ๊กแฟนเพจ สโรจขบคิดการตลาด เพื่อวิเคราะห์เทรนด์การตลาดดิจิทัลในปี 2019 
มาฟังกันว่า VR จะมาไหม ทิศทางการใช้สื่อจะเป็นอย่างไร คนทำงานควรปรับตัวเรื่องไหนอีกบ้าง ทุกข้อมูลเน้นๆ และเป็นประโยชน์แน่นอน
อ่านเนื้อหาของเอพิโสดนี้ ได้ที่ thestandard.co/podcast/thesecretsauce69/</t>
  </si>
  <si>
    <t>https://www.youtube.com/watch?v=2XQ6ZU_nQvA&amp;list=PLZ0vRaBzdrQ2UfyOSfiUuKOs4-2MxInQS&amp;index=70&amp;t=5s</t>
  </si>
  <si>
    <t>2XQ6ZU_nQvA</t>
  </si>
  <si>
    <t>สรุปเทรนด์การตลาดและโฆษณาปี 2018 อะไรเวิร์ก อะไรควรเลิกทำได้แล้ว | The Secret Sauce EP.68</t>
  </si>
  <si>
    <t>Dec 18, 2018</t>
  </si>
  <si>
    <t>12/18/2018</t>
  </si>
  <si>
    <t>16,263 views</t>
  </si>
  <si>
    <t>like this video along with 381 other people</t>
  </si>
  <si>
    <t>41:58</t>
  </si>
  <si>
    <t>ปีเก่ากำลังจะผ่านพ้นไป ปีใหม่กำลังใกล้เข้ามา
เป็นธรรมดาของคนทำงานยุคใหม่ที่ทุกอย่างต้องเชื่อมเข้ากับโลกดิจิทัล ไม่ว่าจะเป็นคนทำงานสายเอเจนซีโฆษณา ดูแลด้านการตลาด คนทำสื่อฯ แบบผม รวมถึงคนทำงานแทบทุกอุตสาหกรรมก็ล้วนแล้วแต่ต้องมีเทคโนโลยีเข้ามาเกี่ยวข้อง 
The Secret Sauce เอพิโสดนี้ ผมเลยชวน บี-สโรจ เลาหศิริ Chief Marketing Officer แห่ง Rabbit’s Tale เจ้าของเฟซบุ๊กแฟนเพจ สโรจขบคิดการตลาด และหนึ่งในคอลัมนิสต์ของ THE STANDARD ภายใต้คอลัมน์ ‘Marketing Decoder’ มาพูดคุยสรุปเทรนด์การตลาดและโฆษณาของไทย มาฟังกันครับว่ารอบปีที่ผ่านมาเกิดอะไรขึ้นบ้าง พฤติกรรมผู้บริโภคเปลี่ยนแปลงไปแค่ไหน วงการสื่อเป็นอย่างไร และมีเรื่องใดอีกที่คนทำงานยุคนี้ต้องเลิกทำได้แล้ว</t>
  </si>
  <si>
    <t>https://www.youtube.com/watch?v=kMTf3G0Oet4&amp;list=PLZ0vRaBzdrQ2UfyOSfiUuKOs4-2MxInQS&amp;index=69&amp;t=7s</t>
  </si>
  <si>
    <t>kMTf3G0Oet4</t>
  </si>
  <si>
    <t>สื่ออเมริกันเอาตัวรอดอย่างไรในยุคโซเชียลมีเดียครองเมืองและข่าวปลอมระบาด | The Secret Sauce EP.67</t>
  </si>
  <si>
    <t>Dec 15, 2018</t>
  </si>
  <si>
    <t>12/15/2018</t>
  </si>
  <si>
    <t>11,927 views</t>
  </si>
  <si>
    <t>like this video along with 199 other people</t>
  </si>
  <si>
    <t>37:55</t>
  </si>
  <si>
    <t>สื่อมวลชนในสังคมประชาธิปไตยของสหรัฐฯ กำลังถูกท้าทายอย่างหนักจากคลื่น digital disruption การแพร่ระบาดของข่าวปลอม (fake news) และข่าวที่บิดเบือน (disinformation)
ผมและสื่อไทยจำนวนหนึ่งได้รับเชิญจากกระทรวงการต่างประเทศสหรัฐฯ ในโครงการ International Visitor Leadership Program มาเยี่ยมชมการทำงานของสื่อมืออาชีพ รวมทั้งการจัดการกับหนึ่งในปัญหาและความท้าทายที่สุดที่พวกเขากำลังเผชิญในรอบ 100 ปี นั่นคือ จะจัดการกับความจริงอย่างไรในยุคสื่อดิจิทัลครองเมือง
โดยเดินทางไปยัง 3 เมืองหลักๆ นั่นคือ เรียนรู้ประวัติศาสตร์และพัฒนาการของสื่อในวอชิงตัน ดี.ซี., การเอาตัวรอดของสื่อท้องถิ่นในคลีฟแลนด์ ปิดท้ายด้วยการพบกับยักษ์ใหญ่หน้าใหม่ผู้เขย่าและปั่นป่วนวงการสื่ออย่างเฟซบุ๊กและกูเกิลที่ซานฟรานซิสโก
The Secret Sauce เอพิโสดนี้ เล่าถึงสิ่งที่ได้เรียนรู้จากการเดินทางมาศึกษาดูงาน เกิดอะไรขึ้นกับสื่อมวลชนของสหรัฐอเมริกา พวกเขาประสบปัญหาอะไร เจอผลกระทบร้ายแรงแค่ไหน และมีวิธีปรับตัวอย่างไรบ้าง
อ่านเนื้อหาของเอพิโสดนี้ ได้ที่ thestandard.co/podcast/thesecretsauce67/</t>
  </si>
  <si>
    <t>https://www.youtube.com/watch?v=LJVwi4t99LM&amp;list=PLZ0vRaBzdrQ2UfyOSfiUuKOs4-2MxInQS&amp;index=68&amp;t=7s</t>
  </si>
  <si>
    <t>LJVwi4t99LM</t>
  </si>
  <si>
    <t>วิธีบริหารจัดการอีโก้ ที่ทำให้ คริสเตียโน โรนัลโด กลายเป็นคนที่โคตรเก่ง | The Secret Sauce EP.66</t>
  </si>
  <si>
    <t>Dec 12, 2018</t>
  </si>
  <si>
    <t>12/12/2018</t>
  </si>
  <si>
    <t>95,248 views</t>
  </si>
  <si>
    <t>like this video along with 2,638 other people</t>
  </si>
  <si>
    <t>เราจะเรียนรู้อะไรได้บ้างจาก คริสเตียโน โรนัลโด นักฟุตบอลที่โด่งดัง เก่งกาจ และทรงอิทธิพลที่สุดคนหนึ่งในโลกยุคปัจจุบัน
เขาคือนักฟุตบอลที่คนรักและหมั่นไส้มากที่สุดในโลก เพราะคำว่า ‘อีโก้’
หลายคนอาจนึกถึงคำว่า ‘อีโก้’ ในแง่ลบ เป็นคนหยิ่งยโสโอหัง ไม่ฟังเสียงความคิดเห็นของผู้อื่น แต่หากมองให้ลึกและกว้างขึ้น บวกกับรู้จักบริหารจัดการอีโก้อย่างถูกวิธี สิ่งนี้จะเป็นเหมือนกุญแจลับแห่งความสำเร็จก็เป็นได้ 
เคน-นครินทร์ ถอดรหัสเบื้องหลังอีโก้ของ คริสเตียโน โรนัลโด ชายผู้ต้องการเป็นอย่างเดียวคือที่หนึ่ง
อ่านเนื้อหาของเอพิโสดนี้ ได้ที่ thestandard.co/podcast/thesecretsauce66/</t>
  </si>
  <si>
    <t>https://www.youtube.com/watch?v=LAwePKkQC6Y&amp;list=PLZ0vRaBzdrQ2UfyOSfiUuKOs4-2MxInQS&amp;index=67&amp;t=7s</t>
  </si>
  <si>
    <t>LAwePKkQC6Y</t>
  </si>
  <si>
    <t>4 ขั้นตอนสร้างนวัตกรรมแบบ โทมัส เอดิสัน ที่คนทำงานและองค์กรควรเรียนรู้ | The Secret Sauce EP.65</t>
  </si>
  <si>
    <t>Dec 7, 2018</t>
  </si>
  <si>
    <t>12/7/2018</t>
  </si>
  <si>
    <t>24,893 views</t>
  </si>
  <si>
    <t>16:50</t>
  </si>
  <si>
    <t>เราจะเรียนรู้อะไรได้บ้าง จากกระบวนการสร้างสิ่งประดิษฐ์ โดยนวัตกรผู้ยิ่งใหญ่ ชายที่ครั้งหนึ่งเคยกล่าวไว้ว่า “ผมไม่ใช่นักวิทยาศาสตร์ แต่เป็นนักประดิษฐ์” เขาคือ โทมัส อัลวา เอดิสัน (Thomas Alva Edison) นักประดิษฐ์หลอดไฟคนแรกของโลก
เคน-นครินทร์ ถอดบทเรียนที่ได้จากการชมนิทรรศการ Lighting a Revolution The Edison Ela ณ Smithsonian National Museum of American History กรุงวอชิงตัน ดี.ซี. สหรัฐอเมริกา ในรายการ The Secret Sauce</t>
  </si>
  <si>
    <t>https://www.youtube.com/watch?v=Z5XLzmtumqo&amp;list=PLZ0vRaBzdrQ2UfyOSfiUuKOs4-2MxInQS&amp;index=66&amp;t=7s</t>
  </si>
  <si>
    <t>Z5XLzmtumqo</t>
  </si>
  <si>
    <t>4 เคล็ดลับสร้างแบรนด์ให้ยิ่งใหญ่และเป็นที่หนึ่งในแบบฉบับ NIKE | The Secret Sauce EP.64</t>
  </si>
  <si>
    <t>Dec 5, 2018</t>
  </si>
  <si>
    <t>12/5/2018</t>
  </si>
  <si>
    <t>25,069 views</t>
  </si>
  <si>
    <t>like this video along with 479 other people</t>
  </si>
  <si>
    <t>26:33</t>
  </si>
  <si>
    <t>Nike แบรนด์ที่มาพร้อมกับโลโก้ ‘Swoosh’ และสโลแกนที่ติดตาติดหูที่สุดอย่าง ‘JUST DO IT.’ นี่คือแบรนด์ที่เป็นไอคอนของทุกด้าน ทั้งกีฬา ธุรกิจ ป๊อปคัลเจอร์ หรือการสร้างผลกระทบต่อสังคม พร้อมด้วยความสำเร็จที่การันตีด้วยตัวเลขมูลค่าในตลาดหุ้นที่สูงถึง 3.8 ล้านล้านบาท
The Secret Sauce เอพิโสดนี้ ขอเล่าถึงไนกี้ในแง่มุมที่ต่างออกไปบ้างเล็กน้อย อ้างอิงข้อมูลจากหนังสือ Shoe Dog บันทึกความทรงจำโดยผู้ก่อกำเนิดไนกี้ และอีกหลายแหล่งข้อมูล เพื่อสะท้อนให้เห็นถึงความยิ่งใหญ่ของไนกี้อย่างที่หลายแบรนด์ไม่สามารถทำได้
อ่านเนื้อหาของเอพิโสดนี้ ได้ที่ thestandard.co/podcast/thesecretsauce64/</t>
  </si>
  <si>
    <t>https://www.youtube.com/watch?v=qUr_3WXL4z0&amp;list=PLZ0vRaBzdrQ2UfyOSfiUuKOs4-2MxInQS&amp;index=65&amp;t=7s</t>
  </si>
  <si>
    <t>qUr_3WXL4z0</t>
  </si>
  <si>
    <t>ธนาธร ตั้งเป้าและสร้างคนอย่างไรให้ไทยซัมมิทโตจากหมื่นล้านเป็น 8 หมื่นล้าน | The Secret Sauce EP.63</t>
  </si>
  <si>
    <t>Nov 30, 2018</t>
  </si>
  <si>
    <t>11/30/2018</t>
  </si>
  <si>
    <t>327,868 views</t>
  </si>
  <si>
    <t>like this video along with 7,000 other people</t>
  </si>
  <si>
    <t>56:02</t>
  </si>
  <si>
    <t>หากพูดถึงชื่อ ธนาธร จึงรุ่งเรืองกิจ เชื่อว่าตอนนี้คนไทยคงรู้จักเขาในฐานะนักการเมือง หัวหน้าพรรคอนาคตใหม่ แต่แท้จริงแล้ว ในอีกแง่มุมหนึ่งเขาคือชายผู้มีความเชี่ยวชาญเรื่องบริหารธุรกิจ จากประสบการณ์จริงในการทำงานตลอด 17 ปีที่ไทยซัมมิทกรุ๊ป บริษัทผลิตชิ้นส่วนยานยนต์ที่ประสบความสำเร็จในระดับโลก เป็นบริษัทไทยเจ้าเดียวที่ได้ส่งชิ้นส่วนให้กับบริษัท Tesla
อะไรคือเคล็ดลับความสำเร็จของการนำองค์กรในแบบฉบับธนาธร การตั้งเป้าหมายที่ดีเป็นอย่างไร การพาบริษัทไปเติบโตที่ต่างประเทศยากแค่ไหน และมีอะไรอีกบ้างที่เขาให้ความสำคัญ
เคน นครินทร์ คุยกับ ธนาธร จึงรุ่งเรืองกิจ ในพอดแคสต์ The Secret Sauce</t>
  </si>
  <si>
    <t>https://www.youtube.com/watch?v=fnQeiKjNasI&amp;list=PLZ0vRaBzdrQ2UfyOSfiUuKOs4-2MxInQS&amp;index=64&amp;t=7s</t>
  </si>
  <si>
    <t>fnQeiKjNasI</t>
  </si>
  <si>
    <t>บทเรียนเรื่องธุรกิจและวิธีคิดในการทำงานของ หนุ่มเมืองจันท์ | The Secret Sauce EP.62</t>
  </si>
  <si>
    <t>Nov 28, 2018</t>
  </si>
  <si>
    <t>11/28/2018</t>
  </si>
  <si>
    <t>89,742 views</t>
  </si>
  <si>
    <t>like this video along with 1,431 other people</t>
  </si>
  <si>
    <t>28:27</t>
  </si>
  <si>
    <t>สรกล อดุลยานนท์ หรือ หนุ่มเมืองจันท์ นักเขียนและสื่อสารมวลชนที่มีบทบาทสำคัญในแวดวงธุรกิจ
หลังลาออกจากงานประจำมาเป็นฟรีแลนซ์ได้ 5 ปี เขาเพิ่งออกหนังสือเล่มที่ 30 ในชุดฟาสต์ฟู้ดธุรกิจ ชื่อ เพราะฉะนั้น ฉันจึงถาม และทำคลาสธุรกิจที่ฮิตที่สุดในประเทศไทยอย่างหลักสูตร ABC สถาบันพัฒนาความคิดสร้างสรรค์เชิงธุรกิจ มหาวิทยาลัยศรีปทุม
เคน นครินทร์ พูดคุยกับ พี่ตุ้ม หนุ่มเมืองจันท์ ในเรื่องธุรกิจและการทำงาน ในพอดแคสต์ The Secret Sauce
อ่านเนื้อหาของเอพิโสดนี้ ได้ที่ https://www.thestandard.co/podcast/thesecretsauce62/</t>
  </si>
  <si>
    <t>https://www.youtube.com/watch?v=ApZ_6DW9dNg&amp;list=PLZ0vRaBzdrQ2UfyOSfiUuKOs4-2MxInQS&amp;index=63&amp;t=7s</t>
  </si>
  <si>
    <t>ApZ_6DW9dNg</t>
  </si>
  <si>
    <t>เคล็ดลับเพิ่มเวลาชีวิต เลิกทำเรื่องไร้สาระ แจกจ่ายงานให้เป็น โฟกัสสิ่งสำคัญ | The Secret Sauce EP.61</t>
  </si>
  <si>
    <t>Nov 23, 2018</t>
  </si>
  <si>
    <t>11/23/2018</t>
  </si>
  <si>
    <t>268,011 views</t>
  </si>
  <si>
    <t>like this video along with 5,580 other people</t>
  </si>
  <si>
    <t>17:33</t>
  </si>
  <si>
    <t>ผมเชื่อว่าปัญหายอดฮิตของคนวัยทำงานคงหนีไม่พ้นเรื่องเวลาไม่พอ 
หลายคนอยากขอจำนวนชั่วโมงต่อวันมากกว่านี้เพื่อให้ตัวเองมีเวลาทำงานเพิ่ม หรือพยายามหาวิธีเพิ่มประสิทธิภาพการทำงานในเวลาที่มีอยู่อย่างจำกัด แถมยังอดไม่ได้ที่จะรู้สึกเหนื่อยล้าทุกครั้งหลังเลิกงาน อยากพักผ่อน อยากปาร์ตี้สังสรรค์ แต่พอทบทวนสิ่งที่ทำมาตลอดทั้งวัน กลับรู้สึกเหมือนยังไม่ได้ทำอะไรเป็นชิ้นเป็นอันเลย
ผมพยายามหาคำตอบเรื่องนี้เพื่อมาพัฒนาตนเองและพนักงานในองค์กร จนได้เจอบทความ Make</t>
  </si>
  <si>
    <t>https://www.youtube.com/watch?v=HMDe8L5Vk_4&amp;list=PLZ0vRaBzdrQ2UfyOSfiUuKOs4-2MxInQS&amp;index=62&amp;t=7s</t>
  </si>
  <si>
    <t>HMDe8L5Vk_4</t>
  </si>
  <si>
    <t>Digital Ecosystem และ 4 หัวใจสำคัญที่ทำให้แบรนด์รักและเชื่อใจ adapter | The Secret Sauce EP.60</t>
  </si>
  <si>
    <t>Nov 21, 2018</t>
  </si>
  <si>
    <t>11/21/2018</t>
  </si>
  <si>
    <t>9,895 views</t>
  </si>
  <si>
    <t>like this video along with 133 other people</t>
  </si>
  <si>
    <t>43:10</t>
  </si>
  <si>
    <t>adapter เอเจนซี่เล็กๆ ที่เริ่มจากดูแลลูกค้าเพียง 6 แบรนด์ มีพนักงานประมาณ 30 คน ค่อยๆ เติบโตจากการที่ลูกค้าแนะนำต่อกันไปเรื่อยๆ จนปัจจุบันเติบโตเหนือตลาดเอเจนซี่อยู่ถึง 20% มีลูกค้ากว่า 20 แบรนด์ และมีพนักงานเพิ่มขึ้นถึง 135 คน
นี่คือเอเจนซี่ที่เชี่ยวชาญด้านการสร้างระบบนิเวศทางดิจิทัลให้กับแบรนด์ลูกค้าอย่างครบวงจร เชื่อม Customer Journey ที่มีความซับซ้อนและหลากหลายให้มารวมกันได้ตั้งแต่จุดเริ่มต้นจนถึงปลายทาง เพื่อทำให้เกิด Digital Ecosystem ที่ส่งผลดีกับเป้าหมายที่แท้จริงของลูกค้า
เคน-นครินทร์ คุยกับ เอิร์ธ-อรรถวุฒิ เวศรานุรักษ์ ประธานกรรมการบริหาร adapter Digital Group ในพอดแคสต์ The Secret Sauce
อ่านเนื้อหาของเอพิโสดนี้ ได้ที่ thestandard.co/podcast/thesecretsauce60/</t>
  </si>
  <si>
    <t>https://www.youtube.com/watch?v=si2M3HGt-KM&amp;list=PLZ0vRaBzdrQ2UfyOSfiUuKOs4-2MxInQS&amp;index=61&amp;t=7s</t>
  </si>
  <si>
    <t>si2M3HGt-KM</t>
  </si>
  <si>
    <t>7 วิธีคิดที่ทำให้ Google สร้างนวัตกรรมได้ซ้ำแล้วซ้ำเล่า | The Secret Sauce EP.59</t>
  </si>
  <si>
    <t>Nov 16, 2018</t>
  </si>
  <si>
    <t>11/16/2018</t>
  </si>
  <si>
    <t>40,880 views</t>
  </si>
  <si>
    <t>like this video along with 645 other people</t>
  </si>
  <si>
    <t>20:03</t>
  </si>
  <si>
    <t>ถ้าให้พูดถึงบริษัทที่คนอยากเข้าทำงานเป็นอันดับต้นๆ เชื่อว่าต้องมีชื่อของ ‘Google’  ติดอยู่ในนั้นแน่นอน บริษัทนวัตกรรมยักษ์ใหญ่ติด Top 5 ระดับโลก กับการคิดค้นโปรดักต์มากมายที่ประสบความสำเร็จ 
คำถามคือเขามีวิธีคิดในการสร้างสรรค์สิ่งเหล่านั้นได้อย่างไร คนของกูเกิ้ลเป็นแบบไหน และทำไมไอเดียดีๆ ของคนที่นี่จึงไม่มีวันหมด
เคน-นครินทร์ สรุป 7 วิธีคิดสร้างความสำเร็จของกูเกิ้ล จากการได้พูดคุยแบบเอ็กซ์คลูซีฟกับ เบน คิง (Ben King) หัวเรือใหญ่แห่ง Google Thailandในพอดแคสต์ The Secret Sauce
อ่านเนื้อหาของเอพิโสดนี้ได้ที่ https://www.thestandard.co/podcast/thesecretsauce59/</t>
  </si>
  <si>
    <t>https://www.youtube.com/watch?v=P-I5a3cLYpc&amp;list=PLZ0vRaBzdrQ2UfyOSfiUuKOs4-2MxInQS&amp;index=60&amp;t=7s</t>
  </si>
  <si>
    <t>P-I5a3cLYpc</t>
  </si>
  <si>
    <t>MUJI สร้างแบรนด์จากความว่างเปล่า ครองใจคนทั่วโลก มียอดขาย 1 แสนล้านบาทต่อปี | The Secret Sauce EP.58</t>
  </si>
  <si>
    <t>Nov 14, 2018</t>
  </si>
  <si>
    <t>11/14/2018</t>
  </si>
  <si>
    <t>89,295 views</t>
  </si>
  <si>
    <t>like this video along with 1,512 other people</t>
  </si>
  <si>
    <t>32:01</t>
  </si>
  <si>
    <t>‘ไร้แบรนด์ เรียบง่าย อนุรักษ์สิ่งแวดล้อม ราคาเข้าถึงได้ สินค้าเน้นดีไซน์ที่สามารถใช้งานจริง’ ถ้าพูดถึงแบรนด์ที่ให้ภาพลักษณ์เช่นนี้ เชื่อว่าหลายคนคงนึกถึง ‘MUJI’ แบรนด์จากประเทศญี่ปุ่น ที่สามารถชนะใจผู้บริโภคกับสินค้าสีสันสบายตาที่ใครๆ ก็ต้องมีติดกระเป๋าอย่างน้อยหนึ่งชิ้น
สินค้าของมูจิมีหลาย SKU ไล่ตั้งแต่สินค้าชิ้นเล็กๆ อย่างเครื่องเขียน เครื่องสำอาง กระเป๋าใส่ของ เครื่องใช้ภายในบ้าน ไล่ไปจนถึงสินค้าชิ้นใหญ่อย่างเตียงนอน โซฟา จักรยาน รวมถึงการขยายธุรกิจเปิดโรงแรม คาเฟ่ร้านอาหาร เพราะฉะนั้นมูจิจึงไม่ใช่แค่แบรนด์สินค้า แต่ได้พัฒนาเป็น ‘วัฒนธรรมมูจิ’ ที่ถูกบ่มเพาะมานานเกือบ 40 ปี
ผมได้สรุปเคล็ดลับความสำเร็จของมูจิ แบรนด์ที่มีอิทธิพลและครองใจคนอันดับต้นๆ ของโลก ในพอดแคสต์ The Secret Sauce
อ่านเนื้อหาของเอพิโสดนี้ได้ที่ thestandard.co/podcast/thesecretsauce58/</t>
  </si>
  <si>
    <t>https://www.youtube.com/watch?v=XAi6haJ0a2w&amp;list=PLZ0vRaBzdrQ2UfyOSfiUuKOs4-2MxInQS&amp;index=59&amp;t=7s</t>
  </si>
  <si>
    <t>XAi6haJ0a2w</t>
  </si>
  <si>
    <t>วงการโฆษณาจะไปทางไหน Ogilvy มีไม้เด็ดอะไรในการคงความเป็นสุดยอดเอเจนซี | The Secret Sauce EP.57</t>
  </si>
  <si>
    <t>Nov 9, 2018</t>
  </si>
  <si>
    <t>11/9/2018</t>
  </si>
  <si>
    <t>9,257 views</t>
  </si>
  <si>
    <t>Digital Disruption หรือคลื่นแห่งความเปลี่ยนแปลงที่มีผลกระทบมาจากเทคโนโลยี ได้ถาโถมเล่นงานทุกอุตสาหกรรมให้เร่งปรับตัวกันถ้วนหน้า ไม่เว้นแม้แต่วงการโฆษณา ปลายคลื่นที่กำลังอ่อนไหว และต้องรับมืออย่างหนักกับพฤติกรรมผู้บริโภคที่ไม่เหมือนเดิม
คำถามที่น่าสนใจคือ โอกิลวี่ บริษัทเอเจนซีโฆษณาระดับโลก มีวิธีปรับตัวกับความเปลี่ยนแปลงอย่างไร ให้องค์กรมุ่งสู่ Next Chapter ได้อย่างแข็งแกร่ง พร้อมฝ่าทุกวิกฤต และยังคงรักษาความเป็นสุดยอดไว้ได้อย่างดีเยี่ยม
เคน นครินทร์ คุยกับ นิด-นพดล ศรีเกียรติขจร ประธานร่วม กลุ่มบริษัท โอกิลวี่ ประเทศไทย ในพอดแคสต์ The Secret Sauce</t>
  </si>
  <si>
    <t>https://www.youtube.com/watch?v=WTvIdp-3Hbk&amp;list=PLZ0vRaBzdrQ2UfyOSfiUuKOs4-2MxInQS&amp;index=58&amp;t=6s</t>
  </si>
  <si>
    <t>WTvIdp-3Hbk</t>
  </si>
  <si>
    <t>ทำไมคนที่อยากประสบความสำเร็จถึงสนใจ Fasting วิธีที่กำลังฮิตในซิลิคอนวัลเลย์ | The Secret Sauce EP.56</t>
  </si>
  <si>
    <t>Nov 6, 2018</t>
  </si>
  <si>
    <t>11/6/2018</t>
  </si>
  <si>
    <t>446,175 views</t>
  </si>
  <si>
    <t>like this video along with 8,325 other people</t>
  </si>
  <si>
    <t>ทำไมคนที่อยากประสบความสำเร็จถึงเริ่มหันมาสนใจ Fasting 
ในระยะหลังที่ผมได้พูดคุยกับผู้บริหารในองค์กรชั้นนำหรือเจ้าของแบรนด์หลายๆ ท่าน ผมมักได้ยินคำว่า Fasting อยู่บ่อยๆ ผมเลยเริ่มศึกษาข้อมูลและทราบภายหลังว่าคำคำนี้กำลังเป็นคำที่นิยมอย่างมากในหมู่คนซิลิคอนแวลลีย์ เป้าหมายไม่ใช่เพื่อลดน้ำหนัก แต่เพื่อเพิ่มประสิทธิภาพการทำงาน
Fasting คืออะไร มีประโยชน์จริงหรือ และเราจะนำมาปรับใช้ได้อย่างไร ผมสรุปแนวคิดจากการทำ Fasting จากประสบการณ์จริงของ หมู ณัฐวุฒิ ผู้ก่อตั้ง Ookbee และผู้จัดการกองทุน 500 TukTuks ในพอดแคสต์ The Secret Sauce</t>
  </si>
  <si>
    <t>https://www.youtube.com/watch?v=iR6hHXyI8qA&amp;list=PLZ0vRaBzdrQ2UfyOSfiUuKOs4-2MxInQS&amp;index=57&amp;t=11s</t>
  </si>
  <si>
    <t>iR6hHXyI8qA</t>
  </si>
  <si>
    <t>JIB จากเด็กวัดสู่เจ้าของอาณาจักรไอทีหมื่นล้าน ตั้งเป้าเข้าตลาดหุ้นในปี 2021 | The Secret Sauce EP.55</t>
  </si>
  <si>
    <t>Oct 31, 2018</t>
  </si>
  <si>
    <t>10/31/2018</t>
  </si>
  <si>
    <t>30,466 views</t>
  </si>
  <si>
    <t>41:28</t>
  </si>
  <si>
    <t>จากเด็กวัดสู่เจ้าของอาณาจักรไอที 10,000 ล้านบาท ตั้งเป้าเข้าตลาดหุ้นในปี 2021 
จากเด็กบ้านนอก ลูกชายคนใช้แรงงาน สู่ซีอีโอบริษัทที่มีพนักงานถึง 1,200 คน 
จากคนหลงรักคอมพิวเตอร์ เป็นพนักงานเงินเดือนธรรมดา สู่เจ้าของกิจการอีคอมเมิร์ซยอดขาย 100 ล้านบาทต่อเดือน
เคน นครินทร์ สรุป 5 เคล็ดลับความสำเร็จ จาก จิ๊บ-สมยศ เชาวลิต ผู้ก่อตั้งแบรนด์ JIB ในพอดแคสต์ The Secret Sauce</t>
  </si>
  <si>
    <t>https://www.youtube.com/watch?v=qMM-7f4VgNE&amp;list=PLZ0vRaBzdrQ2UfyOSfiUuKOs4-2MxInQS&amp;index=56</t>
  </si>
  <si>
    <t>qMM-7f4VgNE</t>
  </si>
  <si>
    <t>ใจใหญ่ ใจสู้ ตั้งใจ ให้ใจ 4 วิธีคิดใจๆ ที่ควรเรียนรู้จาก วิชัย ศรีวัฒนประภา The Secret Sauce EP.54</t>
  </si>
  <si>
    <t>Oct 29, 2018</t>
  </si>
  <si>
    <t>10/29/2018</t>
  </si>
  <si>
    <t>87,376 views</t>
  </si>
  <si>
    <t>like this video along with 1,796 other people</t>
  </si>
  <si>
    <t>22:23</t>
  </si>
  <si>
    <t>ความสูญเสียกะทันหันต่อการจากไปของ วิชัย ศรีวัฒนประภา นำพามาซึ่งความโศกเศร้าอย่างยิ่งใหญ่สำหรับคนไทยและคนทั่วโลก โดยเฉพาะกับชาวเมืองเลสเตอร์ เพราะเขาคือบุคคลอันเป็นที่รัก จากการชุบชีวิตทีมฟุตบอลเลสเตอร์ซิตี้ สร้างเทพนิยายอันมหัศจรรย์คว้าแชมป์ลีกสูงสุดครั้งแรกนับตั้งแต่ก่อตั้งสโมสรมา 132 ปี
แม้หนึ่งชีวิตต้องจบลง แต่หากพูดถึงช่วงเวลาตลอด 60 ปีที่ผ่านมาของวิชัย เรากลับเห็นเรื่องราวต่างๆ ที่น่าศึกษาเรียนรู้และย้อนกลับไปดูว่าอะไรทำให้เขามาถึงจุดนี้ได้ และอะไรที่เราควรถอดบทเรียนจากผู้ชายที่หัวใจน่ายกย่องคนนี้
เคน-นครินทร์ สรุป 4 วิธีคิดแบบใจๆ ของ วิชัย ศรีวัฒนประภา ในพอดแคสต์ The Secret Sauce
อ่านเนื้อหาของเอพิโสดนี้ได้ที่ https://www.thestandard.co/podcast/thesecretsauce54/</t>
  </si>
  <si>
    <t>https://www.youtube.com/watch?v=3pTGTOB2QU0&amp;list=PLZ0vRaBzdrQ2UfyOSfiUuKOs4-2MxInQS&amp;index=55&amp;t=11s</t>
  </si>
  <si>
    <t>3pTGTOB2QU0</t>
  </si>
  <si>
    <t>Freitag จากผ้าคลุมรถบรรทุกเก่าสู่กระเป๋าที่มียอดขาย 4 ล้านใบ | The Secret Sauce EP.53</t>
  </si>
  <si>
    <t>Oct 27, 2018</t>
  </si>
  <si>
    <t>10/27/2018</t>
  </si>
  <si>
    <t>32,659 views</t>
  </si>
  <si>
    <t>like this video along with 548 other people</t>
  </si>
  <si>
    <t>27:57</t>
  </si>
  <si>
    <t>หากมองออกไปที่ท้องถนน คุณจะสร้างสรรค์ไอเดียอะไรที่มีโอกาสทำให้กลายเป็นธุรกิจที่ยั่งยืนและดีต่อสิ่งแวดล้อม สำหรับพี่น้องตระกูล Freitag พวกเขามองเห็นผ้าคลุมรถบรรทุกเก่าที่ถูกเอามาดัดแปลงเป็นกระเป๋าแมสเซนเจอร์สุดเท่
จนปัจจุบันผ่านมา 25 ปี มีสินค้าวางขายมากมาย เปิดสาขาหลายประเทศ อยู่เหนือทุกกระแสแฟชั่นที่ผ่านไปมาอย่างรวดเร็ว และเป็นที่ยอมรับในระดับโลก 
เคน-นครินทร์ สรุป 4 เคล็ดลับความสำเร็จของแบรนด์ Freitag จากการได้พูดคุยกับ Markus Feitag ผู้ร่วมก่อตั้ง ในพอดแคสต์ The Secret Sauce
อ่านเนื้อหาและดูภาพประกอบได้ที่ https://www.thestandard.co/podcast/thesecretsauce53/</t>
  </si>
  <si>
    <t>https://www.youtube.com/watch?v=zliPq00AblI&amp;list=PLZ0vRaBzdrQ2UfyOSfiUuKOs4-2MxInQS&amp;index=54&amp;t=13s</t>
  </si>
  <si>
    <t>zliPq00AblI</t>
  </si>
  <si>
    <t>หมู ณัฐวุฒิ ดีลกับความล้มเหลวอย่างไร ให้ Ookbee กลับมาทำเงินร้อยล้าน | The Secret Sauce EP.52</t>
  </si>
  <si>
    <t>Oct 24, 2018</t>
  </si>
  <si>
    <t>10/24/2018</t>
  </si>
  <si>
    <t>38,962 views</t>
  </si>
  <si>
    <t>อะไรคือเคล็ดลับความสำเร็จของ Ookbee ธุรกิจที่เคยผ่านความล้มเหลวจนต้องสูญเสียเงินไปกว่า 150 ล้านบาท เจอกับช่วงเวลาที่ยากลำบากเมื่อต้องเลย์ออฟพนักงานในบริษัท
แต่ปัจจุบัน Ookbee กลับมาเป็นบริษัทเทคโนโลยีที่สร้างแพลตฟอร์มได้โดนใจกลุ่มเป้าหมายอีกครั้ง ทำรายได้ถึงหลักร้อยล้าน และเติบโตจนบริษัทยักษ์ใหญ่จากจีนอย่าง tencent เข้ามาร่วมทุนด้วย
เคน-นครินทร์ คุยกับ หมู-ณัฐวุฒิ พึงเจริญพงศ์ ผู้ก่อตั้ง Ookbee
อ่านเนื้อหาของเอพิโสดนี้ได้ที่ https://www.thestandard.co/podcast/thesecretsauce52/</t>
  </si>
  <si>
    <t>https://www.youtube.com/watch?v=vKhc7Mntl7Q&amp;list=PLZ0vRaBzdrQ2UfyOSfiUuKOs4-2MxInQS&amp;index=53&amp;t=7s</t>
  </si>
  <si>
    <t>vKhc7Mntl7Q</t>
  </si>
  <si>
    <t>Warren Buffett กับ 10 สิ่งที่เราควรลงทุนมากกว่าเงิน | The Secret Sauce EP.51</t>
  </si>
  <si>
    <t>Oct 19, 2018</t>
  </si>
  <si>
    <t>10/19/2018</t>
  </si>
  <si>
    <t>969,692 views</t>
  </si>
  <si>
    <t>like this video along with 19,256 other people</t>
  </si>
  <si>
    <t>23:12</t>
  </si>
  <si>
    <t>เราจะเรียนรู้อะไรได้บ้าง จากหลายคำพูดบอกเล่าและวิธีการใช้ชีวิตของ วอร์เรน บัฟเฟตต์ สุดยอดนักลงทุนผู้ก่อตั้งบริษัท Berkshire Hathaway มหาเศรษฐีอันดับต้นๆ ของโลก
เคน-นครินทร์ สรุป 10 สิ่งที่ควรลงทุนมากกว่าแค่เรื่องเงินและหุ้น จากประสบการณ์ของวอร์เรน บัฟเฟตต์
อ่านเนื้อหาของเอพิโสดนี้ได้ที่ https://www.thestandard.co/podcast/thesecretsauce51/</t>
  </si>
  <si>
    <t>https://www.youtube.com/watch?v=FZNVQFMcTfI&amp;list=PLZ0vRaBzdrQ2UfyOSfiUuKOs4-2MxInQS&amp;index=52</t>
  </si>
  <si>
    <t>FZNVQFMcTfI</t>
  </si>
  <si>
    <t>Erb คิดสร้างสรรค์อย่างไรให้บรรเจิดสุดๆ แต่จับต้องได้ และโกอินเตอร์อย่างสวยงาม The Secret Sauce EP.50</t>
  </si>
  <si>
    <t>Oct 16, 2018</t>
  </si>
  <si>
    <t>10/16/2018</t>
  </si>
  <si>
    <t>27,684 views</t>
  </si>
  <si>
    <t>31:09</t>
  </si>
  <si>
    <t>ความคิดสร้างสรรค์สำคัญมากในโลกธุรกิจ แต่จะคิดสร้างสรรค์อย่างไรให้แบรนด์ยังจับต้องได้ จินตนาการบรรเจิดแต่ยังเข้าไปอยู่ในใจลูกค้า และเปลี่ยนความคิดสร้างสรรค์ให้กลายเป็นสินค้า ยอดขาย ที่ทำให้ธุรกิจเราเติบโตได้
นี่คือเคสสตัดดี้ของแบรนด์ไทยที่ใส่ความคิดสร้างสรรค์เข้าไปอย่างเต็มเปี่ยม จนทำให้แบรนด์ประสบความสำเร็จ เป็นแบรนด์ที่คนรัก และโกอินเตอร์ได้อย่างน่าภูมิใจ
เคน-นครินทร์ คุยกับ รี่-พัชทรี ภักดีบุตร ผู้ก่อตั้งและ Creative Director แบรนด์ Erb
อ่านเนื้อหาของเอพิโสดนี้ ได้ที่ https://thestandard.co/podcast/thesecretsauce50/</t>
  </si>
  <si>
    <t>https://www.youtube.com/watch?v=_mm8tCq3a5U&amp;list=PLZ0vRaBzdrQ2UfyOSfiUuKOs4-2MxInQS&amp;index=51</t>
  </si>
  <si>
    <t>_mm8tCq3a5U</t>
  </si>
  <si>
    <t>ทักษะแห่งอนาคต จาก รวิศ หาญอุตสาหะ และ กวีวุฒิ เต็มภูวภัทร | The Secret Sauce EP.49</t>
  </si>
  <si>
    <t>Oct 13, 2018</t>
  </si>
  <si>
    <t>10/13/2018</t>
  </si>
  <si>
    <t>121,164 views</t>
  </si>
  <si>
    <t>like this video along with 2,195 other people</t>
  </si>
  <si>
    <t>30:11</t>
  </si>
  <si>
    <t>คนทำงานควรปรับตัวอย่างไรให้อยู่รอดในยุคที่โลกเปลี่ยนแปลงไปอย่างรวดเร็ว และพร้อมมีสิ่งใหม่เข้ามาแทรกแซงอยู่ตลอดเวลา ไม่ว่าจะเป็นระบบปัญญาประดิษฐ์ (AI) ระบบปฎิบัติการหุ่นยนต์ หรือการโดน disruption ด้วยเทคโนโลยีในทุกวงการ
เคน-นครินทร์ ถอดแนวคิดเรื่องทักษะแห่งอนาคต ที่จำเป็นกับคนทำงานในแทบทุกสายอาชีพ จากการคุยกับ รวิศ หาญอุตสาหะ CEO แบรนด์ศรีจันทร์ และ กวีวุฒิ เต็มภูวภัทร นักเขียนฝีมือดีเจ้าของเพจ 8 บรรทัดครึ่ง ในรายการ The Secret Sauce
อ่านเนื้อหาของเอพิโสดนี้ได้ที่ thestandard.co/podcast/thesecretsauce49/</t>
  </si>
  <si>
    <t>https://www.youtube.com/watch?v=PEV9S-xooVE&amp;list=PLZ0vRaBzdrQ2UfyOSfiUuKOs4-2MxInQS&amp;index=50&amp;t=7s</t>
  </si>
  <si>
    <t>PEV9S-xooVE</t>
  </si>
  <si>
    <t>Gourmet Market ทาร์เก็ตชัด สาขาน้อย สปอยล์ลูกค้าขั้นเทพ | The Secret Sauce EP.48</t>
  </si>
  <si>
    <t>Oct 9, 2018</t>
  </si>
  <si>
    <t>10/9/2018</t>
  </si>
  <si>
    <t>21,827 views</t>
  </si>
  <si>
    <t>อะไรคือเคล็ดลับความสำเร็จของ Gourmet Market พรีเมียมซูเปอร์มาร์เก็ตเจ้าแรกของไทย ที่จับตลาดลูกค้า hi-end โดยเฉพาะ โดดเด่นด้วยสินค้าที่หลากหลายและพยายามหาสิ่งใหม่ๆ เข้ามาเติมอยู่เสมอ ปัจจุบันมีเพียง 14 สาขา แต่ทำรายได้ต่อปีถึง 12,000 ล้านบาท
เคน-นครินทร์ คุยกับ ชัยรัตน์ เพชรดากูล ผู้อำนวยการใหญ่บริหารสินค้าซูเปอร์มาร์เก็ต บริษัท เดอะมอลล์ กรุ๊ป จำกัด ในรายการ The Secret Sauce</t>
  </si>
  <si>
    <t>https://www.youtube.com/watch?v=iLPqq-8YptY&amp;list=PLZ0vRaBzdrQ2UfyOSfiUuKOs4-2MxInQS&amp;index=49&amp;t=7s</t>
  </si>
  <si>
    <t>iLPqq-8YptY</t>
  </si>
  <si>
    <t>ด้านมืดของ Elon Musk กับ 4 สิ่งที่ไม่ควรเอาเยี่ยงอย่าง | The Secret Sauce EP.47</t>
  </si>
  <si>
    <t>Oct 6, 2018</t>
  </si>
  <si>
    <t>10/6/2018</t>
  </si>
  <si>
    <t>430,958 views</t>
  </si>
  <si>
    <t>like this video along with 7,694 other people</t>
  </si>
  <si>
    <t>20:23</t>
  </si>
  <si>
    <t>เราจะเรียนรู้อะไรได้บ้าง จากข่าวฉาวมากมายที่ปรากฎบนสื่อของอีลอน มัสก์ ซีอีโอแห่ง Tesla, Space X และ Boring Company เขาผู้นี้คือชายผู้มีความฝันยิ่งใหญ่ ทำอะไรสุดโต่ง จนหลายครั้งอาจลืมใส่ใจคนรอบข้าง ปากไว ใจร้อน และเผลอทำผิดพลาดหลายต่อหลายครั้ง 
เคน-นครินทร์ สรุป 4 สิ่งที่ไม่ควรเอาเป็นเยี่ยงอย่างจากด้านมืดของอีลอน มัสก์ในรายการ The Secret Sauce 
อ่าน shownotes ได้ที่ https://thestandard.co/podcast/thesecretsauce47/</t>
  </si>
  <si>
    <t>https://www.youtube.com/watch?v=3u30puj_JSI&amp;list=PLZ0vRaBzdrQ2UfyOSfiUuKOs4-2MxInQS&amp;index=48&amp;t=8s</t>
  </si>
  <si>
    <t>3u30puj_JSI</t>
  </si>
  <si>
    <t>6 เคล็ดลับที่ทำให้ ไทเกอร์ วูดส์ พลิกจากจุดต่ำสุดสู่จุดสูงสุดได้อีกครั้ง | The Secret Sauce EP.46</t>
  </si>
  <si>
    <t>Oct 2, 2018</t>
  </si>
  <si>
    <t>10/2/2018</t>
  </si>
  <si>
    <t>39,069 views</t>
  </si>
  <si>
    <t>18:50</t>
  </si>
  <si>
    <t>จากนักกอล์ฟมือวางอันดับหนึ่งของโลก สู่จุดตกต่ำที่ต้องเผชิญปัญหาสารพัด หย่าร้างกับภรรยา ปัญหาสุขภาพรุมเร้า เข้าสู่ยุคมืดติดสารเสพติด และวิกฤติข่าวฉาวที่ตามมาอีกไม่หยุด
หากเป็นคนอื่นคงหมดแรงใจจะเริ่มต้นใหม่ แต่สำหรับ ไทเกอร์ วูดส์ เขากลับเลือกมองข้ามคำวิจารณ์ และพยายามตั้งต้นใหม่จนสามารถกลับมาคว้าแชมป์พีจีเอทัวร์อีกครั้งได้สำเร็จ
เคน-นครินทร์ ถอดเคล็ดลับความสำเร็จที่ทำให้ไทเกอร์ วูดส์คัมแบ็กวงการกอล์ฟได้อีกครั้ง ในรายการ The Secret Sauce 
อ่าน shownote ได้ที่ https:///www.thestandard.co/podcast/thesecretsauce46/
———————————————
THE STANDARD PODCAST : EYE-OPENING FOR YOUR EARS
พอดแคสต์จากสำนักข่าว THE STANDARD
Website : https://www.thestandard.co/podcast
SoundCloud: https://soundcloud.com/thestandardpod...
Twitter : https://twitter.com/TheStandardPod
Facebook : https://www.facebook.com/thestandardth/
Spotify : https://open.spotify.com/show/6uJmks8...
#TigerWoods #TheSecretSauce #TheStandardPodcast #TheStandardCo #TheStandardTH</t>
  </si>
  <si>
    <t>https://www.youtube.com/watch?v=bbT0s7rIO-Q&amp;list=PLZ0vRaBzdrQ2UfyOSfiUuKOs4-2MxInQS&amp;index=47</t>
  </si>
  <si>
    <t>bbT0s7rIO-Q</t>
  </si>
  <si>
    <t>Zara แบรนด์ฟาสต์แฟชั่นที่ให้ความสำคัญกับความขี้เบื่อของลูกค้ามากที่สุด | The Secret Sauce EP.45</t>
  </si>
  <si>
    <t>Sep 28, 2018</t>
  </si>
  <si>
    <t>9/28/2018</t>
  </si>
  <si>
    <t>2018-Q3</t>
  </si>
  <si>
    <t>26,650 views</t>
  </si>
  <si>
    <t>like this video along with 567 other people</t>
  </si>
  <si>
    <t>20:19</t>
  </si>
  <si>
    <t>คุณเคยได้ยินชื่อหนุ่มใหญ่วัย 82 ปีที่ชื่อ อามันซิโอ ออร์เตก้า (Amancio Ortega) ไหม?
ไม่แปลกที่จะไม่รู้จัก แต่ถ้าบอกว่าเขาคือเจ้าของแบรนด์ Zara แบรนด์ฟาสต์แฟชั่นอันดับหนึ่งของโลก คุณคงอยากรู้จักมากขึ้น
ชายคนนี้คือเจ้าของ Inditex Group บริษัทแฟชั่นยักษ์ใหญ่จากสเปน ที่มีแบรนด์เสื้อผ้าชั้นนำมากมายในเครือ นำทัพโดย Zara, Bershka, Massimo Dutti, Pull and Bear รวมทั้งแบรนด์ของแต่งบ้านอย่าง Zara Home ทำให้เขากลายเป็นเศรษฐีที่โลว์โปรไฟล์ที่สุดคนหนึ่ง มีทรัพย์สินทั้งหมดกว่า 69,500 ล้านเหรียญสหรัฐ รวยเป็นอันดับที่ 6 ของโลก
อะไรคือเคล็ดลับความสำเร็จของ Zara เคน-นครินทร์ จะหาคำตอบให้คุณ ในรายการ The Secret Sauce
อ่าน shownotes ได้ที่ https://www.thestandard.co/podcast/thesecretsauce45/</t>
  </si>
  <si>
    <t>https://www.youtube.com/watch?v=JB1GP38d3g8&amp;list=PLZ0vRaBzdrQ2UfyOSfiUuKOs4-2MxInQS&amp;index=46&amp;t=7s</t>
  </si>
  <si>
    <t>JB1GP38d3g8</t>
  </si>
  <si>
    <t>4 วิธีสร้างความเชื่อที่ทำให้ Spotify เหนือกว่ามิวสิกสตรีมมิงทุกเจ้าในโลก | The Secret Sauce EP.44</t>
  </si>
  <si>
    <t>Sep 25, 2018</t>
  </si>
  <si>
    <t>9/25/2018</t>
  </si>
  <si>
    <t>7,635 views</t>
  </si>
  <si>
    <t>20:36</t>
  </si>
  <si>
    <t>เพราะอะไร Spotify สตรีมมิงเพลงยักษ์ใหญ่จากประเทศสวีเดน ถึงสามารถเอาชนะ Apple Music จากสหรัฐอเมริกาได้ การันตีจากยอดผู้ใช้งานต่อเดือน (MAUs) สูงถึง 180 ล้านคน และรายได้ในปีล่าสุดกว่า 4.6 พันล้านเหรียญ แถมยังเพิ่งเข้าตลาดหุ้นไปหมาดๆ หลังจากก่อตั้งมา 10 ปี
เคน-นครินทร์ เล่าถึง 4 วิธีสร้างความเชื่อ ที่เป็นหัวใจสำคัญในการขับเคลื่อนธุรกิจของ Spotify
อ่าน shownotes ได้ที่ https://www.thestandard.co/podcast/thesecretsauce44/</t>
  </si>
  <si>
    <t>https://www.youtube.com/watch?v=DH0Kx-eR-b8&amp;list=PLZ0vRaBzdrQ2UfyOSfiUuKOs4-2MxInQS&amp;index=45&amp;t=7s</t>
  </si>
  <si>
    <t>DH0Kx-eR-b8</t>
  </si>
  <si>
    <t>6 วิธีบริหารเวลาของบารัค โอบามา มนุษย์ที่เคยยุ่งที่สุดในโลก | The Secret Sauce EP.43</t>
  </si>
  <si>
    <t>Sep 21, 2018</t>
  </si>
  <si>
    <t>9/21/2018</t>
  </si>
  <si>
    <t>237,038 views</t>
  </si>
  <si>
    <t>like this video along with 5,194 other people</t>
  </si>
  <si>
    <t>14:04</t>
  </si>
  <si>
    <t>เคน นครินทร์ สรุป 6 วิธีบริหารเวลาของบารัค โอบามา ชายผู้เคยดำรงตำแหน่งยิ่งใหญ่ ทุกการตัดสินใจสามารถชี้เป็นชี้ตายระดับโลก แต่ตลอดช่วงเวลาทำงานทั้ง 8 ปี เขายังมีเวลาออกกำลังกายทุกเช้า กินข้าวเย็นกับครอบครัวสัปดาห์ละ 5 ครั้ง และอ่านหนังสือก่อนนอนได้ทุกวัน เขาทำได้อย่างไร</t>
  </si>
  <si>
    <t>https://www.youtube.com/watch?v=kr4mdrKZR_M&amp;list=PLZ0vRaBzdrQ2UfyOSfiUuKOs4-2MxInQS&amp;index=44&amp;t=7s</t>
  </si>
  <si>
    <t>kr4mdrKZR_M</t>
  </si>
  <si>
    <t>7 วิธีคิดที่ทำให้ Eliud Kipchoge กลายเป็นนักวิ่งมาราธอนที่เร็วท่ีสุดในโลก | The Secret Sauce EP.42</t>
  </si>
  <si>
    <t>Sep 18, 2018</t>
  </si>
  <si>
    <t>9/18/2018</t>
  </si>
  <si>
    <t>109,753 views</t>
  </si>
  <si>
    <t>19:48</t>
  </si>
  <si>
    <t>คงไม่ใช่เรื่องบังเอิญที่ทำให้เอเลียด คิปโชเก นักวิ่งชาวเคนยาวัย 33 ปี สามารถสร้างประวัติศาสตร์ทำลายสถิติโลกในการแข่งขันเบอร์ลิน มาราธอน ประจำปี 2018 ด้วยตัวเลข 2 ชั่วโมง 1 นาที 39 วินาที
เบื้องหลังความสำเร็จของผู้ชายคนนี้ นอกจากตารางฝึกซ้อมที่เข้มงวด ทีมงานมากมายที่คอยสนับสนุน  และอาหารการกินที่ถูกควบคุมมาอย่างดี ยังมีวิธีคิดในการทำงานอันเป็นหัวใจสำคัญที่ผลักดันเขาให้ไปถึงเส้นชัยด้วยความตั้งใจ และวินัยที่ไม่เคยขาด
เคน-นครินทร์ สรุป 7 วิธีคิดสำคัญที่อยู่เบื้องหลังความสำเร็จของนักวิ่งมาราธอนที่เร็วท่ีสุดในโลก 
อ่าน shownotes ได้ที่ https://www.thestandard.co/podcast/thesecretsauce42/</t>
  </si>
  <si>
    <t>https://www.youtube.com/watch?v=YRb8oy5jW0A&amp;list=PLZ0vRaBzdrQ2UfyOSfiUuKOs4-2MxInQS&amp;index=43</t>
  </si>
  <si>
    <t>YRb8oy5jW0A</t>
  </si>
  <si>
    <t>5 ข้อคิดในการใช้ชีวิตที่คุณครูแจ็ค หม่า อยากสอนนักเรียนมากที่สุด | The Secret Sauce EP.41</t>
  </si>
  <si>
    <t>Sep 14, 2018</t>
  </si>
  <si>
    <t>9/14/2018</t>
  </si>
  <si>
    <t>408,474 views</t>
  </si>
  <si>
    <t>like this video along with 8,331 other people</t>
  </si>
  <si>
    <t>19:18</t>
  </si>
  <si>
    <t>เราจะเรียนรู้อะไรได้บ้าง จากประสบการณ์ชีวิตของชายวัย 54 ปีที่ชื่อ แจ็ค หม่า อภิมหาเศรษฐีชาวจีน ที่ครั้งหนึ่งเขาก็เป็นเพียงมนุษย์ทั่วไปที่โดนปฏิเสธเข้าทำงาน ผ่านการผิดหวังมานับครั้งไม่ถ้วน แต่ด้วยใจมุ่งมั่นไม่ยอมแพ้ ทำให้เขามีวันนี้ และได้เป็นเจ้าของ Alibaba หนึ่งในอาณาจักรอีคอมเมิร์ซที่ใหญ่ที่สุดในโลก
เคน-นครินทร์ ถอดบทเรียน 5 ข้อที่คิดว่าคุณครูแจ็ค หม่า อยากถ่ายทอดไปให้ถึงนักเรียนมากที่สุด
อ่านบทความเต็มๆ ได้ที่ https://www.thestandard.co/editors-desk-jack-ma/</t>
  </si>
  <si>
    <t>https://www.youtube.com/watch?v=Ggfnw0Ypnmg&amp;list=PLZ0vRaBzdrQ2UfyOSfiUuKOs4-2MxInQS&amp;index=42&amp;t=10s</t>
  </si>
  <si>
    <t>Ggfnw0Ypnmg</t>
  </si>
  <si>
    <t>5 วัฒนธรรมองค์กรสุดโต่งที่ทำให้ NETFLIX ยิ่งใหญ่ที่สุดในโลกสตรีมมิ่ง | The Secret Sauce EP.40</t>
  </si>
  <si>
    <t>Sep 11, 2018</t>
  </si>
  <si>
    <t>9/11/2018</t>
  </si>
  <si>
    <t>77,268 views</t>
  </si>
  <si>
    <t>like this video along with 1,583 other people</t>
  </si>
  <si>
    <t>30:19</t>
  </si>
  <si>
    <t>ในเวลานี้ คงไม่มีใครไม่รู้จักเน็ตฟลิกซ์ แพลตฟอร์มสตรีมมิ่งภาพยนตร์และรายการโทรทัศน์บนโลกออนไลน์ที่ยิ่งใหญ่ที่สุดในปัจจุบัน การันตีด้วยมูลค่าหุ้นในตลาดสูงเป็นอันดับ 1 แซงหน้าดิสนีย์
เป็นเจ้าของคำศัพท์ใหม่อย่าง Binge Watching เมื่อคนดูซีรีส์รวดเดียวจบทั้งซีซันแบบไม่เป็นอันทำอะไร เพราะความสนุกเกินห้ามใจที่หาได้ในเน็ตฟลิกซ์เท่านั้น
เคน-นครินทร์ เล่าถึงวิธีคิดและเคล็ดลับความสำเร็จจากวัฒนธรรมองค์กร 5 ข้อที่อยู่เบื้องหลังเน็ตฟลิกซ์
อ่าน shownotes ได้ที่ https://www.thestandard.co/podcast/thesecretsauce40/</t>
  </si>
  <si>
    <t>https://www.youtube.com/watch?v=so8N3a5Wh0s&amp;list=PLZ0vRaBzdrQ2UfyOSfiUuKOs4-2MxInQS&amp;index=41&amp;t=5s</t>
  </si>
  <si>
    <t>so8N3a5Wh0s</t>
  </si>
  <si>
    <t>AP กับการใช้ Design Thinking หาความต้องการที่แท้จริงของลูกค้า | The Secret Sauce EP.39</t>
  </si>
  <si>
    <t>Sep 4, 2018</t>
  </si>
  <si>
    <t>9/4/2018</t>
  </si>
  <si>
    <t>17,779 views</t>
  </si>
  <si>
    <t>41:31</t>
  </si>
  <si>
    <t>อะไรคือเคล็ดลับความสำเร็จของ AP แบรนด์อสังหาริมทรัพย์อันดับต้นๆ ของประเทศ เจ้าของโครงการคอนโดมิเนียม อย่าง Life, Rhythm, Aspire, The Address และทาวน์โฮม อย่าง บ้านกลางกรุง ที่ล่าสุดทำรายได้เกินกว่าเป้าหมายที่วางไว้ถึง 92%
เคน นครินทร์ คุยกับ คุณมิ่ง-วิทการ จันทวิมล Chief of Stategic Creation ผู้บริหารคนสำคัญของ AP ที่มาพร้อมการรีแบรนด์ครั้งใหญ่ การใช้แนวคิดใหม่ๆ อย่าง Design Thinking และการเปลี่ยนผ่านองค์กรด้วยนวัตกรรมและเทคโนโลยี
อ่าน shownotes ได้ที่ thestandard.co/podcast/thesecretsauce39/</t>
  </si>
  <si>
    <t>https://www.youtube.com/watch?v=rXqdl8tjP70&amp;list=PLZ0vRaBzdrQ2UfyOSfiUuKOs4-2MxInQS&amp;index=40&amp;t=7s</t>
  </si>
  <si>
    <t>rXqdl8tjP70</t>
  </si>
  <si>
    <t>4 เคล็ดลับความสำเร็จของ Amazon ที่ทำให้เจฟฟ์ เบโซส์ รวยที่สุดในโลก | The Secret Sauce EP.38</t>
  </si>
  <si>
    <t>Aug 28, 2018</t>
  </si>
  <si>
    <t>8/28/2018</t>
  </si>
  <si>
    <t>174,501 views</t>
  </si>
  <si>
    <t>like this video along with 3,529 other people</t>
  </si>
  <si>
    <t>16:32</t>
  </si>
  <si>
    <t>ตลอด 1 ปีที่ผ่านมา พอดแคสต์ The Secret Sauce กับ เคน-นครินทร์ ได้พูดคุยและถอดเคล็ดลับความสำเร็จของแบรนด์ไทย ผู้ประกอบการไทยมาแล้วมากมาย
เมื่อได้รับฟีดแบ็กจากแฟนรายการว่าอยากฟังเรื่องราวของแบรนด์ต่างประเทศบ้าง ทางทีมงานจึงได้ไอเดียผุดออกมาเป็นซีรีส์ Global Brand หยิบเคสของแบรนด์ระดับโลกมาถอดรหัสความสำเร็จ เริ่มจากแบรนด์ใครๆ ก็คงรู้จักอย่าง Amazon
อ่าน shownotes ได้ที่ https://www.thestandard.co/podcast/thesecretsauce38/</t>
  </si>
  <si>
    <t>https://www.youtube.com/watch?v=F23ueaIkTjw&amp;list=PLZ0vRaBzdrQ2UfyOSfiUuKOs4-2MxInQS&amp;index=39</t>
  </si>
  <si>
    <t>F23ueaIkTjw</t>
  </si>
  <si>
    <t>มะขามสารัช ความจี๊ดจ๊าดที่อยู่ในแบรนดิ้งแบบผู้หญิงเปรี้ยว | The Secret Sauce EP.37</t>
  </si>
  <si>
    <t>Aug 21, 2018</t>
  </si>
  <si>
    <t>8/21/2018</t>
  </si>
  <si>
    <t>6,935 views</t>
  </si>
  <si>
    <t>like this video along with 105 other people</t>
  </si>
  <si>
    <t>45:30</t>
  </si>
  <si>
    <t>จากสินค้าโอท็อปที่มีอยู่มากมาย กลายมาเป็นสินค้าขายดีใน 7-11 ได้อย่างไร เชื่อไหมว่ามะขามจี๊ดจ๊าดเกิดขึ้นจากความผิดพลาด และคงคาดไม่ถึงว่าแบรนด์มะขามจะจริงจังกับการทำแบรนดิ้งขนาดนี้
เคน-นครินทร์ คุยกับ คุณสารัช กมลธรไท เจ้าของแบรนด์ มะขามสารัช เพื่อหาเคล็ดลับความสำเร็จในการทำธุรกิจ และวิธีคิดในการพาสินค้าบ้านๆ ไปไกลแบบข้ามทวีป
อ่าน shownotes ได้ที่ https://www.thestandard.co/podcast/thesecretsauce37/</t>
  </si>
  <si>
    <t>https://www.youtube.com/watch?v=mKLCUSDwl68&amp;list=PLZ0vRaBzdrQ2UfyOSfiUuKOs4-2MxInQS&amp;index=38&amp;t=7s</t>
  </si>
  <si>
    <t>mKLCUSDwl68</t>
  </si>
  <si>
    <t>Asava กับหัวใจในการสร้างแบรนด์ที่ไม่เชื่อกระแสและไม่แคร์ความเร็ว | The Secret Sauce EP.36</t>
  </si>
  <si>
    <t>Aug 8, 2018</t>
  </si>
  <si>
    <t>8/8/2018</t>
  </si>
  <si>
    <t>32,649 views</t>
  </si>
  <si>
    <t>like this video along with 520 other people</t>
  </si>
  <si>
    <t>ไม่ตามกระแส ไม่เน้นความเร็ว แล้วจะประสบความสำเร็จในธุรกิจแฟชันได้อย่างไร
เคน-นครินทร์ คุยกับ พี่หมู-พลพัฒน์ อัศวะประภา เจ้าของ Asava Group ผู้ประกอบการด้านแฟชั่นแถวหน้าของเมืองไทย เพื่อสกัดเคล็ดลับความสำเร็จ และวิธีคิดในการสร้างมูลค่าเพิ่มและคุณค่าให้กับแบรนด์ของคุณ
อ่าน shownotes ได้ที่ https://www.thestandard.co/podcast/thesecretsauce36/</t>
  </si>
  <si>
    <t>https://www.youtube.com/watch?v=ej5GC2CpRFI&amp;list=PLZ0vRaBzdrQ2UfyOSfiUuKOs4-2MxInQS&amp;index=37&amp;t=7s</t>
  </si>
  <si>
    <t>ej5GC2CpRFI</t>
  </si>
  <si>
    <t>BNK48 กับ จ๊อบซัง ผู้จัดการวงที่แฟนคลับก็อยากขอจับมือ | The Secret Sauce EP.35</t>
  </si>
  <si>
    <t>Aug 3, 2018</t>
  </si>
  <si>
    <t>8/3/2018</t>
  </si>
  <si>
    <t>36,918 views</t>
  </si>
  <si>
    <t>like this video along with 891 other people</t>
  </si>
  <si>
    <t>59:41</t>
  </si>
  <si>
    <t>ทำความรู้จักกับ จ๊อบซัง-ณัฐพล บวรวัฒนะ ที่เหล่าแฟนคลับ BNK48 รู้จักเขากันดีในตำแหน่ง 'ชิไฮนิน' หรือ ผู้จัดการวง นี่คือคนใกล้ชิดและเป็นอีกหนึ่งเบื้องหลังสำคัญให้ BNK48 ประสบความสำเร็จเป็นอย่างมากในเมืองไทย
หน้าที่ชิไฮนินต้องทำอะไรบ้าง การทำงานกับพี่ชายที่เป็น CEO BNK48 ราบรื่นไหม การเป็นคนกลางระหว่างเมมเบอร์ ทีมงาน และแฟนคลับต้องบริหารจัดการความสัมพันธ์อย่างไร ต้องใช้จิตวิทยาในการสื่อสารแค่ไหน
นี่คือศาสตร์ที่ต่อให้คุณไม่ใช่แฟน BNK48 ก็ควรเรียนรู้ เป็นเคสของ Relationship Management และ Customer Relationship Management อย่างแท้จริง เหมาะอย่างยิ่งกับคนที่ต้องทำงานกับลูกค้าโดยตรง และต้องรับฟีดแบ็กอยู่เสมอๆ
อ่าน shownotes ได้ที่ https://www.thestandard.co/podcast/thesecretsauce35/</t>
  </si>
  <si>
    <t>https://www.youtube.com/watch?v=SHY1k6my2Jw&amp;list=PLZ0vRaBzdrQ2UfyOSfiUuKOs4-2MxInQS&amp;index=36&amp;t=2s</t>
  </si>
  <si>
    <t>SHY1k6my2Jw</t>
  </si>
  <si>
    <t>BNK48 ถอดรหัส DNA แห่งความพยายามและปรากฏการณ์ไอดอลครองเมือง | The Secret Sauce EP.34</t>
  </si>
  <si>
    <t>Jul 31, 2018</t>
  </si>
  <si>
    <t>7/31/2018</t>
  </si>
  <si>
    <t>26,786 views</t>
  </si>
  <si>
    <t>59:23</t>
  </si>
  <si>
    <t>อะไรคือเคล็ดลับความสำเร็จของ BNK48 กับการสร้างปรากฏการณ์ไอดอลครองเมือง และบุกเบิกแนวทางใหม่ๆ ในการสร้างวัฒนธรรม การทำคอนเทนต์ รวมถึงเรื่องโมเดลทางธุรกิจที่ต่อยอดไปได้เรื่อยๆ
เคน-นครินทร์ คุยกับ คุณต้อม-จิรัฐ บวรวัฒนะ CEO บริษัท BNK48 Office จำกัด ผู้อยู่เบื้องหลังที่คอยวางกลยุทธ์มาตั้งแต่ต้น และคอยคุมหางเสือให้ BNK48 ก้าวไปข้างหน้าอย่างเติบโตและมั่นคง
อ่าน shownotes ได้ที่ https://www.thestandard.co/podcast/thesecretsauce34/</t>
  </si>
  <si>
    <t>https://www.youtube.com/watch?v=daVxyFknDi8&amp;list=PLZ0vRaBzdrQ2UfyOSfiUuKOs4-2MxInQS&amp;index=35&amp;t=6s</t>
  </si>
  <si>
    <t>daVxyFknDi8</t>
  </si>
  <si>
    <t>Starbucks ร้านกาแฟที่ขายประสบการณ์ และอยากเป็นบ้านหลังที่ 3 ให้คนไทย | The Secret Sauce EP.33</t>
  </si>
  <si>
    <t>Jul 17, 2018</t>
  </si>
  <si>
    <t>7/17/2018</t>
  </si>
  <si>
    <t>95,638 views</t>
  </si>
  <si>
    <t>like this video along with 1,536 other people</t>
  </si>
  <si>
    <t>อะไรคือเคล็ดลับความสำเร็จของ Starbucks ร้านกาแฟที่ครองใจคนทั่วโลกมานานกว่า 40 ปี ทั้งๆ ที่มีแบรนด์อื่นให้เลือกมากมาย แต่ทำไมคนถึงรักแบรนด์นี้ ทำไมสตาร์บัคส์ถึงเป็นร้านกาแฟที่คนชอบไปนั่งคุยงาน นัดเจอเพื่อน หรือแม้กระทั่งนัดเดต บางคนมาเช้ามาเย็น เหมือนสตาร์บัคส์เป็น co-working space หรือห้องนั่งเล่นในบ้าน
สำหรับประเทศไทย ราคาเครื่องดื่มของสตาร์บัคส์ถือว่าค่อนข้างสูง ถ้าเทียบกับค่าครองชีพ แต่ตลอด 20 ปีมานี้ สตาร์บัคส์ก็พิสูจน์ให้เห็นแล้วว่าพวกเขาเติบโตอย่างต่อเนื่อง จนตอนนี้มีร้านอยู่เกือบ 400 สาขาแล้วทั่วประเทศ
เคน นครินทร์ คุยกับ คุณเนตรนภา ศรีสมัย กรรมการผู้จัดการ ประจำประเทศไทย หญิงไทยคนแรกที่ได้รับตำแหน่งนี้ และนี่ถือเป็นให้สัมภาษณ์กับสื่อครั้งแรกแบบเต็มๆ ในพอดแคสต์ The Secret Sauce
อ่าน shownotes ได้ที่ https://www.thestandard.co/podcast/thesecretsauce33/</t>
  </si>
  <si>
    <t>https://www.youtube.com/watch?v=XW2Eccq4JiU&amp;list=PLZ0vRaBzdrQ2UfyOSfiUuKOs4-2MxInQS&amp;index=34&amp;t=7s</t>
  </si>
  <si>
    <t>XW2Eccq4JiU</t>
  </si>
  <si>
    <t>ผู้ว่าราชการจังหวัดเชียงราย กับความสำเร็จในภารกิจระดับ The Impossible Job! | The Secret Sauce EP.32</t>
  </si>
  <si>
    <t>Jul 4, 2018</t>
  </si>
  <si>
    <t>7/4/2018</t>
  </si>
  <si>
    <t>11,838 views</t>
  </si>
  <si>
    <t>21:59</t>
  </si>
  <si>
    <t>อะไรคือสิ่งที่ผู้นำควรเรียนรู้จากผู้ว่าราชการจังหวัดเชียงราย และอะไรทำให้ท่านสามารถทำ The Impossible Job ให้เป็น The Possible Job ได้!
The Secret Sauce ตอนพิเศษ​ เคน-นครินทร์ วิเคราะห์การทำงานของ นายณรงค์ศักดิ์ โอสถธนากร ผู้ว่าราชการจังหวัดเชียงราย ผู้บังคับบัญชาการภารกิจค้นหา 13 ชีวิตที่ติดอยู่ในถ้ำหลวง-ขุนน้ำนางนอน
อ่าน shownote https://www.thestandard.co/podcast/thesecretsauce32/</t>
  </si>
  <si>
    <t>https://www.youtube.com/watch?v=uctVoTua8-A&amp;list=PLZ0vRaBzdrQ2UfyOSfiUuKOs4-2MxInQS&amp;index=33&amp;t=7s</t>
  </si>
  <si>
    <t>uctVoTua8-A</t>
  </si>
  <si>
    <t>Readery เมื่อการอ่านไม่ใช่เรื่องเดียวดาย และการขายหนังสือไม่ได้มีแค่วิธีเดียว The Secret Sauce EP.31</t>
  </si>
  <si>
    <t>Jun 26, 2018</t>
  </si>
  <si>
    <t>6/26/2018</t>
  </si>
  <si>
    <t>2018-Q2</t>
  </si>
  <si>
    <t>9,762 views</t>
  </si>
  <si>
    <t>like this video along with 171 other people</t>
  </si>
  <si>
    <t>อะไรคือเคล็ดลับความสำเร็จของ Readery ร้านหนังสือออนไลน์เจ้าของสโลแกน Reading is sexy. ร้านหนังสือที่ทำให้แวดวงการอ่านกลับมาคึกคัก โดดเด่นด้วยการสร้างคอมมูนิตี้ มีกิจกรรม book club และการทำคอนเทนต์ในการขายหนังสืออย่างสร้างสรรค์
จุดเริ่มต้นเป็นมาอย่างไร แนวคิดในการทำงานและเบื้องหลังการสร้างแบรนดิ้งมีอะไรบ้าง
เคน นครินทร์ คุยกับ คุณโจ้ วรรณพิณ และคุณเน็ต นัฎฐกร สองผู้ก่อตั้ง</t>
  </si>
  <si>
    <t>https://www.youtube.com/watch?v=qmBSY-7ckJo&amp;list=PLZ0vRaBzdrQ2UfyOSfiUuKOs4-2MxInQS&amp;index=32&amp;t=7s</t>
  </si>
  <si>
    <t>qmBSY-7ckJo</t>
  </si>
  <si>
    <t>สุทธิชัย หยุ่น ตำนานสื่อสารมวลชนไทย กับการเกิดใหม่ในโลก Live! | The Secret Sauce EP.30</t>
  </si>
  <si>
    <t>Jun 12, 2018</t>
  </si>
  <si>
    <t>6/12/2018</t>
  </si>
  <si>
    <t>12,029 views</t>
  </si>
  <si>
    <t>1:01:17</t>
  </si>
  <si>
    <t>อะไรคือเคล็ดลับความสำเร็จของ สุทธิชัย หยุ่น คนข่าวระดับตำนานในรอบ 40 ปีของไทย เป็นผู้ก่อตั้งเครือ The Nation ซึ่งถือเป็นสถาบันการทำข่าวและสื่อสารมวลชนที่ดีที่สุดแห่งหนึ่งของประเทศ
แต่เมื่อช่วงต้นปี 2561 คุณสุทธิชัย หยุ่น ได้ลาออกจากเครือเนชั่นที่ก่อตั้งเองมากับมือเพื่อเริ่มบทใหม่ของชีวิตในวัย 72 ปี อะไรทำให้เขายังไม่ยอมเกษียณตัวเอง อะไรทำให้เขายังรักอาชีพสื่อสารมวลชน และทำไมเขาถึงมองว่าการเปลี่ยนผ่านเทคโนโลยีในยุคนี้คือโอกาสครั้งสำคัญ</t>
  </si>
  <si>
    <t>https://www.youtube.com/watch?v=-93SEGCkCus&amp;list=PLZ0vRaBzdrQ2UfyOSfiUuKOs4-2MxInQS&amp;index=31</t>
  </si>
  <si>
    <t>-93SEGCkCus</t>
  </si>
  <si>
    <t>ต้นตำรับของรายการทีวีเมืองไทย กับการเปิดสาขาใหม่สู่โลกออนไลน์ | The Secret Sauce EP.29 JSL</t>
  </si>
  <si>
    <t>May 29, 2018</t>
  </si>
  <si>
    <t>5/29/2018</t>
  </si>
  <si>
    <t>3,213 views</t>
  </si>
  <si>
    <t>like this video along with 28 other people</t>
  </si>
  <si>
    <t>49:58</t>
  </si>
  <si>
    <t>อะไรคือเคล็ดลับความสำเร็จของ JSL ผู้ผลิตรายการทีวีที่ทำมาแล้วไม่ต่ำกว่า 100 รายการ ไม่ว่าจะเป็นเกมโชว์ ทอล์กโชว์ วาไรตี้โชว์ สารคดี และอีกหลายรูปแบบ
ถ้าใครเกิดทันคงน่าจะรู้จักกันตั้งแต่ รายการ พลิกล็อก, ยุทธการขยับเหงือก ไปจนถึง เจาะใจ และปัจจุบันยังมีรายการที่ได้รับความนิยม อย่าง กิ๊กดู๋ สงครามเพลงเงาเสียง กิ๊กดู๋ ซุปตาร์ท้าเงินล้าน และ Perspective
ในช่วงพีคสุด JSL เคยมีรายการออกอากาศถึง 20 รายการต่อสัปดาห์ มาถึงตอนนี้พวกเขายืนระยะมาแล้วถึง 37 ปี และในยุคที่คนดูทีวีน้อยลอง พวกเขาเปลี่ยนวิธีคิดในการทำคอนเทนต์มากน้อยแค่ไหน ปรับโมเดลธุรกิจอย่างไร และทำไมถึงเลือกคอร์สออนไลน์มาเป็นส่วนหนึ่งของธุรกิจ
เคน นครินทร์ คุยกับ คุณอั๋น-วัชระ แวววุฒินันท์ กรรมการบริหารและประธานเจ้าหน้าที่ปฎิบัติการ บริษัท เจ เอส แอล โกลบอล มีเดีย จำกัด</t>
  </si>
  <si>
    <t>https://www.youtube.com/watch?v=dpoCZ7EV5Qo&amp;list=PLZ0vRaBzdrQ2UfyOSfiUuKOs4-2MxInQS&amp;index=30&amp;t=6s</t>
  </si>
  <si>
    <t>dpoCZ7EV5Qo</t>
  </si>
  <si>
    <t>LINE Thailand กับกลยุทธที่พิสูจน์ว่า ใครรู้จักคนไทยดีกว่าคนนั้นชนะ | The Secret Sauce EP.28</t>
  </si>
  <si>
    <t>May 15, 2018</t>
  </si>
  <si>
    <t>5/15/2018</t>
  </si>
  <si>
    <t>16,984 views</t>
  </si>
  <si>
    <t>46:38</t>
  </si>
  <si>
    <t>อะไรคือเคล็ดลับความสำเร็จของ LINE แพลตฟอร์มที่ทรงพลังมากที่สุดในประเทศไทย มีคนไทยใช้งานอยู่ถึง 42 ล้านคน จากเดิมที่เป็นแค่แอปพลิเคชั่นแชตจากญี่ปุ่น LINE Thailand คิดค้นบริการใหม่ๆ เองจนเกิดเป็น LINE MAN บริการจัดส่งอาหาร LINE TV แพลตฟอร์มดูรายการทีวีย้อนหลัง เรื่อยไปจนถึง LINE TODAY, LINE Pay และ LINE TAXI
ที่สำคัญ บริการเหล่านี้ล้วนมีเจ้าอื่นทำมาก่อนแล้วทั้งสิ้น LINE Thailand มีวิธีอะไร ที่ทำให้คนไทยค่อยๆ หันมาใช้จนเป็นเบอร์หนึ่งไปแล้วหลายบริการ
เคน-นครินทร์ คุยกับ คุณบี๋-อริยะ พนมยงค์ กรรมการผู้จัดการ LINE Thailand เพื่อหาคำตอบมาให้คุณ</t>
  </si>
  <si>
    <t>https://www.youtube.com/watch?v=bmyuqPkHTj0&amp;list=PLZ0vRaBzdrQ2UfyOSfiUuKOs4-2MxInQS&amp;index=29&amp;t=7s</t>
  </si>
  <si>
    <t>bmyuqPkHTj0</t>
  </si>
  <si>
    <t>The Secret Sauce EP.27 genie records กับปรัชญาการทำค่ายเพลงร็อกให้ศิลปินถูกรัก</t>
  </si>
  <si>
    <t>May 2, 2018</t>
  </si>
  <si>
    <t>5/2/2018</t>
  </si>
  <si>
    <t>16,499 views</t>
  </si>
  <si>
    <t>like this video along with 244 other people</t>
  </si>
  <si>
    <t>55:44</t>
  </si>
  <si>
    <t>อะไรคือเคล็ดลับความสำเร็จของ genie records ค่ายเพลงร็อกอันดับหนึ่งของประเทศ ที่มีศิลปินในค่ายอย่าง Bodyslam, Big Ass, Labanoon, Cocktail, Klear และอีกมาก
เรื่องราวการก่อตั้งค่ายเพลงเป็นมาอย่างไร มีวิธีคัดเลือกและบริหารศิลปินอย่างไร เคยเจอช่วงวิกฤตไหม และทำค่ายเพลงอย่างไรให้อยู่ได้มาถึงยุคนี้
เคน-นครินทร์ คุยกับ คุณนิค-วิเชียร์ ฤกษ์ไพศาล ผู้ก่อตั้งค่ายเพลง genie records</t>
  </si>
  <si>
    <t>https://www.youtube.com/watch?v=38u9gX8QBhQ&amp;list=PLZ0vRaBzdrQ2UfyOSfiUuKOs4-2MxInQS&amp;index=28</t>
  </si>
  <si>
    <t>38u9gX8QBhQ</t>
  </si>
  <si>
    <t>The Secret Sauce EP.26 ซูเปอร์จิ๋ว ปรับอย่างไรให้ SUPER 10 และ SUPER 60+ ฮิตถล่มทลายได้ทุกแพลตฟอร์ม</t>
  </si>
  <si>
    <t>Apr 17, 2018</t>
  </si>
  <si>
    <t>4/17/2018</t>
  </si>
  <si>
    <t>5,106 views</t>
  </si>
  <si>
    <t>like this video along with 71 other people</t>
  </si>
  <si>
    <t>59:49</t>
  </si>
  <si>
    <t>อะไรคือเคล็ดลับความสำเร็จของ ซูเปอร์จิ๋ว รายการเด็กที่ยืนระยะมาได้ถึง 27 ปี ที่ตอนนี้กลายมาเป็นรายการ SUPER 10 ในช่องเวิร์คพอยท์ และต่อยอดไปทำรายการ SUPER 60+ อัจฉริยะพันธุ์เก๋า
จากรายการเด็กที่ทำไปก็ฮิตยาก แต่รายการของ ซูเปอร์จิ๋ว กลับได้รับความนิยมเพิ่มมากขึ้นหลังจากปรับเปลี่ยนรูปแบบ จนนำมาซึ่งเรตติ้งอันดับหนึ่ง และโกยยอดวิวไปรวมๆ แล้วเกือบ 1,000 ล้านวิวในยูทูบ
เคน นครินทร์ คุยกับ พี่ซุป-วิวัฒน์ วงศ์ภัทรฐิติ ในวันที่บริษัทซูเปอร์จิ๋วไม่ได้ผลิตแค่รายการเด็ก แต่มีอีกกว่า 6 รายการที่น่าสนใจ พี่ซุปคิดรายการอย่างไร กว่าจะปรับได้จนลงตัวยากแค่ไหน และการทำอีเวนต์เข้ามาเป็นส่วนหนึ่งของบริษัทได้อย่างไร</t>
  </si>
  <si>
    <t>https://www.youtube.com/watch?v=veSN7hYLTSw&amp;list=PLZ0vRaBzdrQ2UfyOSfiUuKOs4-2MxInQS&amp;index=27&amp;t=7s</t>
  </si>
  <si>
    <t>veSN7hYLTSw</t>
  </si>
  <si>
    <t>The Secret Sauce EP.25 เฮียนพ หมูนุ่ม (2) กับสูตรหมูปิ้งที่หมักด้วยสตอรีในแบบที่ใครก็ก๊อบปี้ไม่ได้</t>
  </si>
  <si>
    <t>Mar 27, 2018</t>
  </si>
  <si>
    <t>3/27/2018</t>
  </si>
  <si>
    <t>2018-Q1</t>
  </si>
  <si>
    <t>11,726 views</t>
  </si>
  <si>
    <t>like this video along with 175 other people</t>
  </si>
  <si>
    <t>48:57</t>
  </si>
  <si>
    <t>จากชายที่จบการศึกษาเพียง ม.3 ฝ่าฟันความยากลำบากมาสารพัดงานจนเข้าสู่วงการหมูปิ้ง และเป็นเจ้าพ่อตัวจริงของเมืองไทย เขามาถึงจุดนี้ได้อย่างไร การสร้างโรงงานสำคัญแค่ไหน กลัวคนอื่นก๊อบแบรนด์ไหม และทำอย่างไรจึงยืนระยะมาได้ถึง 10 ปี
เคน นครินทร์ คุยกับ เฮียนพ-ชวพจน์ ชูหิรัญ ถึงการขยับขยายกิจการ สร้างแบรนด์ และการทำธุรกิจแบบเน้นๆ</t>
  </si>
  <si>
    <t>https://www.youtube.com/watch?v=1WltdTKrrEU&amp;list=PLZ0vRaBzdrQ2UfyOSfiUuKOs4-2MxInQS&amp;index=26&amp;t=7s</t>
  </si>
  <si>
    <t>1WltdTKrrEU</t>
  </si>
  <si>
    <t>The Secret Sauce EP.24 เฮียนพ หมูนุ่ม (1) ทางชีวิตที่ไม่มีเส้น ก่อนจะมาเป็นเจ้าพ่อหมูปิ้ง 200 ล้าน</t>
  </si>
  <si>
    <t>13,207 views</t>
  </si>
  <si>
    <t>41:38</t>
  </si>
  <si>
    <t>หมูปิ้งที่คุณกินอยู่ทุกวันนี้ ไม่ว่าจะตามข้างทาง ไปจนถึงในห้างสรรพสินค้า รู้ไหมว่าอาจจะมาจากโรงงานเดียวกัน นั่นคือโรงงานของ เฮียนพ หมูนุ่ม ผู้บุกเบิกโรงงานหมูปิ้งเสียบไม้ที่แรกของเมืองไทย ผลิตหมูปิ้งได้วันละหลักแสนไม้ มียอดขายปีหนึ่งกว่า 200 ล้านบาท
สิ่งที่น่าสนใจมากของเจ้าพ่อหมูปิ้งคนนี้ คือประวัติชีวิต จากคนที่เรียนจบ แค่ ม.3 ทำงานมาแล้วแบบมนุษย์ร้อยอาชีพ ตั้งแต่ ก่อสร้าง ทาสี ขี่วิน ขับแท็กซี่ เป็นยาม ที่ต้องนอนในป้อมยาม เพราะบ้านโดนยึด ก็ผ่านมาหมดแล้ว
เคน นครินทร์ คุยกับ เฮียนพ-ชวพจน์ ชูหิรัญ ถึงการฟ่าฟันความยากลำบาก ทัศนคติในช่วงที่ล้มลุกคลุกคลาน และการก้าวผ่านความเหน็ดเหนื่อยท้อใจก่อนจะประสบความสำเร็จ</t>
  </si>
  <si>
    <t>https://www.youtube.com/watch?v=e5AtRxVOHE4&amp;list=PLZ0vRaBzdrQ2UfyOSfiUuKOs4-2MxInQS&amp;index=25&amp;t=7s</t>
  </si>
  <si>
    <t>e5AtRxVOHE4</t>
  </si>
  <si>
    <t>The Secret Sauce EP.23 Google Thailand จากวัฒนธรรมสู่นวัตกรรม ของบริษัทที่น่าทำงานด้วยที่สุดในโลก</t>
  </si>
  <si>
    <t>Mar 13, 2018</t>
  </si>
  <si>
    <t>3/13/2018</t>
  </si>
  <si>
    <t>24,625 views</t>
  </si>
  <si>
    <t>like this video along with 335 other people</t>
  </si>
  <si>
    <t>อะไรคือเคล็ดลับความสำเร็จของ Google เว็บไซต์ค้นหาอันดับหนึ่งของโลก และเป็นเจ้าของแพลตฟอร์มวิดีโออันดับหนึ่งเช่นกันอย่าง YouTube 
Google เข้ามาตั้งบริษัทที่ไทยด้วยเหตุผลอะไร โฟกัสในเรื่องไหน วัฒนธรรมองค์กรจากบริษัทใหญ่ส่งมาถึงไทยไหม และแนวคิดอะไรที่ทำให้บริษัทนี้น่าทำงานด้วยมากที่สุดในโลก    
เคน นครินทร์ คุยกับ คุณสายใย สระกวี Head of Communications and Public Affairs แห่ง Google Thailand</t>
  </si>
  <si>
    <t>https://www.youtube.com/watch?v=uvJLKR1AQps&amp;list=PLZ0vRaBzdrQ2UfyOSfiUuKOs4-2MxInQS&amp;index=24&amp;t=6s</t>
  </si>
  <si>
    <t>uvJLKR1AQps</t>
  </si>
  <si>
    <t>The Secret Sauce EP.22 After You อยู่ได้ ขายดี ไม่ถูกแทนที่ ด้วยการ “ทำ standard ของเราให้ดีที่สุด”</t>
  </si>
  <si>
    <t>Feb 27, 2018</t>
  </si>
  <si>
    <t>2/27/2018</t>
  </si>
  <si>
    <t>78,370 views</t>
  </si>
  <si>
    <t>like this video along with 1,229 other people</t>
  </si>
  <si>
    <t>อะไรคือเคล็ดลับความสำเร็จของ After You ร้านขนมที่มีเมนูเด็ดอย่าง Shibuya Honey Toast, Chocolate Lava และน้ำแข็งไส Kakigori เป็นร้านขนมที่มีคนแน่นร้านจนชินตา และสามารถออกเมนูใหม่มาแล้วถูกใจลูกค้าเสมอ
หลังจากเข้าตลาดหุ้นเมื่อปี 2558 ตอนนี้เป็นอย่างไร การขยายสาขาเพิ่มอีกเท่าตัวเริ่มมีอุปสรรคหรือไม่ ทำอย่างไรถึงได้ร่วมงานกับยักษ์ใหญ่อย่าง Starbucks และอะไรทำให้ After You ยังเป็นร้านที่ฮิตอยู่ไม่เสื่อมคลาย
เคน นครินทร์ คุยกับ คุณเมย์-กุลพัชร์ กนกวัฒนาวรรณ ผู้ก่อตั้งและเจ้าของแบรนด์ After You</t>
  </si>
  <si>
    <t>https://www.youtube.com/watch?v=K4BySMpyXrk&amp;list=PLZ0vRaBzdrQ2UfyOSfiUuKOs4-2MxInQS&amp;index=23&amp;t=8s</t>
  </si>
  <si>
    <t>K4BySMpyXrk</t>
  </si>
  <si>
    <t>The Secret Sauce SPECIAL EP. แพสชัน ปรับตัว ไม่หยุดนิ่ง และอีกหลายสิ่งที่ เคน-นครินทร์ ได้เรียนรู้</t>
  </si>
  <si>
    <t>Feb 22, 2018</t>
  </si>
  <si>
    <t>2/22/2018</t>
  </si>
  <si>
    <t>86,474 views</t>
  </si>
  <si>
    <t>like this video along with 1,601 other people</t>
  </si>
  <si>
    <t>59:24</t>
  </si>
  <si>
    <t>ในโอกาสช่วงส้งท้ายปีเก่าต้อนรับปีใหม่แบบนี้ โปรดิวเซอร์ของรายการ The Secret Sauce นึกสนุกด้วยการชวน คุณเคน-นครินทร์ โฮสต์ประจำรายการและบรรณาธิการบริหาร THE STANDARD มาพูดคุยถึงสิ่งที่เขาได้เรียนรู้ และนำมาปรับใช้จากการทำรายการมาตลอด 17 เอพิโสด 
รวมถึงแบ่งปันประสบการณ์ของตัวเองเพิ่มเติม เพื่อเป็นข้อคิดและประโยชน์ให้กับคุณผู้ฟังสำหรับการทำงานและการทำธุรกิจ</t>
  </si>
  <si>
    <t>https://www.youtube.com/watch?v=8O9GwGN623c&amp;list=PLZ0vRaBzdrQ2UfyOSfiUuKOs4-2MxInQS&amp;index=22&amp;t=7s</t>
  </si>
  <si>
    <t>8O9GwGN623c</t>
  </si>
  <si>
    <t>The Secret Sauce EP.21 SEA Thailand บริษัทใหญ่แต่ใจยังสตาร์ทอัพ เจ้าของ RoV, Shopee และ AirPay</t>
  </si>
  <si>
    <t>13,277 views</t>
  </si>
  <si>
    <t>like this video along with 202 other people</t>
  </si>
  <si>
    <t>52:39</t>
  </si>
  <si>
    <t>อะไรคือเคล็ดลับความสำเร็จของยูนิคอร์นสตาร์ทอัพที่ใหญ่ที่สุดในอาเซียน มีมูลค่าบริษัท 6,000 ล้านดอลลาร์สหรัฐ! เป็นเจ้าของโปรดักต์ที่เติบโตมากๆ ในประเทศไทย อย่าง เกม RoV อีคอมเมิร์ซ Shopee และ AirPay
เคน นครินทร์ คุยกับ คุณนก-มณีรัตน์ อนุโลมสมบัติ CEO บริษัท SEA Thailand</t>
  </si>
  <si>
    <t>https://www.youtube.com/watch?v=oXJ5TmGbLG4&amp;list=PLZ0vRaBzdrQ2UfyOSfiUuKOs4-2MxInQS&amp;index=21&amp;t=7s</t>
  </si>
  <si>
    <t>oXJ5TmGbLG4</t>
  </si>
  <si>
    <t>The Secret Sauce EP.20 jobsDB กับ insight ของคนทำงานและตลาดแรงงาน ที่ตอบโจทย์คนหางาน</t>
  </si>
  <si>
    <t>6,852 views</t>
  </si>
  <si>
    <t>like this video along with 61 other people</t>
  </si>
  <si>
    <t>53:21</t>
  </si>
  <si>
    <t>อะไรคือเคล็ดลับความสำเร็จของ jobsDB เว็บไซต์หางานอันดับต้นๆ ของประเทศ ที่ใช้ insight ของคนทำงานและตลาดแรงงานมาตอบโจทย์ทั้งฝั่งผู้ประกอบการและคนที่กำลังหางานได้อย่างดีเยี่ยม
เคน นครินทร์ คุยกับ คุณเปิ้ล-นพวรรณ จุลกนิษฐ กรรมการผู้จัดการ บริษัท จัดหางาน จ๊อบส์ดีบี (ประเทศไทย) จำกัด</t>
  </si>
  <si>
    <t>https://www.youtube.com/watch?v=LD1VZZXlyEo&amp;list=PLZ0vRaBzdrQ2UfyOSfiUuKOs4-2MxInQS&amp;index=20&amp;t=5s</t>
  </si>
  <si>
    <t>LD1VZZXlyEo</t>
  </si>
  <si>
    <t>The Secret Sauce EP.18 CJ WORX เอเจนซีที่บุกเบิกมิติใหม่ๆ ในการโฆษณา และมองตัวเองเป็นบริษัทเทคโนโลยี</t>
  </si>
  <si>
    <t>9,497 views</t>
  </si>
  <si>
    <t>52:20</t>
  </si>
  <si>
    <t>อะไรคือเคล็ดลับความสำเร็จของดิจิทัลเอเจนซีที่มาแรงที่สุดในตอนนี้ การันตีด้วยการเป็นเอเจนซีไทยเจ้าแรกที่คว้ารางวัล Grand Prix จาก Cannes Lions เป็นผู้บุกเบิกการใช้ Influencer สร้างมาตฐานในการทำแคมเปญ และอยู่เบื้องหลังโฆษณาที่สร้างความฮือฮามาแล้วมากมาย
เคน-นครินทร์ คุยกับ คุณจิณณ์ เผ่าประไพ ผู้ร่วมก่อตั้งและผู้บริหาร CJ WORX</t>
  </si>
  <si>
    <t>https://www.youtube.com/watch?v=cVInHex2UVw&amp;list=PLZ0vRaBzdrQ2UfyOSfiUuKOs4-2MxInQS&amp;index=19&amp;t=7s</t>
  </si>
  <si>
    <t>cVInHex2UVw</t>
  </si>
  <si>
    <t>The Secret Sauce EP.19 AIS สร้างคน สร้าง Ecosystem จาก CEO ที่เติบโตมาจากพนักงานตอกบัตร</t>
  </si>
  <si>
    <t>7,438 views</t>
  </si>
  <si>
    <t>48:48</t>
  </si>
  <si>
    <t>อะไรคือเคล็ดลับความสำเร็จของเครือข่ายโทรศัพท์มือถือเบอร์หนึ่งของประเทศ ที่มีผู้ใช้งานกว่า 40 ล้านเลขหมาย เป็นบริษัทที่ทำรายได้และผลกำไรอย่างสม่ำเสมอ แถมยังเป็นผู้นำเข้าดิจิทัลคอนเทนต์ที่ฮิตมากอย่าง Netflix, HBO GO และ Viu
เคน นครินทร์ คุยกับ คุณสมชัย เลิศสุทธิวงศ์ CEO ของ AIS</t>
  </si>
  <si>
    <t>https://www.youtube.com/watch?v=wU2QQKeWnfY&amp;list=PLZ0vRaBzdrQ2UfyOSfiUuKOs4-2MxInQS&amp;index=18&amp;t=7s</t>
  </si>
  <si>
    <t>wU2QQKeWnfY</t>
  </si>
  <si>
    <t>The Secret Sauce EP.17 KBank เจ้าตลาด Mobile Banking ที่ตอกย้ำว่าการเริ่มก่อนย่อมได้เปรียบ</t>
  </si>
  <si>
    <t>4,718 views</t>
  </si>
  <si>
    <t>29:04</t>
  </si>
  <si>
    <t>อะไรคือเคล็ดลับของธนาคารที่ขึ้นมามีมูลค่าบริษัทมากที่สุดของประเทศ นั่นคือกว่า 5 แสนล้านบาท รวมถึงยังเป็นผู้บุกเบิกและเป็นเจ้าตลาดของ mobile banking ตัวจริง
เคน-นครินทร์ คุยกับ คุณปั๋ม-พัชร สมะลาภา รองกรรมการผู้จัดการ ธนาคารกสิกรไทย หรือ KBank</t>
  </si>
  <si>
    <t>https://www.youtube.com/watch?v=nNJVJFDhmzs&amp;list=PLZ0vRaBzdrQ2UfyOSfiUuKOs4-2MxInQS&amp;index=17&amp;t=7s</t>
  </si>
  <si>
    <t>nNJVJFDhmzs</t>
  </si>
  <si>
    <t>The Secret Sauce EP.16 O&amp;B เมื่อเจ้าของคือแบรนด์ และแบรนด์คือเจ้าของ ที่เข้าใจผู้หญิงอย่างที่สุด</t>
  </si>
  <si>
    <t>18,314 views</t>
  </si>
  <si>
    <t>47:57</t>
  </si>
  <si>
    <t>อะไรคือเคล็ดลับของแบรนด์รองเท้า O&amp;B ที่สาวออฟฟิศใส่กันเกือบทุกคน จากการเริ่มต้นธุรกิจด้วยเงิน 90,000 บาท แต่ไม่กี่ปีก็สามารถทำรายได้หลัก 100 ล้าน ด้วยการขายผ่านทางออนไลน์เท่านั้น
เคน นครินทร์ คุยกับ ต้า-รรินทร์ ทองมา ซีอีโอแห่งแบรนด์ O&amp;B</t>
  </si>
  <si>
    <t>https://www.youtube.com/watch?v=j_KUA7lUK78&amp;list=PLZ0vRaBzdrQ2UfyOSfiUuKOs4-2MxInQS&amp;index=16&amp;t=7s</t>
  </si>
  <si>
    <t>j_KUA7lUK78</t>
  </si>
  <si>
    <t>The Secret Sauce EP.15 อายุน้อยร้อยล้าน รายการที่กลายเป็นแบรนด์ แล้วต่อยอดฐานแฟนได้อีกหลายธุรกิจ</t>
  </si>
  <si>
    <t>19,363 views</t>
  </si>
  <si>
    <t>1:01:24</t>
  </si>
  <si>
    <t>อะไรคือเคล็ดลับความสำเร็จของรายการทีวีที่มีแฟนๆ ติดตามกว่า 8 แสนคน จนสามารถต่อยอดคอนเทนต์ไปสู่ธุรกิจอื่นๆ ได้อีกมาก เช่น การจัดสัมมนา เป็นมาร์เก็ตติ้งโซลูชัน ไปจนถึงเปิดคอร์สออนไลน์
เคน นครินทร์ คุยกับ คุณก้อง-อรรฆรัตน์ นิติพน เจ้าของรายการ ‘อายุน้อยร้อยล้าน’ และ CEO แห่งบริษัท Mushroom Group</t>
  </si>
  <si>
    <t>https://www.youtube.com/watch?v=nQVSlb-cmWA&amp;list=PLZ0vRaBzdrQ2UfyOSfiUuKOs4-2MxInQS&amp;index=15&amp;t=8s</t>
  </si>
  <si>
    <t>nQVSlb-cmWA</t>
  </si>
  <si>
    <t>The Secret Sauce EP.14 BOYY แบรนด์กระเป๋าที่ไม่มีมาร์เก็ตติ้ง และออกแบบทุกสิ่งจากความรู้สึก</t>
  </si>
  <si>
    <t>54,348 views</t>
  </si>
  <si>
    <t>58:30</t>
  </si>
  <si>
    <t>อะไรคือเคล็ดลับความสำเร็จของแบรนด์กระเป๋าสัญชาติไทยที่กำลังได้รับความนิยมไม่แพ้แบรนด์ระดับโลก อะไรทำให้บรรดาเซเลบทั้งฝั่งเมืองนอกและเมืองไทยหันมาเลือกถือกระเป๋า BOYY กันมากขึ้น
เคน นครินทร์ คุยกับ คุณบอย-วรรณศิริ คงมั่น ผู้ร่วมก่อตั้งและผู้ร่วมออกแบบแห่งแบรนด์ BOYY</t>
  </si>
  <si>
    <t>https://www.youtube.com/watch?v=LNm66wRLIxc&amp;list=PLZ0vRaBzdrQ2UfyOSfiUuKOs4-2MxInQS&amp;index=14</t>
  </si>
  <si>
    <t>LNm66wRLIxc</t>
  </si>
  <si>
    <t>The Secret Sauce EP.13 divana สปาที่ตีความเรื่อง luxury ไม่เหมือนใคร และปรับใช้มาตรฐานแบบสวิส</t>
  </si>
  <si>
    <t>14,383 views</t>
  </si>
  <si>
    <t>57:20</t>
  </si>
  <si>
    <t>อะไรคือเคล็ดลับความสำเร็จของแบรนด์สปาที่โด่งดังมากในหมู่ชาวต่างชาติ มีแขกระดับ super a-list ตั้งแต่ดาราฮอลลีวูดยันเชื้อพระวงศ์มาใช้บริการสม่ำเสมอ และที่สำคัญกำลังขยายอาณาจักรให้ครอบคลุม wellness industry มากที่สุด
เคน-นครินทร์ คุยกับ คุณตี๋-พัฒนพงศ์ รานุรักษ์ และ คุณตง-ธเนศ จิระเสวกดิลก สองผู้ก่อตั้งแบรนด์ divana ที่มาเริ่มทำธุรกิจเพราะถูกสายการบินเลย์ออฟ</t>
  </si>
  <si>
    <t>https://www.youtube.com/watch?v=IrxbnMuYUWc&amp;list=PLZ0vRaBzdrQ2UfyOSfiUuKOs4-2MxInQS&amp;index=13&amp;t=4s</t>
  </si>
  <si>
    <t>IrxbnMuYUWc</t>
  </si>
  <si>
    <t>The Secret Sauce EP.12 iberry Group สร้างแบรนด์ร้านอาหารอย่างไรให้อยู่ได้ในยุคแห่งความเปลี่ยนแปลง</t>
  </si>
  <si>
    <t>21,973 views</t>
  </si>
  <si>
    <t>like this video along with 315 other people</t>
  </si>
  <si>
    <t>42:06</t>
  </si>
  <si>
    <t>อะไรคือเคล็ดลับความสำเร็จของเครือบริษัทที่มีคาเฟ่และร้านอาหารยอดนิยมมากมาย ไล่ตั้งแต่ iberry กับข้าวกับปลา รสนิยม ล่าสุดเพิ่งเปิดอีกสามร้านสามแบรนด์ อย่าง iBERISTA, Cafe Pla และ โรงสีริมน้ำ
เคน-นครินทร์ คุยกับ คุณปลา-อัจฉรา บุรารักษ์ Managing Director ที่ขอผันตัวมาเป็น Creative Director เพื่อสร้างแบรนด์ใหม่ๆ ให้โดนใจลูกค้ามากที่สุด</t>
  </si>
  <si>
    <t>https://www.youtube.com/watch?v=14MawYoWyIM&amp;list=PLZ0vRaBzdrQ2UfyOSfiUuKOs4-2MxInQS&amp;index=12</t>
  </si>
  <si>
    <t>14MawYoWyIM</t>
  </si>
  <si>
    <t>The Secret Sauce EP.11 Workpoint บริหารคอนเทนต์อย่างไร ให้ปังในทีวีและกระแสดีในโลกออนไลน์</t>
  </si>
  <si>
    <t>20,071 views</t>
  </si>
  <si>
    <t>อะไรคือเคล็ดลับความสำเร็จของ Workpoint ช่องทีวีที่ผลิตรายการระดับปรากฏการณ์ อย่าง The Mask Singer, I Can See Your Voice และอีกมาก ทั้งยังใช้แพลตฟอร์มออนไลน์เพื่อเผยแพร่สื่อได้อย่างสร้างสรรค์และดึงคนเข้ามาดูได้อีกล้นหลาม
เคน นครินทร์ คุยกับ ชลากรณ์ ปัญญาโฉม ประธานเจ้าหน้าที่บริหาร สายงานดิจิทัลทีวี บริษัท เวิร์คพอยท์ เอ็นเทอร์เทนเมนท์ จำกัด มหาชน</t>
  </si>
  <si>
    <t>https://www.youtube.com/watch?v=wPV61JAx1AU&amp;list=PLZ0vRaBzdrQ2UfyOSfiUuKOs4-2MxInQS&amp;index=11</t>
  </si>
  <si>
    <t>wPV61JAx1AU</t>
  </si>
  <si>
    <t>The Secret Sauce EP.10 Srichand จากคุณยายใส่สไบกลายเป็นสาววัย 25 ด้วยการรีแบรนด์</t>
  </si>
  <si>
    <t>20,933 views</t>
  </si>
  <si>
    <t>51:36</t>
  </si>
  <si>
    <t>อะไรคือเคล็ดลับความสำเร็จของแบรนด์เครื่องสำอางเก่าแก่ของไทย ที่ผ่านการรีแบรนด์ครั้งใหญ่และสร้างความเซอร์ไพรส์ให้ลูกค้ามาได้เรื่อยๆ เบื้องหลังการทำงานเป็นอย่างไร วัฒนกรรมองค์กรน่าสนใจแค่ไหน และในอนาคตจะไปทางไหน
เคน-นครินทร์ คุยกับ รวิศ หาญอุตสาหะ CEO Srichand</t>
  </si>
  <si>
    <t>https://www.youtube.com/watch?v=xP0vM86DoBQ&amp;list=PLZ0vRaBzdrQ2UfyOSfiUuKOs4-2MxInQS&amp;index=10</t>
  </si>
  <si>
    <t>xP0vM86DoBQ</t>
  </si>
  <si>
    <t>The Secret Sauce EP.9 ดอยคำ ทำธุรกิจบนความจริงใจ ใช้ศาสตร์พระราชา และก้าวหน้าทันยุคสมัย</t>
  </si>
  <si>
    <t>Feb 21, 2018</t>
  </si>
  <si>
    <t>2/21/2018</t>
  </si>
  <si>
    <t>27,525 views</t>
  </si>
  <si>
    <t>like this video along with 492 other people</t>
  </si>
  <si>
    <t>50:05</t>
  </si>
  <si>
    <t>อะไรคือเคล็ดลับความสำเร็จของแบรนด์ชั้นนำด้านอาหารและเครื่องดื่มเพื่อสุขภาพ ที่ได้รับการจัดตั้งจากพระบาทสมเด็จพระเจ้าอยู่หัวภูมิพลอดุลยเดช เพื่อช่วยแก้ปัญหาสังคมของชาวเขาในเขตทุรกันดาร
เส้นทางกว่า 40 ปี พิสูจน์ให้เห็นถึงความเติบโต คุณภาพของผลิตภัณฑ์ และการช่วยเหลือสังคมได้อย่างยั่งยืน แถมยังเป็นแบรนด์ที่ก้าวทันโลกและสื่อสารกับคนยุคใหม่ได้เป็นอย่างดี
เคน-นครินทร์ คุยกับคุณพิพัฒพงศ์ อิศรเสนา ณ อยุธยา กรรมการผู้จัดการใหญ่ และประธานเจ้าหน้าที่บริหารบริษัท ดอยคำผลิตภัณฑ์อาหาร จำกัด</t>
  </si>
  <si>
    <t>https://www.youtube.com/watch?v=1XIJUQHkCdU&amp;list=PLZ0vRaBzdrQ2UfyOSfiUuKOs4-2MxInQS&amp;index=9&amp;t=7s</t>
  </si>
  <si>
    <t>1XIJUQHkCdU</t>
  </si>
  <si>
    <t>The Secret Sauce EP.8 ธนา เธียรอัจฉริยะ เป็นทุกอย่างที่นักการตลาดต้องรู้ กับการนำ SCB ไปสู่อนาคต</t>
  </si>
  <si>
    <t>67,036 views</t>
  </si>
  <si>
    <t>like this video along with 946 other people</t>
  </si>
  <si>
    <t>1:00:50</t>
  </si>
  <si>
    <t>อะไรคือเคล็ดลับความสำเร็จของมือการตลาดรุ่นใหญ่ที่ผ่านแบรนด์มาอย่างหลากหลาย เช่น DTAC, Mc Jeans รวมถึง GMM Grammy กับบทบาทที่ท้าทายในการพาธนาคารที่เก่าแก่ที่สุดในประเทศไทยไปสู่อนาคต
เคน นครินทร์ คุยกับ โจ้-ธนา เธียรอัจฉริยะ รักษาการ Chief Marketing Officer ธนาคารไทยพาณิชย์ (SCB)
02:38 ธนาคารกำลังจะสูญพันธุ์?
05:03 สถานการณ์โดยรวมของแบงก์
07:47 วิธีปรับตัวให้พร้อมเรียนรู้สิ่งใหม่ๆ
12:20 ตัดสินใจเข้าไปทำ SCB
16:53 โจทย์ของ Mobile Banking
33:18 วัฒนธรรมองค์กร
39:20 อนาคตของธนาคาร
42:44 การทำการตลาดกับแบงก์ในอนาคต
50:00 จุดร่วมของคนที่ประสบความสำเร็จ
53:08 เป้าหมายในชีวิต
56:19 การเป็นพ่อ
57:34 อะไรคือ The Secret Sauce ของธนา เธียรอัจฉริยะ
อ่าน shownotes ได้ที่ https://www.thestandard.co/podcast/thesecretsauce08/</t>
  </si>
  <si>
    <t>https://www.youtube.com/watch?v=eRqpJu1y6x0&amp;list=PLZ0vRaBzdrQ2UfyOSfiUuKOs4-2MxInQS&amp;index=8&amp;t=7s</t>
  </si>
  <si>
    <t>eRqpJu1y6x0</t>
  </si>
  <si>
    <t>The Secret Sauce EP.7 Vin Buddy ช่างภาพเวดดิ้งที่ดาราเบอร์ใหญ่ๆ ในเมืองไทยใช้บริการมากที่สุด</t>
  </si>
  <si>
    <t>13,155 views</t>
  </si>
  <si>
    <t>like this video along with 172 other people</t>
  </si>
  <si>
    <t>อะไรคือเคล็ดลับความสำเร็จของช่างภาพเวดดิ้งที่ดาราเบอร์ใหญ่ๆ ใช้บริการมากที่สุด ไล่ตั้งแต่ แอฟ ทักษอร-สงกรานต์, โอปอล์-หมอโอ๊ค, ทาทา ยัง-หมอฉัตรอดุลย์, บี้-กุ๊บกิ๊บ และอีกมาก
เริ่มจากเปิดสตูดิโอถ่ายสุนัข แล้วจับพลัดจับผลูมาถ่ายเวดดิ้งได้อย่างไร ถ่ายงานแต่งดารายากกว่าคนทั่วไปไหม อะไรคือสิ่งที่ให้เขายืนระยะได้และเป็นที่ไว้วางใจของลูกค้า
เคน-นครินทร์ คุยกับ ภูริต เนติมงคลชัย หรือ Vin Buddy</t>
  </si>
  <si>
    <t>https://www.youtube.com/watch?v=xfyhSov-wUo&amp;list=PLZ0vRaBzdrQ2UfyOSfiUuKOs4-2MxInQS&amp;index=7&amp;t=7s</t>
  </si>
  <si>
    <t>xfyhSov-wUo</t>
  </si>
  <si>
    <t>The Secret Sauce EP.6 Wongnai แพลตฟอร์มที่กำลังไปไกลกว่าเรื่องอาหาร จากการสร้างความดีสะสม</t>
  </si>
  <si>
    <t>28,642 views</t>
  </si>
  <si>
    <t>58:11</t>
  </si>
  <si>
    <t>อะไรคือเคล็ดลับความสำเร็จของเว็บไซต์และแอปพลิเคชันค้นหาร้านอาหารที่คนใช้มากที่สุด ‘ความดีสะสม’-คำนี้หมายถึงอะไร ตอนนี้ ‘วงใน’ แตกไลน์ไปทำอะไรอีกบ้าง วัฒนธรรมองค์กรข้างในเจ๋งแค่ไหน และทำไมถึงอยากเข้าตลาดหุ้นใน 3 ปี
เคน นครินทร์ คุยกับ ยอด ชินสุภัคกุล CEO และ Co-founder ของ Wongnai</t>
  </si>
  <si>
    <t>https://www.youtube.com/watch?v=TzQpyh07AM4&amp;list=PLZ0vRaBzdrQ2UfyOSfiUuKOs4-2MxInQS&amp;index=6&amp;t=7s</t>
  </si>
  <si>
    <t>TzQpyh07AM4</t>
  </si>
  <si>
    <t>The Secret Sauce EP.5 Diamond Grains แบรนด์กราโนล่าที่รักลูกค้าพอๆ กับการทำสินค้าสุขภาพ</t>
  </si>
  <si>
    <t>13,139 views</t>
  </si>
  <si>
    <t>อะไรคือเคล็ดลับความสำเร็จของแบรนด์กราโนล่าเจ้าแรกในไทย ที่เจ้าของแบรนด์คือคู่รักในวัยเพียง 20 ต้นๆ พวกเขาค้นพบสูตรและบุกเบิกตลาดอาหารสุขภาพได้อย่างไร ช่วงแรกยากลำบากแค่ไหน มองคู่แข่งที่เข้ามายังไง และอนาคตจะเติบโตได้อีกขนาดไหน
เคน-นครินทร์ คุยกับ อูน-ชนิสรา และแพ็ค-วุฒิกานต์ เจ้าของแบรนด์ Diamond Grains</t>
  </si>
  <si>
    <t>https://www.youtube.com/watch?v=GOHg1DoKQvU&amp;list=PLZ0vRaBzdrQ2UfyOSfiUuKOs4-2MxInQS&amp;index=5&amp;t=6s</t>
  </si>
  <si>
    <t>GOHg1DoKQvU</t>
  </si>
  <si>
    <t>The Secret Sauce EP.4 Pantip.com เว็บบอร์ดภาพแทนสังคมไทยที่ยังเติบโตได้ดีในยุค 4.0</t>
  </si>
  <si>
    <t>20,605 views</t>
  </si>
  <si>
    <t>59:20</t>
  </si>
  <si>
    <t>อะไรคือเคล็ดลับความสำเร็จของเว็บบอร์ดม่วงที่เป็นต้นทางของความรู้พอๆ กับดราม่า แถมให้กำเนิดศัพท์มากมายอย่าง ต้มมาม่า, ม้า, วิ่งควาย, ปูเสื่อรอ, เผือก, ติดดอย, ดริฟต์, รูปปลากรอบ, ปาหมอน ฯลฯ จากกระทู้หลากหลาย ไม่ว่าจะกระทู้ดัก, กระทู้ด๋อย, กระทู้พลีชีพ ฯลฯ
จากการเล่นกันแค่ในแวดวงคนไอที กลายเป็นแหล่งชุมนุมของคนไทยทั่วโลก และรองรับทุกประเภทความสนใจ อยากรู้เรื่องอะไร ที่นี่มีคำตอบทั้งนั้น หรืออย่างน้อย ก็มีคนพร้อมคุยกับคุณทั้งนั้น
เคน นครินทร์ คุยกับ บอย-อภิศิลป์ ตรุงกานนท์ ประธานเจ้าหน้าที่เทคโนโลยี (CTO), หนึ่งในผู้บริหาร และฟรอนต์แมนของ Pantip.com</t>
  </si>
  <si>
    <t>https://www.youtube.com/watch?v=nQnHgHmt5HY&amp;list=PLZ0vRaBzdrQ2UfyOSfiUuKOs4-2MxInQS&amp;index=4&amp;t=7s</t>
  </si>
  <si>
    <t>nQnHgHmt5HY</t>
  </si>
  <si>
    <t>The Secret Sauce EP.3 สุริยา หีบศพ กิจการที่ไม่ได้หากินกับคนตาย แต่เน้นขายการบริการ</t>
  </si>
  <si>
    <t>8,786 views</t>
  </si>
  <si>
    <t>56:04</t>
  </si>
  <si>
    <t>อะไรคือเคล็ดลับความสำเร็จของร้านขายหีบศพอันดับหนึ่งของเมืองไทย ที่เริ่มจากการถูกครอบครัวต่อต้าน ทำการก็ตลาดยาก ไม่ได้ขายดีอย่างที่คาดในทุกฤดู แถมยังมีคู่แข่งเป็นวัด เขางัดไม้ไหนมาสู้
ฟังอดีตนักดนตรีที่มารับช่วงต่อจากพ่อ แถมยังต่อยอดไปดูแลทั้งศพไทยในต่างชาติ และศพต่างชาติในไทย
เคน-นครินทร์ คุยกับ วิโรจน์ สุริยเสนีย์, ทายาทรุ่นที่สองของสุริยา หีบศพ</t>
  </si>
  <si>
    <t>https://www.youtube.com/watch?v=WGuiI4y0R4s&amp;list=PLZ0vRaBzdrQ2UfyOSfiUuKOs4-2MxInQS&amp;index=3</t>
  </si>
  <si>
    <t>WGuiI4y0R4s</t>
  </si>
  <si>
    <t>The Secret Sauce EP.2 แมลงอบกรอบไฮโซ ยกระดับแมลงไทยให้เข้าถึงง่ายและขยายไปสู่ระดับโลก</t>
  </si>
  <si>
    <t>12,587 views</t>
  </si>
  <si>
    <t>like this video along with 162 other people</t>
  </si>
  <si>
    <t>51:43</t>
  </si>
  <si>
    <t>อะไรคือเคล็ดลับความสำเร็จของสแน็กแมลงใส่ซอง สินค้าที่ถูกยกกระดับผ่านไอเดีย การวิจัยทดลอง และนวัตกรรมที่กำลังต่อยอดไปสู่สินค้าใหม่ๆ ในระดับโลก
เคน-นครินทร์ คุยกับ ต่อ-ทัดณัฐ ฉันทธรรม์, เจ้าของแบรนด์แมลงอบกรอบไฮโซ ผู้ที่เราอยากยกย่องให้เขาเป็น ‘สตีฟ จ๊อบส์ แห่งวงการแมลง’</t>
  </si>
  <si>
    <t>https://www.youtube.com/watch?v=X4mlCjQa6p8&amp;list=PLZ0vRaBzdrQ2UfyOSfiUuKOs4-2MxInQS&amp;index=2&amp;t=7s</t>
  </si>
  <si>
    <t>X4mlCjQa6p8</t>
  </si>
  <si>
    <t>The Secret Sauce EP.1 แหลมเกต บุฟเฟต์ซีฟู้ดสุดเว่อร์วัง และทำอะไรก็ไวรัล!</t>
  </si>
  <si>
    <t>28,424 views</t>
  </si>
  <si>
    <t>like this video along with 301 other people</t>
  </si>
  <si>
    <t>1:07:11</t>
  </si>
  <si>
    <t>อะไรคือเคล็ดลับความสำเร็จของร้านอาหารซีฟู้ดเจ้านี้ ทั้งที่เจ้าของไม่ได้เริ่มต้นจากความรักในกิจการร้านอาหารใดๆ แถมเคยใช้เงินในการทำธุรกิจแบบ ‘มีสตางค์แต่ไม่มีสติ’ มาแล้ว แต่ในเวลาไม่นาน เขาก็พลิกความพลาดเป็นความมุ่งมั่นที่จะทำให้ได้ เปลี่ยนทุกเสียงด่าเป็นบทเรียน ใช้รสนิยมทางศิลปะในการสร้างจุดเด่นของร้าน และใช้เซนส์ในการทำการตลาดได้อย่างเฉียบขาด
เคน-นครินทร์ คุยกับ คุณโค้ก-อพิชาต บวรบัญชารักข์ ผู้ก่อตั้งและผู้บริหาร</t>
  </si>
  <si>
    <t>https://www.youtube.com/watch?v=_e51f3mT0Wk&amp;list=PLZ0vRaBzdrQ2UfyOSfiUuKOs4-2MxInQS&amp;index=1</t>
  </si>
  <si>
    <t>_e51f3mT0Wk</t>
  </si>
  <si>
    <t>เคน นครินทร์ แนะนำรายการ The Secret Sauce Podcast | The Secret Sauce EP.0</t>
  </si>
  <si>
    <t>20,494 views</t>
  </si>
  <si>
    <t>like this video along with 248 other people</t>
  </si>
  <si>
    <t>5:47</t>
  </si>
  <si>
    <t>ทำไมเราต้องฟังเรื่องแบรนด์ไทย ทั้งที่เราเองก็ไม่ได้ทำธุรกิจอะไรเสียหน่อย?
เคน-นครินทร์ จะมาบอกคุณฟังว่า ถึงชื่อจะเหมือนรายการทำอาหาร แต่ที่จริงแล้ว เดอะซีเคร็ตซอส จะบอกเล่าเรื่องราวการก่อตั้ง ต่อสู้ ล้มลุกคลุกคลานสู่ความสำเร็จของธุรกิจที่เราคุ้นเคยดี แต่รู้เบื้องหลังเขาน้อยมาก ลองฟังตัวอย่างรายการเป็น ‘น้ำจิ้ม’ กันได้เลย</t>
  </si>
  <si>
    <t>Year</t>
  </si>
  <si>
    <t>Date</t>
  </si>
  <si>
    <t>No</t>
  </si>
  <si>
    <t>Amount Clip</t>
  </si>
  <si>
    <t xml:space="preserve">Max </t>
  </si>
  <si>
    <t>Min</t>
  </si>
  <si>
    <t>Total</t>
  </si>
  <si>
    <t>Average</t>
  </si>
  <si>
    <t>Month</t>
  </si>
  <si>
    <t>No.</t>
  </si>
  <si>
    <t>Quarter</t>
  </si>
  <si>
    <t>Correlation</t>
  </si>
  <si>
    <t>Alpha</t>
  </si>
  <si>
    <t>Beta</t>
  </si>
  <si>
    <t>MAPE</t>
  </si>
  <si>
    <t>Adjust</t>
  </si>
  <si>
    <t>|Error|/Actual</t>
  </si>
  <si>
    <t>Assume</t>
  </si>
  <si>
    <t>F1</t>
  </si>
  <si>
    <t>T1</t>
  </si>
  <si>
    <t>Category</t>
  </si>
  <si>
    <t>Forecast /w MA</t>
  </si>
  <si>
    <t>Holt's Exponential</t>
  </si>
  <si>
    <t>W1</t>
  </si>
  <si>
    <t>W2</t>
  </si>
  <si>
    <t>W3</t>
  </si>
  <si>
    <t>Weight MA (n = 3)</t>
  </si>
  <si>
    <t>A_t-3</t>
  </si>
  <si>
    <t>A_t-2</t>
  </si>
  <si>
    <t>A_t-1</t>
  </si>
  <si>
    <t>Forecast /LINS</t>
  </si>
  <si>
    <t>Linear REG</t>
  </si>
  <si>
    <t>video_id</t>
  </si>
  <si>
    <t>no.data</t>
  </si>
  <si>
    <t>view_count</t>
  </si>
  <si>
    <t>like_count</t>
  </si>
  <si>
    <t>Life Style</t>
  </si>
  <si>
    <t>new_catagory</t>
  </si>
  <si>
    <t>ธุรกิจและการค้า</t>
  </si>
  <si>
    <t>สินค้าและบริการ</t>
  </si>
  <si>
    <t>หมวดเดิม</t>
  </si>
  <si>
    <t>หมวดใหม่</t>
  </si>
  <si>
    <t>การเมือง</t>
  </si>
  <si>
    <t>อื่น ๆ</t>
  </si>
  <si>
    <t>เศรษฐกิจ</t>
  </si>
  <si>
    <t>Day</t>
  </si>
  <si>
    <t>Y1</t>
  </si>
  <si>
    <t>Y2</t>
  </si>
  <si>
    <t>Duration - Range</t>
  </si>
  <si>
    <t>i</t>
  </si>
  <si>
    <t>j</t>
  </si>
  <si>
    <t>chi_critical</t>
  </si>
  <si>
    <t>p-value</t>
  </si>
  <si>
    <t>total_i</t>
  </si>
  <si>
    <t>total_j</t>
  </si>
  <si>
    <t>length</t>
  </si>
  <si>
    <t>Length</t>
  </si>
  <si>
    <t>Duration Range</t>
  </si>
  <si>
    <t>ln(Y1)</t>
  </si>
  <si>
    <t>Avg_View</t>
  </si>
  <si>
    <t>2023-Q2</t>
  </si>
  <si>
    <t>F_t</t>
  </si>
  <si>
    <t>T_t</t>
  </si>
  <si>
    <t>Anova: Two-Factor Without Replication</t>
  </si>
  <si>
    <t>SUMMARY</t>
  </si>
  <si>
    <t>Count</t>
  </si>
  <si>
    <t>Sum</t>
  </si>
  <si>
    <t>Variance</t>
  </si>
  <si>
    <t>ANOVA</t>
  </si>
  <si>
    <t>Source of Variation</t>
  </si>
  <si>
    <t>SS</t>
  </si>
  <si>
    <t>df</t>
  </si>
  <si>
    <t>MS</t>
  </si>
  <si>
    <t>F</t>
  </si>
  <si>
    <t>P-value</t>
  </si>
  <si>
    <t>F crit</t>
  </si>
  <si>
    <t>Rows</t>
  </si>
  <si>
    <t>Columns</t>
  </si>
  <si>
    <t>Error</t>
  </si>
  <si>
    <t>Grand Mean</t>
  </si>
  <si>
    <t>SST</t>
  </si>
  <si>
    <t>&lt;-- Treatment</t>
  </si>
  <si>
    <t>Avg</t>
  </si>
  <si>
    <t>t</t>
  </si>
  <si>
    <t>A(t)</t>
  </si>
  <si>
    <t>t.A</t>
  </si>
  <si>
    <t>t^2</t>
  </si>
  <si>
    <t>S_i</t>
  </si>
  <si>
    <t>Q1</t>
  </si>
  <si>
    <t>Q2</t>
  </si>
  <si>
    <t>Q3</t>
  </si>
  <si>
    <t>Q4</t>
  </si>
  <si>
    <t>Anova: Two-Factor With Replication</t>
  </si>
  <si>
    <t>Sample</t>
  </si>
  <si>
    <t>Interaction</t>
  </si>
  <si>
    <t>Within</t>
  </si>
  <si>
    <t>quarter</t>
  </si>
  <si>
    <t>response</t>
  </si>
  <si>
    <t>category</t>
  </si>
  <si>
    <t>response_avg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</si>
</sst>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87" formatCode="B1mmm\-yy"/>
    <numFmt numFmtId="188" formatCode="0.0000"/>
    <numFmt numFmtId="189" formatCode="0.00000"/>
    <numFmt numFmtId="190" formatCode="0.000"/>
  </numFmts>
  <fonts count="7" x14ac:knownFonts="1">
    <font>
      <sz val="11"/>
      <color theme="1"/>
      <name val="Tahoma"/>
      <family val="2"/>
      <charset val="222"/>
      <scheme val="minor"/>
    </font>
    <font>
      <sz val="11"/>
      <color rgb="FFFF0000"/>
      <name val="Tahoma"/>
      <family val="2"/>
      <charset val="222"/>
      <scheme val="minor"/>
    </font>
    <font>
      <sz val="8"/>
      <name val="Tahoma"/>
      <family val="2"/>
      <charset val="222"/>
      <scheme val="minor"/>
    </font>
    <font>
      <sz val="11"/>
      <color theme="2" tint="-9.9978637043366805E-2"/>
      <name val="Tahoma"/>
      <family val="2"/>
      <charset val="222"/>
      <scheme val="minor"/>
    </font>
    <font>
      <b/>
      <sz val="11"/>
      <color theme="1"/>
      <name val="Tahoma"/>
      <family val="2"/>
      <scheme val="minor"/>
    </font>
    <font>
      <i/>
      <sz val="11"/>
      <color theme="1"/>
      <name val="Tahoma"/>
      <family val="2"/>
      <charset val="222"/>
      <scheme val="minor"/>
    </font>
    <font>
      <i/>
      <sz val="10"/>
      <color theme="1"/>
      <name val="Tahoma"/>
      <family val="2"/>
      <charset val="222"/>
      <scheme val="minor"/>
    </font>
  </fonts>
  <fills count="11">
    <fill>
      <patternFill patternType="none"/>
    </fill>
    <fill>
      <patternFill patternType="gray125"/>
    </fill>
    <fill>
      <patternFill patternType="solid">
        <fgColor theme="7"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00B0F0"/>
        <bgColor indexed="64"/>
      </patternFill>
    </fill>
  </fills>
  <borders count="11">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medium">
        <color indexed="64"/>
      </bottom>
      <diagonal/>
    </border>
    <border>
      <left/>
      <right/>
      <top style="medium">
        <color indexed="64"/>
      </top>
      <bottom style="thin">
        <color indexed="64"/>
      </bottom>
      <diagonal/>
    </border>
    <border>
      <left/>
      <right/>
      <top/>
      <bottom style="medium">
        <color indexed="18"/>
      </bottom>
      <diagonal/>
    </border>
  </borders>
  <cellStyleXfs count="1">
    <xf numFmtId="0" fontId="0" fillId="0" borderId="0"/>
  </cellStyleXfs>
  <cellXfs count="65">
    <xf numFmtId="0" fontId="0" fillId="0" borderId="0" xfId="0"/>
    <xf numFmtId="14" fontId="0" fillId="0" borderId="0" xfId="0" applyNumberFormat="1"/>
    <xf numFmtId="187" fontId="0" fillId="0" borderId="0" xfId="0" applyNumberFormat="1" applyAlignment="1">
      <alignment horizontal="center" vertical="center"/>
    </xf>
    <xf numFmtId="0" fontId="0" fillId="0" borderId="0" xfId="0" applyAlignment="1">
      <alignment horizontal="right"/>
    </xf>
    <xf numFmtId="0" fontId="0" fillId="0" borderId="0" xfId="0" applyAlignment="1">
      <alignment horizontal="center"/>
    </xf>
    <xf numFmtId="0" fontId="0" fillId="0" borderId="1" xfId="0" applyBorder="1" applyAlignment="1">
      <alignment horizontal="center"/>
    </xf>
    <xf numFmtId="0" fontId="0" fillId="0" borderId="0" xfId="0" applyAlignment="1">
      <alignment horizontal="center" vertical="center"/>
    </xf>
    <xf numFmtId="0" fontId="3" fillId="0" borderId="0" xfId="0" applyFont="1" applyAlignment="1">
      <alignment horizontal="center"/>
    </xf>
    <xf numFmtId="0" fontId="0" fillId="0" borderId="2" xfId="0" applyBorder="1" applyAlignment="1">
      <alignment horizontal="center"/>
    </xf>
    <xf numFmtId="0" fontId="0" fillId="0" borderId="3" xfId="0" applyBorder="1" applyAlignment="1">
      <alignment horizontal="center"/>
    </xf>
    <xf numFmtId="187" fontId="0" fillId="0" borderId="3" xfId="0" applyNumberFormat="1" applyBorder="1" applyAlignment="1">
      <alignment horizontal="center" vertical="center"/>
    </xf>
    <xf numFmtId="0" fontId="0" fillId="0" borderId="3" xfId="0" applyBorder="1" applyAlignment="1">
      <alignment horizontal="center" vertical="center"/>
    </xf>
    <xf numFmtId="0" fontId="0" fillId="2" borderId="3" xfId="0" applyFill="1" applyBorder="1" applyAlignment="1">
      <alignment horizontal="center"/>
    </xf>
    <xf numFmtId="0" fontId="0" fillId="2" borderId="3" xfId="0" applyFill="1" applyBorder="1"/>
    <xf numFmtId="0" fontId="0" fillId="3" borderId="3" xfId="0" applyFill="1" applyBorder="1" applyAlignment="1">
      <alignment horizontal="center"/>
    </xf>
    <xf numFmtId="187" fontId="0" fillId="3" borderId="3" xfId="0" applyNumberFormat="1" applyFill="1" applyBorder="1" applyAlignment="1">
      <alignment horizontal="center" vertical="center"/>
    </xf>
    <xf numFmtId="0" fontId="0" fillId="3" borderId="3" xfId="0" applyFill="1" applyBorder="1" applyAlignment="1">
      <alignment horizontal="center" vertical="center"/>
    </xf>
    <xf numFmtId="0" fontId="0" fillId="4" borderId="0" xfId="0" applyFill="1" applyAlignment="1">
      <alignment horizontal="center"/>
    </xf>
    <xf numFmtId="0" fontId="0" fillId="5" borderId="0" xfId="0" applyFill="1" applyAlignment="1">
      <alignment horizontal="center"/>
    </xf>
    <xf numFmtId="0" fontId="4" fillId="0" borderId="0" xfId="0" applyFont="1" applyAlignment="1">
      <alignment horizontal="center"/>
    </xf>
    <xf numFmtId="188" fontId="0" fillId="8" borderId="0" xfId="0" applyNumberFormat="1" applyFill="1" applyAlignment="1">
      <alignment horizontal="center"/>
    </xf>
    <xf numFmtId="0" fontId="0" fillId="0" borderId="0" xfId="0" applyAlignment="1">
      <alignment wrapText="1"/>
    </xf>
    <xf numFmtId="0" fontId="4" fillId="0" borderId="0" xfId="0" applyFont="1" applyAlignment="1">
      <alignment horizontal="center" vertical="center"/>
    </xf>
    <xf numFmtId="0" fontId="0" fillId="0" borderId="0" xfId="0" applyAlignment="1">
      <alignment horizontal="center" vertical="top"/>
    </xf>
    <xf numFmtId="0" fontId="0" fillId="0" borderId="0" xfId="0" applyAlignment="1">
      <alignment vertical="center"/>
    </xf>
    <xf numFmtId="188" fontId="0" fillId="0" borderId="0" xfId="0" applyNumberFormat="1"/>
    <xf numFmtId="188" fontId="1" fillId="0" borderId="0" xfId="0" applyNumberFormat="1" applyFont="1" applyAlignment="1">
      <alignment horizontal="center"/>
    </xf>
    <xf numFmtId="0" fontId="0" fillId="9" borderId="0" xfId="0" applyFill="1" applyAlignment="1">
      <alignment vertical="center"/>
    </xf>
    <xf numFmtId="188" fontId="0" fillId="0" borderId="0" xfId="0" applyNumberFormat="1" applyAlignment="1">
      <alignment vertical="center"/>
    </xf>
    <xf numFmtId="189" fontId="0" fillId="0" borderId="0" xfId="0" applyNumberFormat="1" applyAlignment="1">
      <alignment vertical="center"/>
    </xf>
    <xf numFmtId="0" fontId="0" fillId="0" borderId="4" xfId="0" applyBorder="1" applyAlignment="1">
      <alignment horizontal="center"/>
    </xf>
    <xf numFmtId="0" fontId="0" fillId="6" borderId="4" xfId="0" applyFill="1" applyBorder="1" applyAlignment="1">
      <alignment horizontal="center"/>
    </xf>
    <xf numFmtId="1" fontId="0" fillId="0" borderId="4" xfId="0" applyNumberFormat="1" applyBorder="1" applyAlignment="1">
      <alignment horizontal="center"/>
    </xf>
    <xf numFmtId="2" fontId="0" fillId="0" borderId="4" xfId="0" applyNumberFormat="1" applyBorder="1" applyAlignment="1">
      <alignment horizontal="center"/>
    </xf>
    <xf numFmtId="2" fontId="0" fillId="2" borderId="4" xfId="0" applyNumberFormat="1" applyFill="1" applyBorder="1" applyAlignment="1">
      <alignment horizontal="center"/>
    </xf>
    <xf numFmtId="2" fontId="0" fillId="4" borderId="4" xfId="0" applyNumberFormat="1" applyFill="1" applyBorder="1" applyAlignment="1">
      <alignment horizontal="center"/>
    </xf>
    <xf numFmtId="2" fontId="0" fillId="0" borderId="4" xfId="0" applyNumberFormat="1" applyBorder="1" applyAlignment="1">
      <alignment vertical="center"/>
    </xf>
    <xf numFmtId="2" fontId="0" fillId="0" borderId="0" xfId="0" applyNumberFormat="1"/>
    <xf numFmtId="2" fontId="0" fillId="0" borderId="5" xfId="0" applyNumberFormat="1" applyBorder="1" applyAlignment="1">
      <alignment vertical="center"/>
    </xf>
    <xf numFmtId="1" fontId="0" fillId="0" borderId="0" xfId="0" applyNumberFormat="1" applyAlignment="1">
      <alignment horizontal="center"/>
    </xf>
    <xf numFmtId="2" fontId="0" fillId="6" borderId="0" xfId="0" applyNumberFormat="1" applyFill="1" applyAlignment="1">
      <alignment horizontal="center"/>
    </xf>
    <xf numFmtId="2" fontId="4" fillId="0" borderId="0" xfId="0" applyNumberFormat="1" applyFont="1" applyAlignment="1">
      <alignment horizontal="center"/>
    </xf>
    <xf numFmtId="2" fontId="0" fillId="10" borderId="0" xfId="0" applyNumberFormat="1" applyFill="1" applyAlignment="1">
      <alignment horizontal="center"/>
    </xf>
    <xf numFmtId="0" fontId="0" fillId="0" borderId="8" xfId="0" applyBorder="1"/>
    <xf numFmtId="0" fontId="5" fillId="0" borderId="9" xfId="0" applyFont="1" applyBorder="1" applyAlignment="1">
      <alignment horizontal="center"/>
    </xf>
    <xf numFmtId="2" fontId="0" fillId="0" borderId="0" xfId="0" applyNumberFormat="1" applyAlignment="1">
      <alignment horizontal="center"/>
    </xf>
    <xf numFmtId="190" fontId="0" fillId="0" borderId="4" xfId="0" applyNumberFormat="1" applyBorder="1" applyAlignment="1">
      <alignment horizontal="center"/>
    </xf>
    <xf numFmtId="2" fontId="0" fillId="0" borderId="4" xfId="0" applyNumberFormat="1" applyBorder="1" applyAlignment="1">
      <alignment horizontal="center" vertical="center"/>
    </xf>
    <xf numFmtId="190" fontId="0" fillId="0" borderId="4" xfId="0" applyNumberFormat="1" applyBorder="1" applyAlignment="1">
      <alignment horizontal="center" vertical="center"/>
    </xf>
    <xf numFmtId="0" fontId="0" fillId="7" borderId="4" xfId="0" applyFill="1" applyBorder="1" applyAlignment="1">
      <alignment horizontal="center" vertical="center"/>
    </xf>
    <xf numFmtId="2" fontId="0" fillId="4" borderId="4" xfId="0" applyNumberFormat="1" applyFill="1" applyBorder="1" applyAlignment="1">
      <alignment horizontal="center" vertical="center"/>
    </xf>
    <xf numFmtId="0" fontId="0" fillId="4" borderId="4" xfId="0" applyFill="1" applyBorder="1" applyAlignment="1">
      <alignment horizontal="center" vertical="center"/>
    </xf>
    <xf numFmtId="190" fontId="0" fillId="0" borderId="6" xfId="0" applyNumberFormat="1" applyBorder="1" applyAlignment="1">
      <alignment horizontal="center" vertical="center"/>
    </xf>
    <xf numFmtId="2" fontId="0" fillId="0" borderId="0" xfId="0" applyNumberFormat="1" applyAlignment="1">
      <alignment vertical="center"/>
    </xf>
    <xf numFmtId="190" fontId="0" fillId="0" borderId="7" xfId="0" applyNumberFormat="1" applyBorder="1" applyAlignment="1">
      <alignment horizontal="center" vertical="center"/>
    </xf>
    <xf numFmtId="190" fontId="0" fillId="0" borderId="0" xfId="0" applyNumberFormat="1" applyAlignment="1">
      <alignment horizontal="center" vertical="center"/>
    </xf>
    <xf numFmtId="190" fontId="0" fillId="4" borderId="0" xfId="0" applyNumberFormat="1" applyFill="1" applyAlignment="1">
      <alignment horizontal="center"/>
    </xf>
    <xf numFmtId="2" fontId="0" fillId="0" borderId="0" xfId="0" applyNumberFormat="1" applyAlignment="1">
      <alignment horizontal="center" vertical="center"/>
    </xf>
    <xf numFmtId="0" fontId="6" fillId="0" borderId="10" xfId="0" applyFont="1" applyBorder="1" applyAlignment="1">
      <alignment horizontal="right"/>
    </xf>
    <xf numFmtId="0" fontId="0" fillId="0" borderId="0" xfId="0" applyAlignment="1">
      <alignment horizontal="left"/>
    </xf>
    <xf numFmtId="2" fontId="0" fillId="0" borderId="0" xfId="0" applyNumberFormat="1" applyAlignment="1">
      <alignment horizontal="left"/>
    </xf>
    <xf numFmtId="2" fontId="0" fillId="0" borderId="0" xfId="0" applyNumberFormat="1" applyAlignment="1">
      <alignment horizontal="left" vertical="center"/>
    </xf>
    <xf numFmtId="0" fontId="0" fillId="0" borderId="0" xfId="0" applyAlignment="1">
      <alignment horizontal="center"/>
    </xf>
    <xf numFmtId="0" fontId="0" fillId="0" borderId="0" xfId="0" applyAlignment="1">
      <alignment horizontal="center" vertical="center"/>
    </xf>
    <xf numFmtId="0" fontId="4" fillId="0" borderId="0" xfId="0" applyFont="1" applyAlignment="1">
      <alignment horizontal="center"/>
    </xf>
  </cellXfs>
  <cellStyles count="1">
    <cellStyle name="ปกติ" xfId="0" builtinId="0"/>
  </cellStyles>
  <dxfs count="26">
    <dxf>
      <font>
        <color rgb="FF9C0006"/>
      </font>
      <fill>
        <patternFill>
          <bgColor rgb="FFFFC7CE"/>
        </patternFill>
      </fill>
    </dxf>
    <dxf>
      <numFmt numFmtId="0" formatCode="General"/>
    </dxf>
    <dxf>
      <numFmt numFmtId="0" formatCode="General"/>
      <alignment horizontal="center" vertical="top"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h-TH"/>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a:t>
            </a:r>
            <a:r>
              <a:rPr lang="en-US" baseline="0"/>
              <a:t> Chart of average #view for each quarter</a:t>
            </a:r>
            <a:endParaRPr lang="en-US"/>
          </a:p>
        </c:rich>
      </c:tx>
      <c:overlay val="0"/>
      <c:spPr>
        <a:noFill/>
        <a:ln>
          <a:noFill/>
        </a:ln>
        <a:effectLst/>
      </c:spPr>
    </c:title>
    <c:autoTitleDeleted val="0"/>
    <c:plotArea>
      <c:layout/>
      <c:lineChart>
        <c:grouping val="standard"/>
        <c:varyColors val="0"/>
        <c:ser>
          <c:idx val="2"/>
          <c:order val="1"/>
          <c:tx>
            <c:strRef>
              <c:f>'10. Time Series Month vs View'!$R$1</c:f>
              <c:strCache>
                <c:ptCount val="1"/>
                <c:pt idx="0">
                  <c:v>Adjust</c:v>
                </c:pt>
              </c:strCache>
              <c:extLst xmlns:c15="http://schemas.microsoft.com/office/drawing/2012/chart"/>
            </c:strRef>
          </c:tx>
          <c:spPr>
            <a:ln>
              <a:solidFill>
                <a:srgbClr val="00B050"/>
              </a:solidFill>
            </a:ln>
          </c:spPr>
          <c:marker>
            <c:symbol val="none"/>
          </c:marker>
          <c:cat>
            <c:strRef>
              <c:f>'10. Time Series Month vs View'!$L$2:$L$23</c:f>
              <c:strCache>
                <c:ptCount val="22"/>
                <c:pt idx="0">
                  <c:v>2018-Q1</c:v>
                </c:pt>
                <c:pt idx="1">
                  <c:v>2018-Q2</c:v>
                </c:pt>
                <c:pt idx="2">
                  <c:v>2018-Q3</c:v>
                </c:pt>
                <c:pt idx="3">
                  <c:v>2018-Q4</c:v>
                </c:pt>
                <c:pt idx="4">
                  <c:v>2019-Q1</c:v>
                </c:pt>
                <c:pt idx="5">
                  <c:v>2019-Q2</c:v>
                </c:pt>
                <c:pt idx="6">
                  <c:v>2019-Q3</c:v>
                </c:pt>
                <c:pt idx="7">
                  <c:v>2019-Q4</c:v>
                </c:pt>
                <c:pt idx="8">
                  <c:v>2020-Q1</c:v>
                </c:pt>
                <c:pt idx="9">
                  <c:v>2020-Q2</c:v>
                </c:pt>
                <c:pt idx="10">
                  <c:v>2020-Q3</c:v>
                </c:pt>
                <c:pt idx="11">
                  <c:v>2020-Q4</c:v>
                </c:pt>
                <c:pt idx="12">
                  <c:v>2021-Q1</c:v>
                </c:pt>
                <c:pt idx="13">
                  <c:v>2021-Q2</c:v>
                </c:pt>
                <c:pt idx="14">
                  <c:v>2021-Q3</c:v>
                </c:pt>
                <c:pt idx="15">
                  <c:v>2021-Q4</c:v>
                </c:pt>
                <c:pt idx="16">
                  <c:v>2022-Q1</c:v>
                </c:pt>
                <c:pt idx="17">
                  <c:v>2022-Q2</c:v>
                </c:pt>
                <c:pt idx="18">
                  <c:v>2022-Q3</c:v>
                </c:pt>
                <c:pt idx="19">
                  <c:v>2022-Q4</c:v>
                </c:pt>
                <c:pt idx="20">
                  <c:v>2023-Q1</c:v>
                </c:pt>
                <c:pt idx="21">
                  <c:v>2023-Q2</c:v>
                </c:pt>
              </c:strCache>
              <c:extLst xmlns:c15="http://schemas.microsoft.com/office/drawing/2012/chart"/>
            </c:strRef>
          </c:cat>
          <c:val>
            <c:numRef>
              <c:f>'10. Time Series Month vs View'!$R$2:$R$23</c:f>
              <c:numCache>
                <c:formatCode>0.00</c:formatCode>
                <c:ptCount val="22"/>
                <c:pt idx="0">
                  <c:v>24665.259259259259</c:v>
                </c:pt>
                <c:pt idx="1">
                  <c:v>24665.259259259263</c:v>
                </c:pt>
                <c:pt idx="2">
                  <c:v>18968.356759259263</c:v>
                </c:pt>
                <c:pt idx="3">
                  <c:v>48201.867755687839</c:v>
                </c:pt>
                <c:pt idx="4">
                  <c:v>80586.741023465307</c:v>
                </c:pt>
                <c:pt idx="5">
                  <c:v>77862.552451113195</c:v>
                </c:pt>
                <c:pt idx="6">
                  <c:v>86380.147186131959</c:v>
                </c:pt>
                <c:pt idx="7">
                  <c:v>83194.105153984274</c:v>
                </c:pt>
                <c:pt idx="8">
                  <c:v>74626.922178962486</c:v>
                </c:pt>
                <c:pt idx="9">
                  <c:v>65535.698439903215</c:v>
                </c:pt>
                <c:pt idx="10">
                  <c:v>64443.680659757367</c:v>
                </c:pt>
                <c:pt idx="11">
                  <c:v>59674.06560055758</c:v>
                </c:pt>
                <c:pt idx="12">
                  <c:v>59401.435513588076</c:v>
                </c:pt>
                <c:pt idx="13">
                  <c:v>71537.944171662588</c:v>
                </c:pt>
                <c:pt idx="14">
                  <c:v>84239.550454906115</c:v>
                </c:pt>
                <c:pt idx="15">
                  <c:v>82368.718922998814</c:v>
                </c:pt>
                <c:pt idx="16">
                  <c:v>85986.901500920489</c:v>
                </c:pt>
                <c:pt idx="17">
                  <c:v>117052.87188270176</c:v>
                </c:pt>
                <c:pt idx="18">
                  <c:v>110817.32089055177</c:v>
                </c:pt>
                <c:pt idx="19">
                  <c:v>112162.0494233088</c:v>
                </c:pt>
                <c:pt idx="20">
                  <c:v>106147.12509418985</c:v>
                </c:pt>
                <c:pt idx="21">
                  <c:v>111181.51832634582</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5-204D-4431-8654-1B9FD06ECDD0}"/>
            </c:ext>
          </c:extLst>
        </c:ser>
        <c:ser>
          <c:idx val="0"/>
          <c:order val="2"/>
          <c:tx>
            <c:strRef>
              <c:f>'10. Time Series Month vs View'!$O$1</c:f>
              <c:strCache>
                <c:ptCount val="1"/>
                <c:pt idx="0">
                  <c:v>Avg_View</c:v>
                </c:pt>
              </c:strCache>
            </c:strRef>
          </c:tx>
          <c:spPr>
            <a:ln w="28575" cap="rnd">
              <a:solidFill>
                <a:schemeClr val="accent1"/>
              </a:solidFill>
              <a:round/>
            </a:ln>
            <a:effectLst/>
          </c:spPr>
          <c:marker>
            <c:symbol val="none"/>
          </c:marker>
          <c:cat>
            <c:strRef>
              <c:f>'10. Time Series Month vs View'!$L$2:$L$22</c:f>
              <c:strCache>
                <c:ptCount val="21"/>
                <c:pt idx="0">
                  <c:v>2018-Q1</c:v>
                </c:pt>
                <c:pt idx="1">
                  <c:v>2018-Q2</c:v>
                </c:pt>
                <c:pt idx="2">
                  <c:v>2018-Q3</c:v>
                </c:pt>
                <c:pt idx="3">
                  <c:v>2018-Q4</c:v>
                </c:pt>
                <c:pt idx="4">
                  <c:v>2019-Q1</c:v>
                </c:pt>
                <c:pt idx="5">
                  <c:v>2019-Q2</c:v>
                </c:pt>
                <c:pt idx="6">
                  <c:v>2019-Q3</c:v>
                </c:pt>
                <c:pt idx="7">
                  <c:v>2019-Q4</c:v>
                </c:pt>
                <c:pt idx="8">
                  <c:v>2020-Q1</c:v>
                </c:pt>
                <c:pt idx="9">
                  <c:v>2020-Q2</c:v>
                </c:pt>
                <c:pt idx="10">
                  <c:v>2020-Q3</c:v>
                </c:pt>
                <c:pt idx="11">
                  <c:v>2020-Q4</c:v>
                </c:pt>
                <c:pt idx="12">
                  <c:v>2021-Q1</c:v>
                </c:pt>
                <c:pt idx="13">
                  <c:v>2021-Q2</c:v>
                </c:pt>
                <c:pt idx="14">
                  <c:v>2021-Q3</c:v>
                </c:pt>
                <c:pt idx="15">
                  <c:v>2021-Q4</c:v>
                </c:pt>
                <c:pt idx="16">
                  <c:v>2022-Q1</c:v>
                </c:pt>
                <c:pt idx="17">
                  <c:v>2022-Q2</c:v>
                </c:pt>
                <c:pt idx="18">
                  <c:v>2022-Q3</c:v>
                </c:pt>
                <c:pt idx="19">
                  <c:v>2022-Q4</c:v>
                </c:pt>
                <c:pt idx="20">
                  <c:v>2023-Q1</c:v>
                </c:pt>
              </c:strCache>
            </c:strRef>
          </c:cat>
          <c:val>
            <c:numRef>
              <c:f>'10. Time Series Month vs View'!$O$2:$O$22</c:f>
              <c:numCache>
                <c:formatCode>0.00</c:formatCode>
                <c:ptCount val="21"/>
                <c:pt idx="0">
                  <c:v>24665.259259259259</c:v>
                </c:pt>
                <c:pt idx="1">
                  <c:v>10598.833333333334</c:v>
                </c:pt>
                <c:pt idx="2">
                  <c:v>90704.428571428565</c:v>
                </c:pt>
                <c:pt idx="3">
                  <c:v>130153.30769230769</c:v>
                </c:pt>
                <c:pt idx="4">
                  <c:v>77718.36</c:v>
                </c:pt>
                <c:pt idx="5">
                  <c:v>101252.6551724138</c:v>
                </c:pt>
                <c:pt idx="6">
                  <c:v>80752.03125</c:v>
                </c:pt>
                <c:pt idx="7">
                  <c:v>63283.888888888891</c:v>
                </c:pt>
                <c:pt idx="8">
                  <c:v>52338.475409836065</c:v>
                </c:pt>
                <c:pt idx="9">
                  <c:v>62234.534653465344</c:v>
                </c:pt>
                <c:pt idx="10">
                  <c:v>52178.25352112676</c:v>
                </c:pt>
                <c:pt idx="11">
                  <c:v>58302.238805970148</c:v>
                </c:pt>
                <c:pt idx="12">
                  <c:v>88881.029411764699</c:v>
                </c:pt>
                <c:pt idx="13">
                  <c:v>103524.1506849315</c:v>
                </c:pt>
                <c:pt idx="14">
                  <c:v>81029.486842105267</c:v>
                </c:pt>
                <c:pt idx="15">
                  <c:v>92095.739726027401</c:v>
                </c:pt>
                <c:pt idx="16">
                  <c:v>163504.72881355931</c:v>
                </c:pt>
                <c:pt idx="17">
                  <c:v>104626.62790697675</c:v>
                </c:pt>
                <c:pt idx="18">
                  <c:v>115630.20370370371</c:v>
                </c:pt>
                <c:pt idx="19">
                  <c:v>98410.571428571435</c:v>
                </c:pt>
                <c:pt idx="20">
                  <c:v>118840.88095238095</c:v>
                </c:pt>
              </c:numCache>
            </c:numRef>
          </c:val>
          <c:smooth val="0"/>
          <c:extLst>
            <c:ext xmlns:c16="http://schemas.microsoft.com/office/drawing/2014/chart" uri="{C3380CC4-5D6E-409C-BE32-E72D297353CC}">
              <c16:uniqueId val="{00000003-204D-4431-8654-1B9FD06ECDD0}"/>
            </c:ext>
          </c:extLst>
        </c:ser>
        <c:ser>
          <c:idx val="3"/>
          <c:order val="3"/>
          <c:tx>
            <c:v>Forecast</c:v>
          </c:tx>
          <c:marker>
            <c:symbol val="none"/>
          </c:marker>
          <c:val>
            <c:numRef>
              <c:f>'10. Time Series Month vs View'!$P$2:$P$23</c:f>
              <c:numCache>
                <c:formatCode>0.00</c:formatCode>
                <c:ptCount val="22"/>
                <c:pt idx="0">
                  <c:v>24665.259259259259</c:v>
                </c:pt>
                <c:pt idx="1">
                  <c:v>24665.259259259263</c:v>
                </c:pt>
                <c:pt idx="2">
                  <c:v>20867.324259259261</c:v>
                </c:pt>
                <c:pt idx="3">
                  <c:v>39723.342423544978</c:v>
                </c:pt>
                <c:pt idx="4">
                  <c:v>64139.433046110913</c:v>
                </c:pt>
                <c:pt idx="5">
                  <c:v>67805.743323660965</c:v>
                </c:pt>
                <c:pt idx="6">
                  <c:v>76836.409522824222</c:v>
                </c:pt>
                <c:pt idx="7">
                  <c:v>77893.627389161673</c:v>
                </c:pt>
                <c:pt idx="8">
                  <c:v>73948.997994088015</c:v>
                </c:pt>
                <c:pt idx="9">
                  <c:v>68114.156896339991</c:v>
                </c:pt>
                <c:pt idx="10">
                  <c:v>66526.658890763836</c:v>
                </c:pt>
                <c:pt idx="11">
                  <c:v>62652.589440961819</c:v>
                </c:pt>
                <c:pt idx="12">
                  <c:v>61477.994769514073</c:v>
                </c:pt>
                <c:pt idx="13">
                  <c:v>68876.814122921744</c:v>
                </c:pt>
                <c:pt idx="14">
                  <c:v>78231.594994664381</c:v>
                </c:pt>
                <c:pt idx="15">
                  <c:v>78987.025793473425</c:v>
                </c:pt>
                <c:pt idx="16">
                  <c:v>82526.378555263</c:v>
                </c:pt>
                <c:pt idx="17">
                  <c:v>104390.53312500301</c:v>
                </c:pt>
                <c:pt idx="18">
                  <c:v>104454.27871613593</c:v>
                </c:pt>
                <c:pt idx="19">
                  <c:v>107471.77846277923</c:v>
                </c:pt>
                <c:pt idx="20">
                  <c:v>105025.25256354312</c:v>
                </c:pt>
                <c:pt idx="21">
                  <c:v>108755.47222852934</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6-204D-4431-8654-1B9FD06ECDD0}"/>
            </c:ext>
          </c:extLst>
        </c:ser>
        <c:dLbls>
          <c:showLegendKey val="0"/>
          <c:showVal val="0"/>
          <c:showCatName val="0"/>
          <c:showSerName val="0"/>
          <c:showPercent val="0"/>
          <c:showBubbleSize val="0"/>
        </c:dLbls>
        <c:smooth val="0"/>
        <c:axId val="1755484735"/>
        <c:axId val="1755486175"/>
        <c:extLst>
          <c:ext xmlns:c15="http://schemas.microsoft.com/office/drawing/2012/chart" uri="{02D57815-91ED-43cb-92C2-25804820EDAC}">
            <c15:filteredLineSeries>
              <c15:ser>
                <c:idx val="1"/>
                <c:order val="0"/>
                <c:tx>
                  <c:strRef>
                    <c:extLst>
                      <c:ext uri="{02D57815-91ED-43cb-92C2-25804820EDAC}">
                        <c15:formulaRef>
                          <c15:sqref>'10. Time Series Month vs View'!$O$1</c15:sqref>
                        </c15:formulaRef>
                      </c:ext>
                    </c:extLst>
                    <c:strCache>
                      <c:ptCount val="1"/>
                      <c:pt idx="0">
                        <c:v>Avg_View</c:v>
                      </c:pt>
                    </c:strCache>
                  </c:strRef>
                </c:tx>
                <c:marker>
                  <c:symbol val="none"/>
                </c:marker>
                <c:cat>
                  <c:strRef>
                    <c:extLst>
                      <c:ext uri="{02D57815-91ED-43cb-92C2-25804820EDAC}">
                        <c15:formulaRef>
                          <c15:sqref>'10. Time Series Month vs View'!$L$2:$L$23</c15:sqref>
                        </c15:formulaRef>
                      </c:ext>
                    </c:extLst>
                    <c:strCache>
                      <c:ptCount val="22"/>
                      <c:pt idx="0">
                        <c:v>2018-Q1</c:v>
                      </c:pt>
                      <c:pt idx="1">
                        <c:v>2018-Q2</c:v>
                      </c:pt>
                      <c:pt idx="2">
                        <c:v>2018-Q3</c:v>
                      </c:pt>
                      <c:pt idx="3">
                        <c:v>2018-Q4</c:v>
                      </c:pt>
                      <c:pt idx="4">
                        <c:v>2019-Q1</c:v>
                      </c:pt>
                      <c:pt idx="5">
                        <c:v>2019-Q2</c:v>
                      </c:pt>
                      <c:pt idx="6">
                        <c:v>2019-Q3</c:v>
                      </c:pt>
                      <c:pt idx="7">
                        <c:v>2019-Q4</c:v>
                      </c:pt>
                      <c:pt idx="8">
                        <c:v>2020-Q1</c:v>
                      </c:pt>
                      <c:pt idx="9">
                        <c:v>2020-Q2</c:v>
                      </c:pt>
                      <c:pt idx="10">
                        <c:v>2020-Q3</c:v>
                      </c:pt>
                      <c:pt idx="11">
                        <c:v>2020-Q4</c:v>
                      </c:pt>
                      <c:pt idx="12">
                        <c:v>2021-Q1</c:v>
                      </c:pt>
                      <c:pt idx="13">
                        <c:v>2021-Q2</c:v>
                      </c:pt>
                      <c:pt idx="14">
                        <c:v>2021-Q3</c:v>
                      </c:pt>
                      <c:pt idx="15">
                        <c:v>2021-Q4</c:v>
                      </c:pt>
                      <c:pt idx="16">
                        <c:v>2022-Q1</c:v>
                      </c:pt>
                      <c:pt idx="17">
                        <c:v>2022-Q2</c:v>
                      </c:pt>
                      <c:pt idx="18">
                        <c:v>2022-Q3</c:v>
                      </c:pt>
                      <c:pt idx="19">
                        <c:v>2022-Q4</c:v>
                      </c:pt>
                      <c:pt idx="20">
                        <c:v>2023-Q1</c:v>
                      </c:pt>
                      <c:pt idx="21">
                        <c:v>2023-Q2</c:v>
                      </c:pt>
                    </c:strCache>
                  </c:strRef>
                </c:cat>
                <c:val>
                  <c:numRef>
                    <c:extLst>
                      <c:ext uri="{02D57815-91ED-43cb-92C2-25804820EDAC}">
                        <c15:formulaRef>
                          <c15:sqref>'10. Time Series Month vs View'!$O$2:$O$22</c15:sqref>
                        </c15:formulaRef>
                      </c:ext>
                    </c:extLst>
                    <c:numCache>
                      <c:formatCode>0.00</c:formatCode>
                      <c:ptCount val="21"/>
                      <c:pt idx="0">
                        <c:v>24665.259259259259</c:v>
                      </c:pt>
                      <c:pt idx="1">
                        <c:v>10598.833333333334</c:v>
                      </c:pt>
                      <c:pt idx="2">
                        <c:v>90704.428571428565</c:v>
                      </c:pt>
                      <c:pt idx="3">
                        <c:v>130153.30769230769</c:v>
                      </c:pt>
                      <c:pt idx="4">
                        <c:v>77718.36</c:v>
                      </c:pt>
                      <c:pt idx="5">
                        <c:v>101252.6551724138</c:v>
                      </c:pt>
                      <c:pt idx="6">
                        <c:v>80752.03125</c:v>
                      </c:pt>
                      <c:pt idx="7">
                        <c:v>63283.888888888891</c:v>
                      </c:pt>
                      <c:pt idx="8">
                        <c:v>52338.475409836065</c:v>
                      </c:pt>
                      <c:pt idx="9">
                        <c:v>62234.534653465344</c:v>
                      </c:pt>
                      <c:pt idx="10">
                        <c:v>52178.25352112676</c:v>
                      </c:pt>
                      <c:pt idx="11">
                        <c:v>58302.238805970148</c:v>
                      </c:pt>
                      <c:pt idx="12">
                        <c:v>88881.029411764699</c:v>
                      </c:pt>
                      <c:pt idx="13">
                        <c:v>103524.1506849315</c:v>
                      </c:pt>
                      <c:pt idx="14">
                        <c:v>81029.486842105267</c:v>
                      </c:pt>
                      <c:pt idx="15">
                        <c:v>92095.739726027401</c:v>
                      </c:pt>
                      <c:pt idx="16">
                        <c:v>163504.72881355931</c:v>
                      </c:pt>
                      <c:pt idx="17">
                        <c:v>104626.62790697675</c:v>
                      </c:pt>
                      <c:pt idx="18">
                        <c:v>115630.20370370371</c:v>
                      </c:pt>
                      <c:pt idx="19">
                        <c:v>98410.571428571435</c:v>
                      </c:pt>
                      <c:pt idx="20">
                        <c:v>118840.88095238095</c:v>
                      </c:pt>
                    </c:numCache>
                  </c:numRef>
                </c:val>
                <c:smooth val="0"/>
                <c:extLst>
                  <c:ext xmlns:c16="http://schemas.microsoft.com/office/drawing/2014/chart" uri="{C3380CC4-5D6E-409C-BE32-E72D297353CC}">
                    <c16:uniqueId val="{00000004-204D-4431-8654-1B9FD06ECDD0}"/>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'10. Time Series Month vs View'!$T$2:$T$23</c15:sqref>
                        </c15:formulaRef>
                      </c:ext>
                    </c:extLst>
                    <c:strCache>
                      <c:ptCount val="22"/>
                      <c:pt idx="0">
                        <c:v>0</c:v>
                      </c:pt>
                      <c:pt idx="1">
                        <c:v>0</c:v>
                      </c:pt>
                      <c:pt idx="2">
                        <c:v>0</c:v>
                      </c:pt>
                      <c:pt idx="3">
                        <c:v>40135.95</c:v>
                      </c:pt>
                      <c:pt idx="4">
                        <c:v>77718.64</c:v>
                      </c:pt>
                      <c:pt idx="5">
                        <c:v>101252.65</c:v>
                      </c:pt>
                      <c:pt idx="6">
                        <c:v>101675.91</c:v>
                      </c:pt>
                      <c:pt idx="7">
                        <c:v>87387.53</c:v>
                      </c:pt>
                      <c:pt idx="8">
                        <c:v>81766.48</c:v>
                      </c:pt>
                      <c:pt idx="9">
                        <c:v>65381.83</c:v>
                      </c:pt>
                      <c:pt idx="10">
                        <c:v>58900.15</c:v>
                      </c:pt>
                      <c:pt idx="11">
                        <c:v>55954.63</c:v>
                      </c:pt>
                      <c:pt idx="12">
                        <c:v>57277.33</c:v>
                      </c:pt>
                      <c:pt idx="13">
                        <c:v>65941.63</c:v>
                      </c:pt>
                      <c:pt idx="14">
                        <c:v>83793.75</c:v>
                      </c:pt>
                      <c:pt idx="15">
                        <c:v>91847.14</c:v>
                      </c:pt>
                      <c:pt idx="16">
                        <c:v>91611.10</c:v>
                      </c:pt>
                      <c:pt idx="17">
                        <c:v>110958.87</c:v>
                      </c:pt>
                      <c:pt idx="18">
                        <c:v>122476.06</c:v>
                      </c:pt>
                      <c:pt idx="19">
                        <c:v>126698.03</c:v>
                      </c:pt>
                      <c:pt idx="20">
                        <c:v>106756.54</c:v>
                      </c:pt>
                      <c:pt idx="21">
                        <c:v>110256.12</c:v>
                      </c:pt>
                    </c:strCache>
                  </c:strRef>
                </c:tx>
                <c:spPr>
                  <a:ln>
                    <a:solidFill>
                      <a:srgbClr val="FF0000"/>
                    </a:solidFill>
                  </a:ln>
                </c:spPr>
                <c:marker>
                  <c:symbol val="none"/>
                </c:marker>
                <c:val>
                  <c:numRef>
                    <c:extLst xmlns:c15="http://schemas.microsoft.com/office/drawing/2012/chart">
                      <c:ext xmlns:c15="http://schemas.microsoft.com/office/drawing/2012/chart" uri="{02D57815-91ED-43cb-92C2-25804820EDAC}">
                        <c15:formulaRef>
                          <c15:sqref>'10. Time Series Month vs View'!$T$2:$T$23</c15:sqref>
                        </c15:formulaRef>
                      </c:ext>
                    </c:extLst>
                    <c:numCache>
                      <c:formatCode>General</c:formatCode>
                      <c:ptCount val="22"/>
                      <c:pt idx="0">
                        <c:v>0</c:v>
                      </c:pt>
                      <c:pt idx="1">
                        <c:v>0</c:v>
                      </c:pt>
                      <c:pt idx="2">
                        <c:v>0</c:v>
                      </c:pt>
                      <c:pt idx="3" formatCode="0.00">
                        <c:v>40135.950105439508</c:v>
                      </c:pt>
                      <c:pt idx="4" formatCode="0.00">
                        <c:v>77718.640975169837</c:v>
                      </c:pt>
                      <c:pt idx="5" formatCode="0.00">
                        <c:v>101252.65385446936</c:v>
                      </c:pt>
                      <c:pt idx="6" formatCode="0.00">
                        <c:v>101675.91181910459</c:v>
                      </c:pt>
                      <c:pt idx="7" formatCode="0.00">
                        <c:v>87387.528442462004</c:v>
                      </c:pt>
                      <c:pt idx="8" formatCode="0.00">
                        <c:v>81766.479565375907</c:v>
                      </c:pt>
                      <c:pt idx="9" formatCode="0.00">
                        <c:v>65381.832938011677</c:v>
                      </c:pt>
                      <c:pt idx="10" formatCode="0.00">
                        <c:v>58900.151118371337</c:v>
                      </c:pt>
                      <c:pt idx="11" formatCode="0.00">
                        <c:v>55954.631964463028</c:v>
                      </c:pt>
                      <c:pt idx="12" formatCode="0.00">
                        <c:v>57277.329676190202</c:v>
                      </c:pt>
                      <c:pt idx="13" formatCode="0.00">
                        <c:v>65941.632058609888</c:v>
                      </c:pt>
                      <c:pt idx="14" formatCode="0.00">
                        <c:v>83793.751398789755</c:v>
                      </c:pt>
                      <c:pt idx="15" formatCode="0.00">
                        <c:v>91847.138209974932</c:v>
                      </c:pt>
                      <c:pt idx="16" formatCode="0.00">
                        <c:v>91611.096073854889</c:v>
                      </c:pt>
                      <c:pt idx="17" formatCode="0.00">
                        <c:v>110958.8720770271</c:v>
                      </c:pt>
                      <c:pt idx="18" formatCode="0.00">
                        <c:v>122476.05609057655</c:v>
                      </c:pt>
                      <c:pt idx="19" formatCode="0.00">
                        <c:v>126698.02882333522</c:v>
                      </c:pt>
                      <c:pt idx="20" formatCode="0.00">
                        <c:v>106756.54261125118</c:v>
                      </c:pt>
                      <c:pt idx="21" formatCode="0.00">
                        <c:v>110256.11993288863</c:v>
                      </c:pt>
                    </c:numCache>
                  </c:numRef>
                </c:val>
                <c:smooth val="0"/>
                <c:extLst xmlns:c15="http://schemas.microsoft.com/office/drawing/2012/chart">
                  <c:ext xmlns:c16="http://schemas.microsoft.com/office/drawing/2014/chart" uri="{C3380CC4-5D6E-409C-BE32-E72D297353CC}">
                    <c16:uniqueId val="{00000000-0A48-45F2-9FDD-C3E469739609}"/>
                  </c:ext>
                </c:extLst>
              </c15:ser>
            </c15:filteredLineSeries>
          </c:ext>
        </c:extLst>
      </c:lineChart>
      <c:catAx>
        <c:axId val="17554847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th-TH"/>
                  <a:t>ไตรมาส</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755486175"/>
        <c:crosses val="autoZero"/>
        <c:auto val="1"/>
        <c:lblAlgn val="ctr"/>
        <c:lblOffset val="100"/>
        <c:noMultiLvlLbl val="0"/>
      </c:catAx>
      <c:valAx>
        <c:axId val="17554861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th-TH"/>
                  <a:t>ค่าเฉลี่ยของจำนวนคนดู</a:t>
                </a:r>
              </a:p>
            </c:rich>
          </c:tx>
          <c:overlay val="0"/>
          <c:spPr>
            <a:noFill/>
            <a:ln>
              <a:noFill/>
            </a:ln>
            <a:effectLst/>
          </c:sp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1755484735"/>
        <c:crosses val="autoZero"/>
        <c:crossBetween val="between"/>
      </c:valAx>
    </c:plotArea>
    <c:plotVisOnly val="1"/>
    <c:dispBlanksAs val="gap"/>
    <c:showDLblsOverMax val="0"/>
    <c:extLst/>
  </c:chart>
  <c:spPr>
    <a:solidFill>
      <a:schemeClr val="bg1"/>
    </a:solidFill>
    <a:ln w="9525" cap="flat" cmpd="sng" algn="ctr">
      <a:solidFill>
        <a:schemeClr val="tx1"/>
      </a:solidFill>
      <a:round/>
    </a:ln>
    <a:effectLst/>
  </c:spPr>
  <c:txPr>
    <a:bodyPr/>
    <a:lstStyle/>
    <a:p>
      <a:pPr>
        <a:defRPr/>
      </a:pPr>
      <a:endParaRPr lang="th-T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th-TH"/>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The</a:t>
            </a:r>
            <a:r>
              <a:rPr lang="en-US" sz="1200" baseline="0"/>
              <a:t> total average view VS year in A.D. 2018 - 2023</a:t>
            </a:r>
            <a:endParaRPr lang="en-US"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th-TH"/>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25400" cap="rnd">
                <a:solidFill>
                  <a:srgbClr val="FF0000"/>
                </a:solidFill>
                <a:prstDash val="sysDot"/>
              </a:ln>
              <a:effectLst/>
            </c:spPr>
            <c:trendlineType val="linear"/>
            <c:dispRSqr val="0"/>
            <c:dispEq val="0"/>
          </c:trendline>
          <c:xVal>
            <c:numRef>
              <c:f>'10. Time Series Month vs View'!$M$36:$M$40</c:f>
              <c:numCache>
                <c:formatCode>General</c:formatCode>
                <c:ptCount val="5"/>
                <c:pt idx="0">
                  <c:v>2018</c:v>
                </c:pt>
                <c:pt idx="1">
                  <c:v>2019</c:v>
                </c:pt>
                <c:pt idx="2">
                  <c:v>2020</c:v>
                </c:pt>
                <c:pt idx="3">
                  <c:v>2021</c:v>
                </c:pt>
                <c:pt idx="4">
                  <c:v>2022</c:v>
                </c:pt>
              </c:numCache>
            </c:numRef>
          </c:xVal>
          <c:yVal>
            <c:numRef>
              <c:f>'10. Time Series Month vs View'!$R$36:$R$40</c:f>
              <c:numCache>
                <c:formatCode>0.00</c:formatCode>
                <c:ptCount val="5"/>
                <c:pt idx="0">
                  <c:v>256121.82885632885</c:v>
                </c:pt>
                <c:pt idx="1">
                  <c:v>323006.93531130266</c:v>
                </c:pt>
                <c:pt idx="2">
                  <c:v>225053.50239039832</c:v>
                </c:pt>
                <c:pt idx="3">
                  <c:v>365530.40666482889</c:v>
                </c:pt>
                <c:pt idx="4">
                  <c:v>482172.1318528112</c:v>
                </c:pt>
              </c:numCache>
            </c:numRef>
          </c:yVal>
          <c:smooth val="0"/>
          <c:extLst>
            <c:ext xmlns:c16="http://schemas.microsoft.com/office/drawing/2014/chart" uri="{C3380CC4-5D6E-409C-BE32-E72D297353CC}">
              <c16:uniqueId val="{00000000-BCC9-450A-96B4-3FEE9DA4CDDC}"/>
            </c:ext>
          </c:extLst>
        </c:ser>
        <c:dLbls>
          <c:showLegendKey val="0"/>
          <c:showVal val="0"/>
          <c:showCatName val="0"/>
          <c:showSerName val="0"/>
          <c:showPercent val="0"/>
          <c:showBubbleSize val="0"/>
        </c:dLbls>
        <c:axId val="389575327"/>
        <c:axId val="389577247"/>
      </c:scatterChart>
      <c:valAx>
        <c:axId val="38957532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th-TH"/>
                  <a:t>ปีที่</a:t>
                </a:r>
                <a:r>
                  <a:rPr lang="th-TH" baseline="0"/>
                  <a:t> </a:t>
                </a:r>
                <a:r>
                  <a:rPr lang="en-US" baseline="0"/>
                  <a:t>t</a:t>
                </a:r>
                <a:endParaRPr lang="th-TH"/>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th-TH"/>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389577247"/>
        <c:crosses val="autoZero"/>
        <c:crossBetween val="midCat"/>
        <c:majorUnit val="1"/>
      </c:valAx>
      <c:valAx>
        <c:axId val="3895772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avg</a:t>
                </a:r>
                <a:r>
                  <a:rPr lang="en-US" baseline="0"/>
                  <a:t> view per year</a:t>
                </a:r>
                <a:endParaRPr lang="th-TH"/>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th-TH"/>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th-TH"/>
          </a:p>
        </c:txPr>
        <c:crossAx val="3895753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th-TH"/>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21</xdr:col>
      <xdr:colOff>510268</xdr:colOff>
      <xdr:row>25</xdr:row>
      <xdr:rowOff>18479</xdr:rowOff>
    </xdr:from>
    <xdr:to>
      <xdr:col>28</xdr:col>
      <xdr:colOff>334399</xdr:colOff>
      <xdr:row>47</xdr:row>
      <xdr:rowOff>65193</xdr:rowOff>
    </xdr:to>
    <xdr:graphicFrame macro="">
      <xdr:nvGraphicFramePr>
        <xdr:cNvPr id="26" name="แผนภูมิ 25">
          <a:extLst>
            <a:ext uri="{FF2B5EF4-FFF2-40B4-BE49-F238E27FC236}">
              <a16:creationId xmlns:a16="http://schemas.microsoft.com/office/drawing/2014/main" id="{9CB0B664-E388-1FC2-0B75-5458847F2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281887</xdr:colOff>
      <xdr:row>21</xdr:row>
      <xdr:rowOff>89326</xdr:rowOff>
    </xdr:from>
    <xdr:to>
      <xdr:col>10</xdr:col>
      <xdr:colOff>83666</xdr:colOff>
      <xdr:row>38</xdr:row>
      <xdr:rowOff>160894</xdr:rowOff>
    </xdr:to>
    <xdr:graphicFrame macro="">
      <xdr:nvGraphicFramePr>
        <xdr:cNvPr id="3" name="แผนภูมิ 2">
          <a:extLst>
            <a:ext uri="{FF2B5EF4-FFF2-40B4-BE49-F238E27FC236}">
              <a16:creationId xmlns:a16="http://schemas.microsoft.com/office/drawing/2014/main" id="{15A54E10-8B43-2E9F-D78E-3E6B8887F8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ข้อมูลภายนอก_1" connectionId="1" xr16:uid="{EAA179B5-6807-4B13-A7A9-DFFA76D5A3E9}" autoFormatId="16" applyNumberFormats="0" applyBorderFormats="0" applyFontFormats="0" applyPatternFormats="0" applyAlignmentFormats="0" applyWidthHeightFormats="0">
  <queryTableRefresh nextId="40" unboundColumnsRight="2">
    <queryTableFields count="39">
      <queryTableField id="1" name="video-href" tableColumnId="1"/>
      <queryTableField id="2" name="id1" tableColumnId="2"/>
      <queryTableField id="3" name="id2" tableColumnId="3"/>
      <queryTableField id="4" name="title" tableColumnId="4"/>
      <queryTableField id="5" name="isExecutive" tableColumnId="5"/>
      <queryTableField id="6" name="isSecretSauce" tableColumnId="6"/>
      <queryTableField id="7" name="checkUnspecified" tableColumnId="7"/>
      <queryTableField id="8" name="showTitle" tableColumnId="8"/>
      <queryTableField id="9" name="channelTitle" tableColumnId="9"/>
      <queryTableField id="10" name="publishedAt" tableColumnId="10"/>
      <queryTableField id="11" name="dateStr" tableColumnId="11"/>
      <queryTableField id="12" name="date" tableColumnId="12"/>
      <queryTableField id="13" name="day" tableColumnId="13"/>
      <queryTableField id="14" name="month" tableColumnId="14"/>
      <queryTableField id="15" name="year" tableColumnId="15"/>
      <queryTableField id="16" name="dayStr" tableColumnId="16"/>
      <queryTableField id="17" name="monthStr" tableColumnId="17"/>
      <queryTableField id="18" name="yearMonth" tableColumnId="18"/>
      <queryTableField id="19" name="quater" tableColumnId="19"/>
      <queryTableField id="20" name="yearQtr" tableColumnId="20"/>
      <queryTableField id="21" name="viewCount" tableColumnId="21"/>
      <queryTableField id="22" name="view" tableColumnId="22"/>
      <queryTableField id="23" name="likeCount" tableColumnId="23"/>
      <queryTableField id="24" name="like" tableColumnId="24"/>
      <queryTableField id="25" name="likeRate" tableColumnId="25"/>
      <queryTableField id="26" name="commentCount" tableColumnId="26"/>
      <queryTableField id="27" name="duration" tableColumnId="27"/>
      <queryTableField id="28" name="sec" tableColumnId="28"/>
      <queryTableField id="29" name="minute" tableColumnId="29"/>
      <queryTableField id="30" name="hour" tableColumnId="30"/>
      <queryTableField id="31" name="duration_min" tableColumnId="31"/>
      <queryTableField id="32" name="duration_range" tableColumnId="32"/>
      <queryTableField id="33" name="download" tableColumnId="33"/>
      <queryTableField id="34" name="description" tableColumnId="34"/>
      <queryTableField id="35" name="KBTG_SCB" tableColumnId="35"/>
      <queryTableField id="36" name="industry1" tableColumnId="36"/>
      <queryTableField id="37" name="industry2" tableColumnId="37"/>
      <queryTableField id="38" dataBound="0" tableColumnId="38"/>
      <queryTableField id="39" dataBound="0" tableColumnId="3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84EACA-E606-4E35-9C50-EE5DCFB34C36}" name="Exploratory_Data_Analysis___video_youtube" displayName="Exploratory_Data_Analysis___video_youtube" ref="A1:AM1040" tableType="queryTable" totalsRowShown="0">
  <autoFilter ref="A1:AM1040" xr:uid="{9884EACA-E606-4E35-9C50-EE5DCFB34C36}"/>
  <tableColumns count="39">
    <tableColumn id="1" xr3:uid="{469E1E34-F3C8-4A02-8B5C-DDD648628E00}" uniqueName="1" name="video-href" queryTableFieldId="1" dataDxfId="25"/>
    <tableColumn id="2" xr3:uid="{3971ED56-3939-4AB0-AF1F-097505385905}" uniqueName="2" name="id1" queryTableFieldId="2" dataDxfId="24"/>
    <tableColumn id="3" xr3:uid="{FD580BEE-C5F8-46C0-8549-5A1D536FEEFB}" uniqueName="3" name="id2" queryTableFieldId="3" dataDxfId="23"/>
    <tableColumn id="4" xr3:uid="{275CBBA2-F1E2-4F51-95C7-0E8B3B39E943}" uniqueName="4" name="title" queryTableFieldId="4" dataDxfId="22"/>
    <tableColumn id="5" xr3:uid="{4BC9AA16-259E-48CC-8B22-21009211B1CE}" uniqueName="5" name="isExecutive" queryTableFieldId="5" dataDxfId="21"/>
    <tableColumn id="6" xr3:uid="{5B1A5EFB-DBE9-467F-A03C-897E2FD07558}" uniqueName="6" name="isSecretSauce" queryTableFieldId="6" dataDxfId="20"/>
    <tableColumn id="7" xr3:uid="{4B3742A3-370C-47E8-B6A9-0FF0F305A88D}" uniqueName="7" name="checkUnspecified" queryTableFieldId="7" dataDxfId="19"/>
    <tableColumn id="8" xr3:uid="{4B3F01C1-4446-40AF-8F67-174E607FA12C}" uniqueName="8" name="showTitle" queryTableFieldId="8" dataDxfId="18"/>
    <tableColumn id="9" xr3:uid="{A8CFDF96-159F-4D43-9432-B5CFD33495D5}" uniqueName="9" name="channelTitle" queryTableFieldId="9" dataDxfId="17"/>
    <tableColumn id="10" xr3:uid="{22F793F3-102C-444F-A6CA-D112F28A2E1A}" uniqueName="10" name="publishedAt" queryTableFieldId="10" dataDxfId="16"/>
    <tableColumn id="11" xr3:uid="{441A8D8C-6DF7-4CE3-84D3-F3A9B2B3F771}" uniqueName="11" name="dateStr" queryTableFieldId="11" dataDxfId="15"/>
    <tableColumn id="12" xr3:uid="{6E1F9A59-8BAA-4D2B-AF02-0CA358233620}" uniqueName="12" name="date" queryTableFieldId="12" dataDxfId="14"/>
    <tableColumn id="13" xr3:uid="{4581996C-3B7D-43BE-B036-3B18016015C7}" uniqueName="13" name="day" queryTableFieldId="13"/>
    <tableColumn id="14" xr3:uid="{E2CC7066-F0E9-4A5D-A91F-AD18382E3A3A}" uniqueName="14" name="month" queryTableFieldId="14"/>
    <tableColumn id="15" xr3:uid="{7263C592-304D-40E3-9C7C-2F61DB1F630B}" uniqueName="15" name="year" queryTableFieldId="15"/>
    <tableColumn id="16" xr3:uid="{48EEE617-960A-4227-B23C-E26BB069042D}" uniqueName="16" name="dayStr" queryTableFieldId="16"/>
    <tableColumn id="17" xr3:uid="{5BD97929-C69D-4A5B-97D2-2576463D155F}" uniqueName="17" name="monthStr" queryTableFieldId="17" dataDxfId="13"/>
    <tableColumn id="18" xr3:uid="{86883A55-3742-48AC-A99D-BCD38BF73360}" uniqueName="18" name="yearMonth" queryTableFieldId="18" dataDxfId="12"/>
    <tableColumn id="19" xr3:uid="{151144C9-E015-4FFC-AD97-EFD7910BECD7}" uniqueName="19" name="quater" queryTableFieldId="19"/>
    <tableColumn id="20" xr3:uid="{9BFD1D93-A1DD-4152-8C36-E81A1D1B673F}" uniqueName="20" name="yearQtr" queryTableFieldId="20" dataDxfId="11"/>
    <tableColumn id="21" xr3:uid="{8B722257-583B-4C2A-92F8-5C8311CD13BB}" uniqueName="21" name="viewCount" queryTableFieldId="21" dataDxfId="10"/>
    <tableColumn id="22" xr3:uid="{C2686EA2-68BA-4ED8-B91D-C22BE950E1B8}" uniqueName="22" name="view" queryTableFieldId="22"/>
    <tableColumn id="23" xr3:uid="{0ED3D658-698C-43E8-9C5D-60E8CE9C2E93}" uniqueName="23" name="likeCount" queryTableFieldId="23" dataDxfId="9"/>
    <tableColumn id="24" xr3:uid="{F488D685-6E72-4DCB-8D68-B2F12BB6D346}" uniqueName="24" name="like" queryTableFieldId="24"/>
    <tableColumn id="25" xr3:uid="{7414AC7D-CB38-4AF1-9485-65D43F5DAFCF}" uniqueName="25" name="likeRate" queryTableFieldId="25"/>
    <tableColumn id="26" xr3:uid="{F9BC2725-5FC3-4304-A822-1333E9C90E8D}" uniqueName="26" name="commentCount" queryTableFieldId="26"/>
    <tableColumn id="27" xr3:uid="{2498DA92-008D-4B70-995C-6C82DFF8344D}" uniqueName="27" name="duration" queryTableFieldId="27" dataDxfId="8"/>
    <tableColumn id="28" xr3:uid="{04C7AB67-6D67-4DAD-A2C2-FC7F4FA9C7C3}" uniqueName="28" name="sec" queryTableFieldId="28"/>
    <tableColumn id="29" xr3:uid="{0DE28AC1-C80C-43ED-B5D9-E2A161D481DA}" uniqueName="29" name="minute" queryTableFieldId="29"/>
    <tableColumn id="30" xr3:uid="{317C6FD4-E6C4-4427-A5B5-D2E49F368F6B}" uniqueName="30" name="hour" queryTableFieldId="30"/>
    <tableColumn id="31" xr3:uid="{6C3C234B-E387-471E-99FC-2307E1C8C4EF}" uniqueName="31" name="duration_min" queryTableFieldId="31"/>
    <tableColumn id="32" xr3:uid="{B77D13C9-1A31-4D43-BF2C-D6089A9BF132}" uniqueName="32" name="duration_range" queryTableFieldId="32" dataDxfId="7"/>
    <tableColumn id="33" xr3:uid="{D9B31195-59DF-48D0-B9E6-8E9C0F04CF1B}" uniqueName="33" name="download" queryTableFieldId="33"/>
    <tableColumn id="34" xr3:uid="{81408A82-301E-4069-80F6-8E551149D426}" uniqueName="34" name="description" queryTableFieldId="34" dataDxfId="6"/>
    <tableColumn id="35" xr3:uid="{CCE1B4F6-2497-4AB6-A31B-5880480F3478}" uniqueName="35" name="KBTG_SCB" queryTableFieldId="35" dataDxfId="5"/>
    <tableColumn id="36" xr3:uid="{3499D00E-4B57-42D4-B016-1983F4FE662F}" uniqueName="36" name="industry1" queryTableFieldId="36" dataDxfId="4"/>
    <tableColumn id="37" xr3:uid="{04BEE147-EE23-48BA-B50C-01C6AB255426}" uniqueName="37" name="industry2" queryTableFieldId="37" dataDxfId="3"/>
    <tableColumn id="38" xr3:uid="{F2D477D6-2CCA-49CB-B325-D087828A6648}" uniqueName="38" name="new_catagory" queryTableFieldId="38" dataDxfId="2">
      <calculatedColumnFormula>_xlfn.XLOOKUP(AJ2,$AO$2:$AO$28,$AP$2:$AP$28)</calculatedColumnFormula>
    </tableColumn>
    <tableColumn id="39" xr3:uid="{18CA617B-5996-4473-B38B-D1CD641A01C8}" uniqueName="39" name="Length" queryTableFieldId="39" dataDxfId="1">
      <calculatedColumnFormula>LEN(Exploratory_Data_Analysis___video_youtube[[#This Row],[description]])</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DF31C-793F-4833-B42D-17AE8AB46EDF}">
  <dimension ref="A1:AP1040"/>
  <sheetViews>
    <sheetView topLeftCell="O1" zoomScale="54" zoomScaleNormal="54" workbookViewId="0">
      <selection activeCell="AS33" sqref="AS33"/>
    </sheetView>
  </sheetViews>
  <sheetFormatPr defaultRowHeight="13.5" x14ac:dyDescent="0.35"/>
  <cols>
    <col min="1" max="1" width="80.5" hidden="1" customWidth="1"/>
    <col min="2" max="3" width="13.6875" bestFit="1" customWidth="1"/>
    <col min="4" max="4" width="90.375" bestFit="1" customWidth="1"/>
    <col min="5" max="5" width="13.25" hidden="1" customWidth="1"/>
    <col min="6" max="6" width="15.5625" hidden="1" customWidth="1"/>
    <col min="7" max="7" width="18.6875" hidden="1" customWidth="1"/>
    <col min="8" max="8" width="15.8125" hidden="1" customWidth="1"/>
    <col min="9" max="9" width="16.8125" hidden="1" customWidth="1"/>
    <col min="10" max="10" width="25.625" hidden="1" customWidth="1"/>
    <col min="11" max="11" width="11.5625" hidden="1" customWidth="1"/>
    <col min="12" max="12" width="10.0625" hidden="1" customWidth="1"/>
    <col min="13" max="13" width="6.125" hidden="1" customWidth="1"/>
    <col min="14" max="14" width="8.875" bestFit="1" customWidth="1"/>
    <col min="15" max="15" width="6.875" bestFit="1" customWidth="1"/>
    <col min="16" max="16" width="8.8125" bestFit="1" customWidth="1"/>
    <col min="17" max="17" width="11.5625" bestFit="1" customWidth="1"/>
    <col min="18" max="18" width="12.75" bestFit="1" customWidth="1"/>
    <col min="19" max="19" width="8.875" bestFit="1" customWidth="1"/>
    <col min="20" max="20" width="9.8125" bestFit="1" customWidth="1"/>
    <col min="21" max="21" width="13.9375" bestFit="1" customWidth="1"/>
    <col min="22" max="22" width="7.8125" bestFit="1" customWidth="1"/>
    <col min="23" max="23" width="37.8125" bestFit="1" customWidth="1"/>
    <col min="24" max="24" width="6.125" bestFit="1" customWidth="1"/>
    <col min="25" max="25" width="10.3125" bestFit="1" customWidth="1"/>
    <col min="26" max="26" width="16.9375" bestFit="1" customWidth="1"/>
    <col min="27" max="27" width="10.6875" bestFit="1" customWidth="1"/>
    <col min="28" max="28" width="5.8125" bestFit="1" customWidth="1"/>
    <col min="29" max="29" width="9.375" bestFit="1" customWidth="1"/>
    <col min="30" max="30" width="7.1875" bestFit="1" customWidth="1"/>
    <col min="31" max="31" width="15.375" bestFit="1" customWidth="1"/>
    <col min="32" max="32" width="17.125" bestFit="1" customWidth="1"/>
    <col min="33" max="33" width="11.8125" bestFit="1" customWidth="1"/>
    <col min="34" max="34" width="255.5625" bestFit="1" customWidth="1"/>
    <col min="35" max="35" width="12.5625" bestFit="1" customWidth="1"/>
    <col min="36" max="37" width="20.9375" bestFit="1" customWidth="1"/>
    <col min="38" max="38" width="16.25" style="23" bestFit="1" customWidth="1"/>
    <col min="41" max="41" width="19.125" customWidth="1"/>
    <col min="42" max="42" width="20.0625" customWidth="1"/>
  </cols>
  <sheetData>
    <row r="1" spans="1:4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s="23" t="s">
        <v>9381</v>
      </c>
      <c r="AM1" t="s">
        <v>9400</v>
      </c>
      <c r="AO1" s="22" t="s">
        <v>9384</v>
      </c>
      <c r="AP1" s="22" t="s">
        <v>9385</v>
      </c>
    </row>
    <row r="2" spans="1:42" x14ac:dyDescent="0.35">
      <c r="A2" t="s">
        <v>37</v>
      </c>
      <c r="B2" t="s">
        <v>38</v>
      </c>
      <c r="C2" t="s">
        <v>38</v>
      </c>
      <c r="D2" t="s">
        <v>39</v>
      </c>
      <c r="E2" t="s">
        <v>40</v>
      </c>
      <c r="F2" t="s">
        <v>41</v>
      </c>
      <c r="G2" t="s">
        <v>42</v>
      </c>
      <c r="H2" t="s">
        <v>42</v>
      </c>
      <c r="I2" t="s">
        <v>43</v>
      </c>
      <c r="J2" t="s">
        <v>44</v>
      </c>
      <c r="K2" t="s">
        <v>45</v>
      </c>
      <c r="L2" t="s">
        <v>46</v>
      </c>
      <c r="M2">
        <v>4</v>
      </c>
      <c r="N2">
        <v>1</v>
      </c>
      <c r="O2">
        <v>2021</v>
      </c>
      <c r="P2">
        <v>4</v>
      </c>
      <c r="Q2" t="s">
        <v>47</v>
      </c>
      <c r="R2" s="1">
        <v>44197</v>
      </c>
      <c r="S2">
        <v>1</v>
      </c>
      <c r="T2" t="s">
        <v>48</v>
      </c>
      <c r="U2" t="s">
        <v>49</v>
      </c>
      <c r="V2">
        <v>9681</v>
      </c>
      <c r="W2" t="s">
        <v>50</v>
      </c>
      <c r="X2">
        <v>268</v>
      </c>
      <c r="Y2">
        <v>2.7699999999999999E-2</v>
      </c>
      <c r="Z2">
        <v>10</v>
      </c>
      <c r="AA2" t="s">
        <v>51</v>
      </c>
      <c r="AB2">
        <v>25</v>
      </c>
      <c r="AC2">
        <v>36</v>
      </c>
      <c r="AD2">
        <v>0</v>
      </c>
      <c r="AE2">
        <v>36.4</v>
      </c>
      <c r="AF2" t="s">
        <v>52</v>
      </c>
      <c r="AG2">
        <v>33700</v>
      </c>
      <c r="AH2" t="s">
        <v>53</v>
      </c>
      <c r="AI2" t="s">
        <v>54</v>
      </c>
      <c r="AJ2" t="s">
        <v>249</v>
      </c>
      <c r="AK2" t="s">
        <v>54</v>
      </c>
      <c r="AL2" s="23" t="str">
        <f t="shared" ref="AL2:AL65" si="0">_xlfn.XLOOKUP(AJ2,$AO$2:$AO$28,$AP$2:$AP$28)</f>
        <v>เศรษฐกิจ</v>
      </c>
      <c r="AM2">
        <f>LEN(Exploratory_Data_Analysis___video_youtube[[#This Row],[description]])</f>
        <v>259</v>
      </c>
      <c r="AO2" s="6" t="str" cm="1">
        <f t="array" ref="AO2:AO28">_xlfn.UNIQUE(Exploratory_Data_Analysis___video_youtube[industry1])</f>
        <v>ธนาคารและการเงิน</v>
      </c>
      <c r="AP2" s="6" t="s">
        <v>9388</v>
      </c>
    </row>
    <row r="3" spans="1:42" x14ac:dyDescent="0.35">
      <c r="A3" t="s">
        <v>55</v>
      </c>
      <c r="B3" t="s">
        <v>56</v>
      </c>
      <c r="C3" t="s">
        <v>56</v>
      </c>
      <c r="D3" t="s">
        <v>57</v>
      </c>
      <c r="E3" t="s">
        <v>58</v>
      </c>
      <c r="F3" t="s">
        <v>41</v>
      </c>
      <c r="G3" t="s">
        <v>42</v>
      </c>
      <c r="H3" t="s">
        <v>42</v>
      </c>
      <c r="I3" t="s">
        <v>43</v>
      </c>
      <c r="J3" t="s">
        <v>59</v>
      </c>
      <c r="K3" t="s">
        <v>60</v>
      </c>
      <c r="L3" t="s">
        <v>61</v>
      </c>
      <c r="M3">
        <v>5</v>
      </c>
      <c r="N3">
        <v>1</v>
      </c>
      <c r="O3">
        <v>2021</v>
      </c>
      <c r="P3">
        <v>5</v>
      </c>
      <c r="Q3" t="s">
        <v>47</v>
      </c>
      <c r="R3" s="1">
        <v>44197</v>
      </c>
      <c r="S3">
        <v>1</v>
      </c>
      <c r="T3" t="s">
        <v>48</v>
      </c>
      <c r="U3" t="s">
        <v>62</v>
      </c>
      <c r="V3">
        <v>8322</v>
      </c>
      <c r="W3" t="s">
        <v>63</v>
      </c>
      <c r="X3">
        <v>159</v>
      </c>
      <c r="Y3">
        <v>1.9099999999999999E-2</v>
      </c>
      <c r="Z3">
        <v>15</v>
      </c>
      <c r="AA3" t="s">
        <v>64</v>
      </c>
      <c r="AB3">
        <v>14</v>
      </c>
      <c r="AC3">
        <v>38</v>
      </c>
      <c r="AD3">
        <v>0</v>
      </c>
      <c r="AE3">
        <v>38.200000000000003</v>
      </c>
      <c r="AF3" t="s">
        <v>52</v>
      </c>
      <c r="AG3">
        <v>33900</v>
      </c>
      <c r="AH3" t="s">
        <v>65</v>
      </c>
      <c r="AI3" t="s">
        <v>54</v>
      </c>
      <c r="AJ3" t="s">
        <v>7043</v>
      </c>
      <c r="AK3" t="s">
        <v>54</v>
      </c>
      <c r="AL3" s="23" t="str">
        <f t="shared" si="0"/>
        <v>Life Style</v>
      </c>
      <c r="AM3">
        <f>LEN(Exploratory_Data_Analysis___video_youtube[[#This Row],[description]])</f>
        <v>372</v>
      </c>
      <c r="AO3" s="6" t="str">
        <v>Health &amp; Wellness</v>
      </c>
      <c r="AP3" s="6" t="s">
        <v>9380</v>
      </c>
    </row>
    <row r="4" spans="1:42" x14ac:dyDescent="0.35">
      <c r="A4" t="s">
        <v>66</v>
      </c>
      <c r="B4" t="s">
        <v>67</v>
      </c>
      <c r="C4" t="s">
        <v>67</v>
      </c>
      <c r="D4" t="s">
        <v>68</v>
      </c>
      <c r="E4" t="s">
        <v>69</v>
      </c>
      <c r="F4" t="s">
        <v>41</v>
      </c>
      <c r="G4" t="s">
        <v>42</v>
      </c>
      <c r="H4" t="s">
        <v>42</v>
      </c>
      <c r="I4" t="s">
        <v>43</v>
      </c>
      <c r="J4" t="s">
        <v>70</v>
      </c>
      <c r="K4" t="s">
        <v>71</v>
      </c>
      <c r="L4" t="s">
        <v>72</v>
      </c>
      <c r="M4">
        <v>7</v>
      </c>
      <c r="N4">
        <v>1</v>
      </c>
      <c r="O4">
        <v>2021</v>
      </c>
      <c r="P4">
        <v>7</v>
      </c>
      <c r="Q4" t="s">
        <v>47</v>
      </c>
      <c r="R4" s="1">
        <v>44197</v>
      </c>
      <c r="S4">
        <v>1</v>
      </c>
      <c r="T4" t="s">
        <v>48</v>
      </c>
      <c r="U4" t="s">
        <v>73</v>
      </c>
      <c r="V4">
        <v>51246</v>
      </c>
      <c r="W4" t="s">
        <v>74</v>
      </c>
      <c r="X4">
        <v>779</v>
      </c>
      <c r="Y4">
        <v>1.52E-2</v>
      </c>
      <c r="Z4">
        <v>94</v>
      </c>
      <c r="AA4" t="s">
        <v>75</v>
      </c>
      <c r="AB4">
        <v>10</v>
      </c>
      <c r="AC4">
        <v>47</v>
      </c>
      <c r="AD4">
        <v>0</v>
      </c>
      <c r="AE4">
        <v>47.2</v>
      </c>
      <c r="AF4" t="s">
        <v>52</v>
      </c>
      <c r="AG4">
        <v>37500</v>
      </c>
      <c r="AH4" t="s">
        <v>76</v>
      </c>
      <c r="AI4" t="s">
        <v>54</v>
      </c>
      <c r="AJ4" t="s">
        <v>77</v>
      </c>
      <c r="AK4" t="s">
        <v>77</v>
      </c>
      <c r="AL4" s="23" t="str">
        <f t="shared" si="0"/>
        <v>ธุรกิจและการค้า</v>
      </c>
      <c r="AM4">
        <f>LEN(Exploratory_Data_Analysis___video_youtube[[#This Row],[description]])</f>
        <v>266</v>
      </c>
      <c r="AO4" s="6" t="str">
        <v>SMEs</v>
      </c>
      <c r="AP4" s="6" t="s">
        <v>9382</v>
      </c>
    </row>
    <row r="5" spans="1:42" x14ac:dyDescent="0.35">
      <c r="A5" t="s">
        <v>78</v>
      </c>
      <c r="B5" t="s">
        <v>79</v>
      </c>
      <c r="C5" t="s">
        <v>79</v>
      </c>
      <c r="D5" t="s">
        <v>80</v>
      </c>
      <c r="E5" t="s">
        <v>81</v>
      </c>
      <c r="F5" t="s">
        <v>41</v>
      </c>
      <c r="G5" t="s">
        <v>42</v>
      </c>
      <c r="H5" t="s">
        <v>42</v>
      </c>
      <c r="I5" t="s">
        <v>43</v>
      </c>
      <c r="J5" t="s">
        <v>82</v>
      </c>
      <c r="K5" t="s">
        <v>83</v>
      </c>
      <c r="L5" t="s">
        <v>84</v>
      </c>
      <c r="M5">
        <v>10</v>
      </c>
      <c r="N5">
        <v>1</v>
      </c>
      <c r="O5">
        <v>2021</v>
      </c>
      <c r="P5">
        <v>10</v>
      </c>
      <c r="Q5" t="s">
        <v>47</v>
      </c>
      <c r="R5" s="1">
        <v>44197</v>
      </c>
      <c r="S5">
        <v>1</v>
      </c>
      <c r="T5" t="s">
        <v>48</v>
      </c>
      <c r="U5" t="s">
        <v>85</v>
      </c>
      <c r="V5">
        <v>12940</v>
      </c>
      <c r="W5" t="s">
        <v>86</v>
      </c>
      <c r="X5">
        <v>274</v>
      </c>
      <c r="Y5">
        <v>2.12E-2</v>
      </c>
      <c r="Z5">
        <v>23</v>
      </c>
      <c r="AA5" t="s">
        <v>87</v>
      </c>
      <c r="AB5">
        <v>47</v>
      </c>
      <c r="AC5">
        <v>41</v>
      </c>
      <c r="AD5">
        <v>0</v>
      </c>
      <c r="AE5">
        <v>41.8</v>
      </c>
      <c r="AF5" t="s">
        <v>52</v>
      </c>
      <c r="AG5">
        <v>35500</v>
      </c>
      <c r="AH5" t="s">
        <v>88</v>
      </c>
      <c r="AI5" t="s">
        <v>54</v>
      </c>
      <c r="AJ5" t="s">
        <v>249</v>
      </c>
      <c r="AK5" t="s">
        <v>54</v>
      </c>
      <c r="AL5" s="23" t="str">
        <f t="shared" si="0"/>
        <v>เศรษฐกิจ</v>
      </c>
      <c r="AM5">
        <f>LEN(Exploratory_Data_Analysis___video_youtube[[#This Row],[description]])</f>
        <v>265</v>
      </c>
      <c r="AO5" s="6" t="str">
        <v>การท่องเที่ยว</v>
      </c>
      <c r="AP5" s="6" t="s">
        <v>9380</v>
      </c>
    </row>
    <row r="6" spans="1:42" x14ac:dyDescent="0.35">
      <c r="A6" t="s">
        <v>89</v>
      </c>
      <c r="B6" t="s">
        <v>90</v>
      </c>
      <c r="C6" t="s">
        <v>90</v>
      </c>
      <c r="D6" t="s">
        <v>91</v>
      </c>
      <c r="E6" t="s">
        <v>92</v>
      </c>
      <c r="F6" t="s">
        <v>41</v>
      </c>
      <c r="G6" t="s">
        <v>42</v>
      </c>
      <c r="H6" t="s">
        <v>42</v>
      </c>
      <c r="I6" t="s">
        <v>43</v>
      </c>
      <c r="J6" t="s">
        <v>93</v>
      </c>
      <c r="K6" t="s">
        <v>94</v>
      </c>
      <c r="L6" t="s">
        <v>95</v>
      </c>
      <c r="M6">
        <v>14</v>
      </c>
      <c r="N6">
        <v>1</v>
      </c>
      <c r="O6">
        <v>2021</v>
      </c>
      <c r="P6">
        <v>14</v>
      </c>
      <c r="Q6" t="s">
        <v>47</v>
      </c>
      <c r="R6" s="1">
        <v>44197</v>
      </c>
      <c r="S6">
        <v>1</v>
      </c>
      <c r="T6" t="s">
        <v>48</v>
      </c>
      <c r="U6" t="s">
        <v>96</v>
      </c>
      <c r="V6">
        <v>16643</v>
      </c>
      <c r="W6" t="s">
        <v>97</v>
      </c>
      <c r="X6">
        <v>323</v>
      </c>
      <c r="Y6">
        <v>1.9400000000000001E-2</v>
      </c>
      <c r="Z6">
        <v>38</v>
      </c>
      <c r="AA6" t="s">
        <v>98</v>
      </c>
      <c r="AB6">
        <v>36</v>
      </c>
      <c r="AC6">
        <v>40</v>
      </c>
      <c r="AD6">
        <v>0</v>
      </c>
      <c r="AE6">
        <v>40.6</v>
      </c>
      <c r="AF6" t="s">
        <v>52</v>
      </c>
      <c r="AG6">
        <v>36400</v>
      </c>
      <c r="AH6" t="s">
        <v>99</v>
      </c>
      <c r="AI6" t="s">
        <v>54</v>
      </c>
      <c r="AJ6" t="s">
        <v>7216</v>
      </c>
      <c r="AK6" t="s">
        <v>54</v>
      </c>
      <c r="AL6" s="23" t="str">
        <f t="shared" si="0"/>
        <v>Life Style</v>
      </c>
      <c r="AM6">
        <f>LEN(Exploratory_Data_Analysis___video_youtube[[#This Row],[description]])</f>
        <v>292</v>
      </c>
      <c r="AO6" s="6" t="str">
        <v>รถยนต์</v>
      </c>
      <c r="AP6" s="6" t="s">
        <v>9383</v>
      </c>
    </row>
    <row r="7" spans="1:42" x14ac:dyDescent="0.35">
      <c r="A7" t="s">
        <v>100</v>
      </c>
      <c r="B7" t="s">
        <v>101</v>
      </c>
      <c r="C7" t="s">
        <v>101</v>
      </c>
      <c r="D7" t="s">
        <v>102</v>
      </c>
      <c r="E7" t="s">
        <v>103</v>
      </c>
      <c r="F7" t="s">
        <v>41</v>
      </c>
      <c r="G7" t="s">
        <v>42</v>
      </c>
      <c r="H7" t="s">
        <v>42</v>
      </c>
      <c r="I7" t="s">
        <v>43</v>
      </c>
      <c r="J7" t="s">
        <v>104</v>
      </c>
      <c r="K7" t="s">
        <v>105</v>
      </c>
      <c r="L7" t="s">
        <v>106</v>
      </c>
      <c r="M7">
        <v>19</v>
      </c>
      <c r="N7">
        <v>1</v>
      </c>
      <c r="O7">
        <v>2021</v>
      </c>
      <c r="P7">
        <v>19</v>
      </c>
      <c r="Q7" t="s">
        <v>47</v>
      </c>
      <c r="R7" s="1">
        <v>44197</v>
      </c>
      <c r="S7">
        <v>1</v>
      </c>
      <c r="T7" t="s">
        <v>48</v>
      </c>
      <c r="U7" t="s">
        <v>107</v>
      </c>
      <c r="V7">
        <v>9372</v>
      </c>
      <c r="W7" t="s">
        <v>108</v>
      </c>
      <c r="X7">
        <v>196</v>
      </c>
      <c r="Y7">
        <v>2.0899999999999998E-2</v>
      </c>
      <c r="Z7">
        <v>14</v>
      </c>
      <c r="AA7" t="s">
        <v>109</v>
      </c>
      <c r="AB7">
        <v>14</v>
      </c>
      <c r="AC7">
        <v>47</v>
      </c>
      <c r="AD7">
        <v>0</v>
      </c>
      <c r="AE7">
        <v>47.2</v>
      </c>
      <c r="AF7" t="s">
        <v>52</v>
      </c>
      <c r="AG7">
        <v>36100</v>
      </c>
      <c r="AH7" t="s">
        <v>110</v>
      </c>
      <c r="AI7" t="s">
        <v>54</v>
      </c>
      <c r="AJ7" t="s">
        <v>7043</v>
      </c>
      <c r="AK7" t="s">
        <v>54</v>
      </c>
      <c r="AL7" s="23" t="str">
        <f t="shared" si="0"/>
        <v>Life Style</v>
      </c>
      <c r="AM7">
        <f>LEN(Exploratory_Data_Analysis___video_youtube[[#This Row],[description]])</f>
        <v>374</v>
      </c>
      <c r="AO7" s="6" t="str">
        <v>อสังหาริมทรัพย์</v>
      </c>
      <c r="AP7" s="6" t="s">
        <v>9382</v>
      </c>
    </row>
    <row r="8" spans="1:42" x14ac:dyDescent="0.35">
      <c r="A8" t="s">
        <v>111</v>
      </c>
      <c r="B8" t="s">
        <v>112</v>
      </c>
      <c r="C8" t="s">
        <v>112</v>
      </c>
      <c r="D8" t="s">
        <v>113</v>
      </c>
      <c r="E8" t="s">
        <v>114</v>
      </c>
      <c r="F8" t="s">
        <v>41</v>
      </c>
      <c r="G8" t="s">
        <v>42</v>
      </c>
      <c r="H8" t="s">
        <v>42</v>
      </c>
      <c r="I8" t="s">
        <v>43</v>
      </c>
      <c r="J8" t="s">
        <v>115</v>
      </c>
      <c r="K8" t="s">
        <v>116</v>
      </c>
      <c r="L8" t="s">
        <v>117</v>
      </c>
      <c r="M8">
        <v>20</v>
      </c>
      <c r="N8">
        <v>1</v>
      </c>
      <c r="O8">
        <v>2021</v>
      </c>
      <c r="P8">
        <v>20</v>
      </c>
      <c r="Q8" t="s">
        <v>47</v>
      </c>
      <c r="R8" s="1">
        <v>44197</v>
      </c>
      <c r="S8">
        <v>1</v>
      </c>
      <c r="T8" t="s">
        <v>48</v>
      </c>
      <c r="U8" t="s">
        <v>118</v>
      </c>
      <c r="V8">
        <v>82382</v>
      </c>
      <c r="W8" t="s">
        <v>119</v>
      </c>
      <c r="X8">
        <v>1205</v>
      </c>
      <c r="Y8">
        <v>1.46E-2</v>
      </c>
      <c r="Z8">
        <v>114</v>
      </c>
      <c r="AA8" t="s">
        <v>120</v>
      </c>
      <c r="AB8">
        <v>8</v>
      </c>
      <c r="AC8">
        <v>31</v>
      </c>
      <c r="AD8">
        <v>0</v>
      </c>
      <c r="AE8">
        <v>31.1</v>
      </c>
      <c r="AF8" t="s">
        <v>52</v>
      </c>
      <c r="AG8">
        <v>36000</v>
      </c>
      <c r="AH8" t="s">
        <v>121</v>
      </c>
      <c r="AI8" t="s">
        <v>54</v>
      </c>
      <c r="AJ8" t="s">
        <v>249</v>
      </c>
      <c r="AK8" t="s">
        <v>54</v>
      </c>
      <c r="AL8" s="23" t="str">
        <f t="shared" si="0"/>
        <v>เศรษฐกิจ</v>
      </c>
      <c r="AM8">
        <f>LEN(Exploratory_Data_Analysis___video_youtube[[#This Row],[description]])</f>
        <v>289</v>
      </c>
      <c r="AO8" s="6" t="str">
        <v>การศึกษา</v>
      </c>
      <c r="AP8" s="6" t="s">
        <v>9380</v>
      </c>
    </row>
    <row r="9" spans="1:42" x14ac:dyDescent="0.35">
      <c r="A9" t="s">
        <v>122</v>
      </c>
      <c r="B9" t="s">
        <v>123</v>
      </c>
      <c r="C9" t="s">
        <v>123</v>
      </c>
      <c r="D9" t="s">
        <v>124</v>
      </c>
      <c r="E9" t="s">
        <v>125</v>
      </c>
      <c r="F9" t="s">
        <v>41</v>
      </c>
      <c r="G9" t="s">
        <v>42</v>
      </c>
      <c r="H9" t="s">
        <v>42</v>
      </c>
      <c r="I9" t="s">
        <v>43</v>
      </c>
      <c r="J9" t="s">
        <v>126</v>
      </c>
      <c r="K9" t="s">
        <v>127</v>
      </c>
      <c r="L9" t="s">
        <v>128</v>
      </c>
      <c r="M9">
        <v>21</v>
      </c>
      <c r="N9">
        <v>1</v>
      </c>
      <c r="O9">
        <v>2021</v>
      </c>
      <c r="P9">
        <v>21</v>
      </c>
      <c r="Q9" t="s">
        <v>47</v>
      </c>
      <c r="R9" s="1">
        <v>44197</v>
      </c>
      <c r="S9">
        <v>1</v>
      </c>
      <c r="T9" t="s">
        <v>48</v>
      </c>
      <c r="U9" t="s">
        <v>129</v>
      </c>
      <c r="V9">
        <v>24424</v>
      </c>
      <c r="W9" t="s">
        <v>130</v>
      </c>
      <c r="X9">
        <v>516</v>
      </c>
      <c r="Y9">
        <v>2.1100000000000001E-2</v>
      </c>
      <c r="Z9">
        <v>40</v>
      </c>
      <c r="AA9" t="s">
        <v>131</v>
      </c>
      <c r="AB9">
        <v>41</v>
      </c>
      <c r="AC9">
        <v>37</v>
      </c>
      <c r="AD9">
        <v>0</v>
      </c>
      <c r="AE9">
        <v>37.700000000000003</v>
      </c>
      <c r="AF9" t="s">
        <v>52</v>
      </c>
      <c r="AG9">
        <v>38600</v>
      </c>
      <c r="AH9" t="s">
        <v>132</v>
      </c>
      <c r="AI9" t="s">
        <v>54</v>
      </c>
      <c r="AJ9" t="s">
        <v>133</v>
      </c>
      <c r="AK9" t="s">
        <v>133</v>
      </c>
      <c r="AL9" s="23" t="str">
        <f t="shared" si="0"/>
        <v>สินค้าและบริการ</v>
      </c>
      <c r="AM9">
        <f>LEN(Exploratory_Data_Analysis___video_youtube[[#This Row],[description]])</f>
        <v>427</v>
      </c>
      <c r="AO9" s="6" t="str">
        <v>Innovation &amp; Technology</v>
      </c>
      <c r="AP9" s="6" t="s">
        <v>9382</v>
      </c>
    </row>
    <row r="10" spans="1:42" x14ac:dyDescent="0.35">
      <c r="A10" t="s">
        <v>134</v>
      </c>
      <c r="B10" t="s">
        <v>135</v>
      </c>
      <c r="C10" t="s">
        <v>135</v>
      </c>
      <c r="D10" t="s">
        <v>136</v>
      </c>
      <c r="E10" t="s">
        <v>103</v>
      </c>
      <c r="F10" t="s">
        <v>41</v>
      </c>
      <c r="G10" t="s">
        <v>42</v>
      </c>
      <c r="H10" t="s">
        <v>42</v>
      </c>
      <c r="I10" t="s">
        <v>43</v>
      </c>
      <c r="J10" t="s">
        <v>137</v>
      </c>
      <c r="K10" t="s">
        <v>138</v>
      </c>
      <c r="L10" t="s">
        <v>139</v>
      </c>
      <c r="M10">
        <v>22</v>
      </c>
      <c r="N10">
        <v>1</v>
      </c>
      <c r="O10">
        <v>2021</v>
      </c>
      <c r="P10">
        <v>22</v>
      </c>
      <c r="Q10" t="s">
        <v>47</v>
      </c>
      <c r="R10" s="1">
        <v>44197</v>
      </c>
      <c r="S10">
        <v>1</v>
      </c>
      <c r="T10" t="s">
        <v>48</v>
      </c>
      <c r="U10" t="s">
        <v>140</v>
      </c>
      <c r="V10">
        <v>19024</v>
      </c>
      <c r="W10" t="s">
        <v>141</v>
      </c>
      <c r="X10">
        <v>388</v>
      </c>
      <c r="Y10">
        <v>2.0400000000000001E-2</v>
      </c>
      <c r="Z10">
        <v>14</v>
      </c>
      <c r="AA10" t="s">
        <v>142</v>
      </c>
      <c r="AB10">
        <v>36</v>
      </c>
      <c r="AC10">
        <v>57</v>
      </c>
      <c r="AD10">
        <v>0</v>
      </c>
      <c r="AE10">
        <v>57.6</v>
      </c>
      <c r="AF10" t="s">
        <v>52</v>
      </c>
      <c r="AG10">
        <v>41800</v>
      </c>
      <c r="AH10" t="s">
        <v>143</v>
      </c>
      <c r="AI10" t="s">
        <v>54</v>
      </c>
      <c r="AJ10" t="s">
        <v>249</v>
      </c>
      <c r="AK10" t="s">
        <v>54</v>
      </c>
      <c r="AL10" s="23" t="str">
        <f t="shared" si="0"/>
        <v>เศรษฐกิจ</v>
      </c>
      <c r="AM10">
        <f>LEN(Exploratory_Data_Analysis___video_youtube[[#This Row],[description]])</f>
        <v>389</v>
      </c>
      <c r="AO10" s="6" t="str">
        <v>Platform</v>
      </c>
      <c r="AP10" s="6" t="s">
        <v>9383</v>
      </c>
    </row>
    <row r="11" spans="1:42" x14ac:dyDescent="0.35">
      <c r="A11" t="s">
        <v>144</v>
      </c>
      <c r="B11" t="s">
        <v>145</v>
      </c>
      <c r="C11" t="s">
        <v>145</v>
      </c>
      <c r="D11" t="s">
        <v>146</v>
      </c>
      <c r="E11" t="s">
        <v>147</v>
      </c>
      <c r="F11" t="s">
        <v>41</v>
      </c>
      <c r="G11" t="s">
        <v>42</v>
      </c>
      <c r="H11" t="s">
        <v>42</v>
      </c>
      <c r="I11" t="s">
        <v>43</v>
      </c>
      <c r="J11" t="s">
        <v>148</v>
      </c>
      <c r="K11" t="s">
        <v>149</v>
      </c>
      <c r="L11" t="s">
        <v>150</v>
      </c>
      <c r="M11">
        <v>26</v>
      </c>
      <c r="N11">
        <v>1</v>
      </c>
      <c r="O11">
        <v>2021</v>
      </c>
      <c r="P11">
        <v>26</v>
      </c>
      <c r="Q11" t="s">
        <v>47</v>
      </c>
      <c r="R11" s="1">
        <v>44197</v>
      </c>
      <c r="S11">
        <v>1</v>
      </c>
      <c r="T11" t="s">
        <v>48</v>
      </c>
      <c r="U11" t="s">
        <v>151</v>
      </c>
      <c r="V11">
        <v>70886</v>
      </c>
      <c r="W11" t="s">
        <v>152</v>
      </c>
      <c r="X11">
        <v>1443</v>
      </c>
      <c r="Y11">
        <v>2.0400000000000001E-2</v>
      </c>
      <c r="Z11">
        <v>96</v>
      </c>
      <c r="AA11" t="s">
        <v>153</v>
      </c>
      <c r="AB11">
        <v>10</v>
      </c>
      <c r="AC11">
        <v>31</v>
      </c>
      <c r="AD11">
        <v>0</v>
      </c>
      <c r="AE11">
        <v>31.2</v>
      </c>
      <c r="AF11" t="s">
        <v>52</v>
      </c>
      <c r="AG11">
        <v>40300</v>
      </c>
      <c r="AH11" t="s">
        <v>154</v>
      </c>
      <c r="AI11" t="s">
        <v>54</v>
      </c>
      <c r="AJ11" t="s">
        <v>1143</v>
      </c>
      <c r="AK11" t="s">
        <v>54</v>
      </c>
      <c r="AL11" s="23" t="str">
        <f t="shared" si="0"/>
        <v>ธุรกิจและการค้า</v>
      </c>
      <c r="AM11">
        <f>LEN(Exploratory_Data_Analysis___video_youtube[[#This Row],[description]])</f>
        <v>232</v>
      </c>
      <c r="AO11" s="6" t="str">
        <v>ผู้นำภาครัฐ</v>
      </c>
      <c r="AP11" s="6" t="s">
        <v>9386</v>
      </c>
    </row>
    <row r="12" spans="1:42" x14ac:dyDescent="0.35">
      <c r="A12" t="s">
        <v>155</v>
      </c>
      <c r="B12" t="s">
        <v>156</v>
      </c>
      <c r="C12" t="s">
        <v>156</v>
      </c>
      <c r="D12" t="s">
        <v>157</v>
      </c>
      <c r="E12" t="s">
        <v>158</v>
      </c>
      <c r="F12" t="s">
        <v>41</v>
      </c>
      <c r="G12" t="s">
        <v>42</v>
      </c>
      <c r="H12" t="s">
        <v>42</v>
      </c>
      <c r="I12" t="s">
        <v>43</v>
      </c>
      <c r="J12" t="s">
        <v>159</v>
      </c>
      <c r="K12" t="s">
        <v>160</v>
      </c>
      <c r="L12" t="s">
        <v>161</v>
      </c>
      <c r="M12">
        <v>29</v>
      </c>
      <c r="N12">
        <v>1</v>
      </c>
      <c r="O12">
        <v>2021</v>
      </c>
      <c r="P12">
        <v>29</v>
      </c>
      <c r="Q12" t="s">
        <v>47</v>
      </c>
      <c r="R12" s="1">
        <v>44197</v>
      </c>
      <c r="S12">
        <v>1</v>
      </c>
      <c r="T12" t="s">
        <v>48</v>
      </c>
      <c r="U12" t="s">
        <v>162</v>
      </c>
      <c r="V12">
        <v>37188</v>
      </c>
      <c r="W12" t="s">
        <v>163</v>
      </c>
      <c r="X12">
        <v>823</v>
      </c>
      <c r="Y12">
        <v>2.2100000000000002E-2</v>
      </c>
      <c r="Z12">
        <v>73</v>
      </c>
      <c r="AA12" t="s">
        <v>164</v>
      </c>
      <c r="AB12">
        <v>9</v>
      </c>
      <c r="AC12">
        <v>39</v>
      </c>
      <c r="AD12">
        <v>0</v>
      </c>
      <c r="AE12">
        <v>39.200000000000003</v>
      </c>
      <c r="AF12" t="s">
        <v>52</v>
      </c>
      <c r="AG12">
        <v>42600</v>
      </c>
      <c r="AH12" t="s">
        <v>165</v>
      </c>
      <c r="AI12" t="s">
        <v>54</v>
      </c>
      <c r="AJ12" t="s">
        <v>166</v>
      </c>
      <c r="AK12" t="s">
        <v>166</v>
      </c>
      <c r="AL12" s="23" t="str">
        <f t="shared" si="0"/>
        <v>Life Style</v>
      </c>
      <c r="AM12">
        <f>LEN(Exploratory_Data_Analysis___video_youtube[[#This Row],[description]])</f>
        <v>345</v>
      </c>
      <c r="AO12" s="6" t="str">
        <v>สินเชื่อ</v>
      </c>
      <c r="AP12" s="6" t="s">
        <v>9388</v>
      </c>
    </row>
    <row r="13" spans="1:42" x14ac:dyDescent="0.35">
      <c r="A13" t="s">
        <v>167</v>
      </c>
      <c r="B13" t="s">
        <v>168</v>
      </c>
      <c r="C13" t="s">
        <v>168</v>
      </c>
      <c r="D13" t="s">
        <v>169</v>
      </c>
      <c r="E13" t="s">
        <v>41</v>
      </c>
      <c r="F13" t="s">
        <v>41</v>
      </c>
      <c r="G13" t="s">
        <v>54</v>
      </c>
      <c r="H13" t="s">
        <v>42</v>
      </c>
      <c r="I13" t="s">
        <v>43</v>
      </c>
      <c r="J13" t="s">
        <v>170</v>
      </c>
      <c r="K13" t="s">
        <v>171</v>
      </c>
      <c r="L13" t="s">
        <v>172</v>
      </c>
      <c r="M13">
        <v>2</v>
      </c>
      <c r="N13">
        <v>2</v>
      </c>
      <c r="O13">
        <v>2021</v>
      </c>
      <c r="P13">
        <v>2</v>
      </c>
      <c r="Q13" t="s">
        <v>173</v>
      </c>
      <c r="R13" s="1">
        <v>44228</v>
      </c>
      <c r="S13">
        <v>1</v>
      </c>
      <c r="T13" t="s">
        <v>48</v>
      </c>
      <c r="U13" t="s">
        <v>174</v>
      </c>
      <c r="V13">
        <v>62600</v>
      </c>
      <c r="W13" t="s">
        <v>175</v>
      </c>
      <c r="X13">
        <v>1177</v>
      </c>
      <c r="Y13">
        <v>1.8800000000000001E-2</v>
      </c>
      <c r="Z13">
        <v>231</v>
      </c>
      <c r="AA13" t="s">
        <v>176</v>
      </c>
      <c r="AB13">
        <v>9</v>
      </c>
      <c r="AC13">
        <v>30</v>
      </c>
      <c r="AD13">
        <v>0</v>
      </c>
      <c r="AE13">
        <v>30.2</v>
      </c>
      <c r="AF13" t="s">
        <v>52</v>
      </c>
      <c r="AG13">
        <v>37800</v>
      </c>
      <c r="AH13" t="s">
        <v>177</v>
      </c>
      <c r="AI13" t="s">
        <v>54</v>
      </c>
      <c r="AJ13" t="s">
        <v>846</v>
      </c>
      <c r="AK13" t="s">
        <v>54</v>
      </c>
      <c r="AL13" s="23" t="str">
        <f t="shared" si="0"/>
        <v>ธุรกิจและการค้า</v>
      </c>
      <c r="AM13">
        <f>LEN(Exploratory_Data_Analysis___video_youtube[[#This Row],[description]])</f>
        <v>351</v>
      </c>
      <c r="AO13" s="6" t="str">
        <v>Logistics</v>
      </c>
      <c r="AP13" s="6" t="s">
        <v>9382</v>
      </c>
    </row>
    <row r="14" spans="1:42" x14ac:dyDescent="0.35">
      <c r="A14" t="s">
        <v>178</v>
      </c>
      <c r="B14" t="s">
        <v>179</v>
      </c>
      <c r="C14" t="s">
        <v>179</v>
      </c>
      <c r="D14" t="s">
        <v>180</v>
      </c>
      <c r="E14" t="s">
        <v>69</v>
      </c>
      <c r="F14" t="s">
        <v>41</v>
      </c>
      <c r="G14" t="s">
        <v>42</v>
      </c>
      <c r="H14" t="s">
        <v>42</v>
      </c>
      <c r="I14" t="s">
        <v>43</v>
      </c>
      <c r="J14" t="s">
        <v>181</v>
      </c>
      <c r="K14" t="s">
        <v>182</v>
      </c>
      <c r="L14" t="s">
        <v>183</v>
      </c>
      <c r="M14">
        <v>3</v>
      </c>
      <c r="N14">
        <v>2</v>
      </c>
      <c r="O14">
        <v>2021</v>
      </c>
      <c r="P14">
        <v>3</v>
      </c>
      <c r="Q14" t="s">
        <v>173</v>
      </c>
      <c r="R14" s="1">
        <v>44228</v>
      </c>
      <c r="S14">
        <v>1</v>
      </c>
      <c r="T14" t="s">
        <v>48</v>
      </c>
      <c r="U14" t="s">
        <v>184</v>
      </c>
      <c r="V14">
        <v>7286</v>
      </c>
      <c r="W14" t="s">
        <v>185</v>
      </c>
      <c r="X14">
        <v>156</v>
      </c>
      <c r="Y14">
        <v>2.1399999999999999E-2</v>
      </c>
      <c r="Z14">
        <v>3</v>
      </c>
      <c r="AA14" t="s">
        <v>186</v>
      </c>
      <c r="AB14">
        <v>29</v>
      </c>
      <c r="AC14">
        <v>26</v>
      </c>
      <c r="AD14">
        <v>0</v>
      </c>
      <c r="AE14">
        <v>26.5</v>
      </c>
      <c r="AF14" t="s">
        <v>187</v>
      </c>
      <c r="AG14">
        <v>35300</v>
      </c>
      <c r="AH14" t="s">
        <v>188</v>
      </c>
      <c r="AI14" t="s">
        <v>54</v>
      </c>
      <c r="AJ14" t="s">
        <v>77</v>
      </c>
      <c r="AK14" t="s">
        <v>54</v>
      </c>
      <c r="AL14" s="23" t="str">
        <f t="shared" si="0"/>
        <v>ธุรกิจและการค้า</v>
      </c>
      <c r="AM14">
        <f>LEN(Exploratory_Data_Analysis___video_youtube[[#This Row],[description]])</f>
        <v>345</v>
      </c>
      <c r="AO14" s="6" t="str">
        <v>Unspecified</v>
      </c>
      <c r="AP14" s="6" t="s">
        <v>9387</v>
      </c>
    </row>
    <row r="15" spans="1:42" x14ac:dyDescent="0.35">
      <c r="A15" t="s">
        <v>189</v>
      </c>
      <c r="B15" t="s">
        <v>190</v>
      </c>
      <c r="C15" t="s">
        <v>190</v>
      </c>
      <c r="D15" t="s">
        <v>191</v>
      </c>
      <c r="E15" t="s">
        <v>192</v>
      </c>
      <c r="F15" t="s">
        <v>41</v>
      </c>
      <c r="G15" t="s">
        <v>42</v>
      </c>
      <c r="H15" t="s">
        <v>42</v>
      </c>
      <c r="I15" t="s">
        <v>43</v>
      </c>
      <c r="J15" t="s">
        <v>193</v>
      </c>
      <c r="K15" t="s">
        <v>194</v>
      </c>
      <c r="L15" t="s">
        <v>195</v>
      </c>
      <c r="M15">
        <v>4</v>
      </c>
      <c r="N15">
        <v>2</v>
      </c>
      <c r="O15">
        <v>2021</v>
      </c>
      <c r="P15">
        <v>4</v>
      </c>
      <c r="Q15" t="s">
        <v>173</v>
      </c>
      <c r="R15" s="1">
        <v>44228</v>
      </c>
      <c r="S15">
        <v>1</v>
      </c>
      <c r="T15" t="s">
        <v>48</v>
      </c>
      <c r="U15" t="s">
        <v>196</v>
      </c>
      <c r="V15">
        <v>19354</v>
      </c>
      <c r="W15" t="s">
        <v>197</v>
      </c>
      <c r="X15">
        <v>399</v>
      </c>
      <c r="Y15">
        <v>2.06E-2</v>
      </c>
      <c r="Z15">
        <v>25</v>
      </c>
      <c r="AA15" t="s">
        <v>198</v>
      </c>
      <c r="AB15">
        <v>42</v>
      </c>
      <c r="AC15">
        <v>41</v>
      </c>
      <c r="AD15">
        <v>0</v>
      </c>
      <c r="AE15">
        <v>41.7</v>
      </c>
      <c r="AF15" t="s">
        <v>52</v>
      </c>
      <c r="AG15">
        <v>37200</v>
      </c>
      <c r="AH15" t="s">
        <v>199</v>
      </c>
      <c r="AI15" t="s">
        <v>54</v>
      </c>
      <c r="AJ15" t="s">
        <v>1143</v>
      </c>
      <c r="AK15" t="s">
        <v>54</v>
      </c>
      <c r="AL15" s="23" t="str">
        <f t="shared" si="0"/>
        <v>ธุรกิจและการค้า</v>
      </c>
      <c r="AM15">
        <f>LEN(Exploratory_Data_Analysis___video_youtube[[#This Row],[description]])</f>
        <v>432</v>
      </c>
      <c r="AO15" s="6" t="str">
        <v>E-Commerce</v>
      </c>
      <c r="AP15" s="6" t="s">
        <v>9382</v>
      </c>
    </row>
    <row r="16" spans="1:42" x14ac:dyDescent="0.35">
      <c r="A16" t="s">
        <v>200</v>
      </c>
      <c r="B16" t="s">
        <v>201</v>
      </c>
      <c r="C16" t="s">
        <v>201</v>
      </c>
      <c r="D16" t="s">
        <v>202</v>
      </c>
      <c r="E16" t="s">
        <v>203</v>
      </c>
      <c r="F16" t="s">
        <v>41</v>
      </c>
      <c r="G16" t="s">
        <v>42</v>
      </c>
      <c r="H16" t="s">
        <v>42</v>
      </c>
      <c r="I16" t="s">
        <v>43</v>
      </c>
      <c r="J16" t="s">
        <v>204</v>
      </c>
      <c r="K16" t="s">
        <v>205</v>
      </c>
      <c r="L16" t="s">
        <v>206</v>
      </c>
      <c r="M16">
        <v>8</v>
      </c>
      <c r="N16">
        <v>2</v>
      </c>
      <c r="O16">
        <v>2021</v>
      </c>
      <c r="P16">
        <v>8</v>
      </c>
      <c r="Q16" t="s">
        <v>173</v>
      </c>
      <c r="R16" s="1">
        <v>44228</v>
      </c>
      <c r="S16">
        <v>1</v>
      </c>
      <c r="T16" t="s">
        <v>48</v>
      </c>
      <c r="U16" t="s">
        <v>207</v>
      </c>
      <c r="V16">
        <v>26427</v>
      </c>
      <c r="W16" t="s">
        <v>208</v>
      </c>
      <c r="X16">
        <v>708</v>
      </c>
      <c r="Y16">
        <v>2.6800000000000001E-2</v>
      </c>
      <c r="Z16">
        <v>23</v>
      </c>
      <c r="AA16" t="s">
        <v>209</v>
      </c>
      <c r="AB16">
        <v>56</v>
      </c>
      <c r="AC16">
        <v>20</v>
      </c>
      <c r="AD16">
        <v>0</v>
      </c>
      <c r="AE16">
        <v>20.9</v>
      </c>
      <c r="AF16" t="s">
        <v>187</v>
      </c>
      <c r="AG16">
        <v>36600</v>
      </c>
      <c r="AH16" t="s">
        <v>210</v>
      </c>
      <c r="AI16" t="s">
        <v>54</v>
      </c>
      <c r="AJ16" t="s">
        <v>846</v>
      </c>
      <c r="AK16" t="s">
        <v>54</v>
      </c>
      <c r="AL16" s="23" t="str">
        <f t="shared" si="0"/>
        <v>ธุรกิจและการค้า</v>
      </c>
      <c r="AM16">
        <f>LEN(Exploratory_Data_Analysis___video_youtube[[#This Row],[description]])</f>
        <v>243</v>
      </c>
      <c r="AO16" s="6" t="str">
        <v>Food Delivery</v>
      </c>
      <c r="AP16" s="6" t="s">
        <v>9382</v>
      </c>
    </row>
    <row r="17" spans="1:42" x14ac:dyDescent="0.35">
      <c r="A17" t="s">
        <v>211</v>
      </c>
      <c r="B17" t="s">
        <v>212</v>
      </c>
      <c r="C17" t="s">
        <v>212</v>
      </c>
      <c r="D17" t="s">
        <v>213</v>
      </c>
      <c r="E17" t="s">
        <v>203</v>
      </c>
      <c r="F17" t="s">
        <v>41</v>
      </c>
      <c r="G17" t="s">
        <v>42</v>
      </c>
      <c r="H17" t="s">
        <v>42</v>
      </c>
      <c r="I17" t="s">
        <v>43</v>
      </c>
      <c r="J17" t="s">
        <v>214</v>
      </c>
      <c r="K17" t="s">
        <v>215</v>
      </c>
      <c r="L17" t="s">
        <v>216</v>
      </c>
      <c r="M17">
        <v>10</v>
      </c>
      <c r="N17">
        <v>2</v>
      </c>
      <c r="O17">
        <v>2021</v>
      </c>
      <c r="P17">
        <v>10</v>
      </c>
      <c r="Q17" t="s">
        <v>173</v>
      </c>
      <c r="R17" s="1">
        <v>44228</v>
      </c>
      <c r="S17">
        <v>1</v>
      </c>
      <c r="T17" t="s">
        <v>48</v>
      </c>
      <c r="U17" t="s">
        <v>217</v>
      </c>
      <c r="V17">
        <v>12670</v>
      </c>
      <c r="W17" t="s">
        <v>218</v>
      </c>
      <c r="X17">
        <v>307</v>
      </c>
      <c r="Y17">
        <v>2.4199999999999999E-2</v>
      </c>
      <c r="Z17">
        <v>13</v>
      </c>
      <c r="AA17" t="s">
        <v>219</v>
      </c>
      <c r="AB17">
        <v>16</v>
      </c>
      <c r="AC17">
        <v>39</v>
      </c>
      <c r="AD17">
        <v>0</v>
      </c>
      <c r="AE17">
        <v>39.299999999999997</v>
      </c>
      <c r="AF17" t="s">
        <v>52</v>
      </c>
      <c r="AG17">
        <v>35400</v>
      </c>
      <c r="AH17" t="s">
        <v>220</v>
      </c>
      <c r="AI17" t="s">
        <v>54</v>
      </c>
      <c r="AJ17" t="s">
        <v>846</v>
      </c>
      <c r="AK17" t="s">
        <v>54</v>
      </c>
      <c r="AL17" s="23" t="str">
        <f t="shared" si="0"/>
        <v>ธุรกิจและการค้า</v>
      </c>
      <c r="AM17">
        <f>LEN(Exploratory_Data_Analysis___video_youtube[[#This Row],[description]])</f>
        <v>333</v>
      </c>
      <c r="AO17" s="6" t="str">
        <v>สินค้าอุปโภคบริโภค</v>
      </c>
      <c r="AP17" s="6" t="s">
        <v>9383</v>
      </c>
    </row>
    <row r="18" spans="1:42" x14ac:dyDescent="0.35">
      <c r="A18" t="s">
        <v>221</v>
      </c>
      <c r="B18" t="s">
        <v>222</v>
      </c>
      <c r="C18" t="s">
        <v>222</v>
      </c>
      <c r="D18" t="s">
        <v>223</v>
      </c>
      <c r="E18" t="s">
        <v>224</v>
      </c>
      <c r="F18" t="s">
        <v>41</v>
      </c>
      <c r="G18" t="s">
        <v>42</v>
      </c>
      <c r="H18" t="s">
        <v>42</v>
      </c>
      <c r="I18" t="s">
        <v>43</v>
      </c>
      <c r="J18" t="s">
        <v>214</v>
      </c>
      <c r="K18" t="s">
        <v>215</v>
      </c>
      <c r="L18" t="s">
        <v>216</v>
      </c>
      <c r="M18">
        <v>10</v>
      </c>
      <c r="N18">
        <v>2</v>
      </c>
      <c r="O18">
        <v>2021</v>
      </c>
      <c r="P18">
        <v>10</v>
      </c>
      <c r="Q18" t="s">
        <v>173</v>
      </c>
      <c r="R18" s="1">
        <v>44228</v>
      </c>
      <c r="S18">
        <v>1</v>
      </c>
      <c r="T18" t="s">
        <v>48</v>
      </c>
      <c r="U18" t="s">
        <v>225</v>
      </c>
      <c r="V18">
        <v>35024</v>
      </c>
      <c r="W18" t="s">
        <v>226</v>
      </c>
      <c r="X18">
        <v>725</v>
      </c>
      <c r="Y18">
        <v>2.07E-2</v>
      </c>
      <c r="Z18">
        <v>75</v>
      </c>
      <c r="AA18" t="s">
        <v>227</v>
      </c>
      <c r="AB18">
        <v>38</v>
      </c>
      <c r="AC18">
        <v>42</v>
      </c>
      <c r="AD18">
        <v>0</v>
      </c>
      <c r="AE18">
        <v>42.6</v>
      </c>
      <c r="AF18" t="s">
        <v>52</v>
      </c>
      <c r="AG18">
        <v>34600</v>
      </c>
      <c r="AH18" t="s">
        <v>228</v>
      </c>
      <c r="AI18" t="s">
        <v>54</v>
      </c>
      <c r="AJ18" t="s">
        <v>1143</v>
      </c>
      <c r="AK18" t="s">
        <v>54</v>
      </c>
      <c r="AL18" s="23" t="str">
        <f t="shared" si="0"/>
        <v>ธุรกิจและการค้า</v>
      </c>
      <c r="AM18">
        <f>LEN(Exploratory_Data_Analysis___video_youtube[[#This Row],[description]])</f>
        <v>41</v>
      </c>
      <c r="AO18" s="6" t="str">
        <v>Design</v>
      </c>
      <c r="AP18" s="6" t="s">
        <v>9383</v>
      </c>
    </row>
    <row r="19" spans="1:42" x14ac:dyDescent="0.35">
      <c r="A19" t="s">
        <v>229</v>
      </c>
      <c r="B19" t="s">
        <v>230</v>
      </c>
      <c r="C19" t="s">
        <v>230</v>
      </c>
      <c r="D19" t="s">
        <v>231</v>
      </c>
      <c r="E19" t="s">
        <v>114</v>
      </c>
      <c r="F19" t="s">
        <v>41</v>
      </c>
      <c r="G19" t="s">
        <v>42</v>
      </c>
      <c r="H19" t="s">
        <v>42</v>
      </c>
      <c r="I19" t="s">
        <v>43</v>
      </c>
      <c r="J19" t="s">
        <v>232</v>
      </c>
      <c r="K19" t="s">
        <v>233</v>
      </c>
      <c r="L19" t="s">
        <v>234</v>
      </c>
      <c r="M19">
        <v>12</v>
      </c>
      <c r="N19">
        <v>2</v>
      </c>
      <c r="O19">
        <v>2021</v>
      </c>
      <c r="P19">
        <v>12</v>
      </c>
      <c r="Q19" t="s">
        <v>173</v>
      </c>
      <c r="R19" s="1">
        <v>44228</v>
      </c>
      <c r="S19">
        <v>1</v>
      </c>
      <c r="T19" t="s">
        <v>48</v>
      </c>
      <c r="U19" t="s">
        <v>235</v>
      </c>
      <c r="V19">
        <v>81278</v>
      </c>
      <c r="W19" t="s">
        <v>236</v>
      </c>
      <c r="X19">
        <v>1658</v>
      </c>
      <c r="Y19">
        <v>2.0400000000000001E-2</v>
      </c>
      <c r="Z19">
        <v>194</v>
      </c>
      <c r="AA19" t="s">
        <v>237</v>
      </c>
      <c r="AB19">
        <v>27</v>
      </c>
      <c r="AC19">
        <v>27</v>
      </c>
      <c r="AD19">
        <v>0</v>
      </c>
      <c r="AE19">
        <v>27.5</v>
      </c>
      <c r="AF19" t="s">
        <v>187</v>
      </c>
      <c r="AG19">
        <v>33500</v>
      </c>
      <c r="AH19" t="s">
        <v>238</v>
      </c>
      <c r="AI19" t="s">
        <v>54</v>
      </c>
      <c r="AJ19" t="s">
        <v>846</v>
      </c>
      <c r="AK19" t="s">
        <v>54</v>
      </c>
      <c r="AL19" s="23" t="str">
        <f t="shared" si="0"/>
        <v>ธุรกิจและการค้า</v>
      </c>
      <c r="AM19">
        <f>LEN(Exploratory_Data_Analysis___video_youtube[[#This Row],[description]])</f>
        <v>227</v>
      </c>
      <c r="AO19" s="6" t="str">
        <v>Entertainment</v>
      </c>
      <c r="AP19" s="6" t="s">
        <v>9380</v>
      </c>
    </row>
    <row r="20" spans="1:42" x14ac:dyDescent="0.35">
      <c r="A20" t="s">
        <v>239</v>
      </c>
      <c r="B20" t="s">
        <v>240</v>
      </c>
      <c r="C20" t="s">
        <v>240</v>
      </c>
      <c r="D20" t="s">
        <v>241</v>
      </c>
      <c r="E20" t="s">
        <v>192</v>
      </c>
      <c r="F20" t="s">
        <v>41</v>
      </c>
      <c r="G20" t="s">
        <v>42</v>
      </c>
      <c r="H20" t="s">
        <v>42</v>
      </c>
      <c r="I20" t="s">
        <v>43</v>
      </c>
      <c r="J20" t="s">
        <v>242</v>
      </c>
      <c r="K20" t="s">
        <v>243</v>
      </c>
      <c r="L20" t="s">
        <v>244</v>
      </c>
      <c r="M20">
        <v>15</v>
      </c>
      <c r="N20">
        <v>2</v>
      </c>
      <c r="O20">
        <v>2021</v>
      </c>
      <c r="P20">
        <v>15</v>
      </c>
      <c r="Q20" t="s">
        <v>173</v>
      </c>
      <c r="R20" s="1">
        <v>44228</v>
      </c>
      <c r="S20">
        <v>1</v>
      </c>
      <c r="T20" t="s">
        <v>48</v>
      </c>
      <c r="U20" t="s">
        <v>245</v>
      </c>
      <c r="V20">
        <v>29679</v>
      </c>
      <c r="W20" t="s">
        <v>246</v>
      </c>
      <c r="X20">
        <v>767</v>
      </c>
      <c r="Y20">
        <v>2.58E-2</v>
      </c>
      <c r="Z20">
        <v>187</v>
      </c>
      <c r="AA20" t="s">
        <v>247</v>
      </c>
      <c r="AB20">
        <v>32</v>
      </c>
      <c r="AC20">
        <v>57</v>
      </c>
      <c r="AD20">
        <v>0</v>
      </c>
      <c r="AE20">
        <v>57.5</v>
      </c>
      <c r="AF20" t="s">
        <v>52</v>
      </c>
      <c r="AG20">
        <v>38100</v>
      </c>
      <c r="AH20" t="s">
        <v>248</v>
      </c>
      <c r="AI20" t="s">
        <v>54</v>
      </c>
      <c r="AJ20" t="s">
        <v>249</v>
      </c>
      <c r="AK20" t="s">
        <v>249</v>
      </c>
      <c r="AL20" s="23" t="str">
        <f t="shared" si="0"/>
        <v>เศรษฐกิจ</v>
      </c>
      <c r="AM20">
        <f>LEN(Exploratory_Data_Analysis___video_youtube[[#This Row],[description]])</f>
        <v>360</v>
      </c>
      <c r="AO20" s="6" t="str">
        <v>พลังงาน</v>
      </c>
      <c r="AP20" s="6" t="s">
        <v>9383</v>
      </c>
    </row>
    <row r="21" spans="1:42" x14ac:dyDescent="0.35">
      <c r="A21" t="s">
        <v>250</v>
      </c>
      <c r="B21" t="s">
        <v>251</v>
      </c>
      <c r="C21" t="s">
        <v>251</v>
      </c>
      <c r="D21" t="s">
        <v>252</v>
      </c>
      <c r="E21" t="s">
        <v>40</v>
      </c>
      <c r="F21" t="s">
        <v>41</v>
      </c>
      <c r="G21" t="s">
        <v>42</v>
      </c>
      <c r="H21" t="s">
        <v>42</v>
      </c>
      <c r="I21" t="s">
        <v>43</v>
      </c>
      <c r="J21" t="s">
        <v>253</v>
      </c>
      <c r="K21" t="s">
        <v>254</v>
      </c>
      <c r="L21" t="s">
        <v>255</v>
      </c>
      <c r="M21">
        <v>16</v>
      </c>
      <c r="N21">
        <v>2</v>
      </c>
      <c r="O21">
        <v>2021</v>
      </c>
      <c r="P21">
        <v>16</v>
      </c>
      <c r="Q21" t="s">
        <v>173</v>
      </c>
      <c r="R21" s="1">
        <v>44228</v>
      </c>
      <c r="S21">
        <v>1</v>
      </c>
      <c r="T21" t="s">
        <v>48</v>
      </c>
      <c r="U21" t="s">
        <v>256</v>
      </c>
      <c r="V21">
        <v>8683</v>
      </c>
      <c r="W21" t="s">
        <v>257</v>
      </c>
      <c r="X21">
        <v>166</v>
      </c>
      <c r="Y21">
        <v>1.9099999999999999E-2</v>
      </c>
      <c r="Z21">
        <v>41</v>
      </c>
      <c r="AA21" t="s">
        <v>258</v>
      </c>
      <c r="AB21">
        <v>21</v>
      </c>
      <c r="AC21">
        <v>24</v>
      </c>
      <c r="AD21">
        <v>1</v>
      </c>
      <c r="AE21">
        <v>84.4</v>
      </c>
      <c r="AF21" t="s">
        <v>259</v>
      </c>
      <c r="AG21">
        <v>41000</v>
      </c>
      <c r="AH21" t="s">
        <v>260</v>
      </c>
      <c r="AI21" t="s">
        <v>54</v>
      </c>
      <c r="AJ21" t="s">
        <v>249</v>
      </c>
      <c r="AK21" t="s">
        <v>54</v>
      </c>
      <c r="AL21" s="23" t="str">
        <f t="shared" si="0"/>
        <v>เศรษฐกิจ</v>
      </c>
      <c r="AM21">
        <f>LEN(Exploratory_Data_Analysis___video_youtube[[#This Row],[description]])</f>
        <v>337</v>
      </c>
      <c r="AO21" s="6" t="str">
        <v>ธุรกิจค้าปลีก</v>
      </c>
      <c r="AP21" s="6" t="s">
        <v>9382</v>
      </c>
    </row>
    <row r="22" spans="1:42" x14ac:dyDescent="0.35">
      <c r="A22" t="s">
        <v>261</v>
      </c>
      <c r="B22" t="s">
        <v>262</v>
      </c>
      <c r="C22" t="s">
        <v>262</v>
      </c>
      <c r="D22" t="s">
        <v>263</v>
      </c>
      <c r="E22" t="s">
        <v>264</v>
      </c>
      <c r="F22" t="s">
        <v>41</v>
      </c>
      <c r="G22" t="s">
        <v>42</v>
      </c>
      <c r="H22" t="s">
        <v>42</v>
      </c>
      <c r="I22" t="s">
        <v>43</v>
      </c>
      <c r="J22" t="s">
        <v>265</v>
      </c>
      <c r="K22" t="s">
        <v>266</v>
      </c>
      <c r="L22" t="s">
        <v>267</v>
      </c>
      <c r="M22">
        <v>17</v>
      </c>
      <c r="N22">
        <v>2</v>
      </c>
      <c r="O22">
        <v>2021</v>
      </c>
      <c r="P22">
        <v>17</v>
      </c>
      <c r="Q22" t="s">
        <v>173</v>
      </c>
      <c r="R22" s="1">
        <v>44228</v>
      </c>
      <c r="S22">
        <v>1</v>
      </c>
      <c r="T22" t="s">
        <v>48</v>
      </c>
      <c r="U22" t="s">
        <v>268</v>
      </c>
      <c r="V22">
        <v>68517</v>
      </c>
      <c r="W22" t="s">
        <v>269</v>
      </c>
      <c r="X22">
        <v>1209</v>
      </c>
      <c r="Y22">
        <v>1.7600000000000001E-2</v>
      </c>
      <c r="Z22">
        <v>140</v>
      </c>
      <c r="AA22" t="s">
        <v>270</v>
      </c>
      <c r="AB22">
        <v>44</v>
      </c>
      <c r="AC22">
        <v>47</v>
      </c>
      <c r="AD22">
        <v>0</v>
      </c>
      <c r="AE22">
        <v>47.7</v>
      </c>
      <c r="AF22" t="s">
        <v>52</v>
      </c>
      <c r="AG22">
        <v>43600</v>
      </c>
      <c r="AH22" t="s">
        <v>271</v>
      </c>
      <c r="AI22" t="s">
        <v>54</v>
      </c>
      <c r="AJ22" t="s">
        <v>272</v>
      </c>
      <c r="AK22" t="s">
        <v>272</v>
      </c>
      <c r="AL22" s="23" t="str">
        <f t="shared" si="0"/>
        <v>สินค้าและบริการ</v>
      </c>
      <c r="AM22">
        <f>LEN(Exploratory_Data_Analysis___video_youtube[[#This Row],[description]])</f>
        <v>366</v>
      </c>
      <c r="AO22" s="6" t="str">
        <v>โทรคมนาคม</v>
      </c>
      <c r="AP22" s="6" t="s">
        <v>9383</v>
      </c>
    </row>
    <row r="23" spans="1:42" x14ac:dyDescent="0.35">
      <c r="A23" t="s">
        <v>273</v>
      </c>
      <c r="B23" t="s">
        <v>274</v>
      </c>
      <c r="C23" t="s">
        <v>274</v>
      </c>
      <c r="D23" t="s">
        <v>275</v>
      </c>
      <c r="E23" t="s">
        <v>276</v>
      </c>
      <c r="F23" t="s">
        <v>41</v>
      </c>
      <c r="G23" t="s">
        <v>42</v>
      </c>
      <c r="H23" t="s">
        <v>42</v>
      </c>
      <c r="I23" t="s">
        <v>43</v>
      </c>
      <c r="J23" t="s">
        <v>277</v>
      </c>
      <c r="K23" t="s">
        <v>278</v>
      </c>
      <c r="L23" t="s">
        <v>279</v>
      </c>
      <c r="M23">
        <v>9</v>
      </c>
      <c r="N23">
        <v>3</v>
      </c>
      <c r="O23">
        <v>2021</v>
      </c>
      <c r="P23">
        <v>9</v>
      </c>
      <c r="Q23" t="s">
        <v>280</v>
      </c>
      <c r="R23" s="1">
        <v>44256</v>
      </c>
      <c r="S23">
        <v>1</v>
      </c>
      <c r="T23" t="s">
        <v>48</v>
      </c>
      <c r="U23" t="s">
        <v>281</v>
      </c>
      <c r="V23">
        <v>18956</v>
      </c>
      <c r="W23" t="s">
        <v>282</v>
      </c>
      <c r="X23">
        <v>282</v>
      </c>
      <c r="Y23">
        <v>1.49E-2</v>
      </c>
      <c r="Z23">
        <v>86</v>
      </c>
      <c r="AA23" t="s">
        <v>283</v>
      </c>
      <c r="AB23">
        <v>6</v>
      </c>
      <c r="AC23">
        <v>55</v>
      </c>
      <c r="AD23">
        <v>0</v>
      </c>
      <c r="AE23">
        <v>55.1</v>
      </c>
      <c r="AF23" t="s">
        <v>52</v>
      </c>
      <c r="AG23">
        <v>38400</v>
      </c>
      <c r="AH23" t="s">
        <v>284</v>
      </c>
      <c r="AI23" t="s">
        <v>54</v>
      </c>
      <c r="AJ23" t="s">
        <v>285</v>
      </c>
      <c r="AK23" t="s">
        <v>285</v>
      </c>
      <c r="AL23" s="23" t="str">
        <f t="shared" si="0"/>
        <v>การเมือง</v>
      </c>
      <c r="AM23">
        <f>LEN(Exploratory_Data_Analysis___video_youtube[[#This Row],[description]])</f>
        <v>452</v>
      </c>
      <c r="AO23" s="6" t="str">
        <v>เอเจนซี่ โฆษณา</v>
      </c>
      <c r="AP23" s="6" t="s">
        <v>9383</v>
      </c>
    </row>
    <row r="24" spans="1:42" x14ac:dyDescent="0.35">
      <c r="A24" t="s">
        <v>286</v>
      </c>
      <c r="B24" t="s">
        <v>287</v>
      </c>
      <c r="C24" t="s">
        <v>287</v>
      </c>
      <c r="D24" t="s">
        <v>288</v>
      </c>
      <c r="E24" t="s">
        <v>289</v>
      </c>
      <c r="F24" t="s">
        <v>41</v>
      </c>
      <c r="G24" t="s">
        <v>42</v>
      </c>
      <c r="H24" t="s">
        <v>42</v>
      </c>
      <c r="I24" t="s">
        <v>43</v>
      </c>
      <c r="J24" t="s">
        <v>290</v>
      </c>
      <c r="K24" t="s">
        <v>291</v>
      </c>
      <c r="L24" t="s">
        <v>292</v>
      </c>
      <c r="M24">
        <v>10</v>
      </c>
      <c r="N24">
        <v>3</v>
      </c>
      <c r="O24">
        <v>2021</v>
      </c>
      <c r="P24">
        <v>10</v>
      </c>
      <c r="Q24" t="s">
        <v>280</v>
      </c>
      <c r="R24" s="1">
        <v>44256</v>
      </c>
      <c r="S24">
        <v>1</v>
      </c>
      <c r="T24" t="s">
        <v>48</v>
      </c>
      <c r="U24" t="s">
        <v>293</v>
      </c>
      <c r="V24">
        <v>26918</v>
      </c>
      <c r="W24" t="s">
        <v>294</v>
      </c>
      <c r="X24">
        <v>467</v>
      </c>
      <c r="Y24">
        <v>1.7299999999999999E-2</v>
      </c>
      <c r="Z24">
        <v>26</v>
      </c>
      <c r="AA24" t="s">
        <v>295</v>
      </c>
      <c r="AB24">
        <v>18</v>
      </c>
      <c r="AC24">
        <v>59</v>
      </c>
      <c r="AD24">
        <v>0</v>
      </c>
      <c r="AE24">
        <v>59.3</v>
      </c>
      <c r="AF24" t="s">
        <v>52</v>
      </c>
      <c r="AG24">
        <v>39700</v>
      </c>
      <c r="AH24" t="s">
        <v>296</v>
      </c>
      <c r="AI24" t="s">
        <v>54</v>
      </c>
      <c r="AJ24" t="s">
        <v>249</v>
      </c>
      <c r="AK24" t="s">
        <v>54</v>
      </c>
      <c r="AL24" s="23" t="str">
        <f t="shared" si="0"/>
        <v>เศรษฐกิจ</v>
      </c>
      <c r="AM24">
        <f>LEN(Exploratory_Data_Analysis___video_youtube[[#This Row],[description]])</f>
        <v>373</v>
      </c>
      <c r="AO24" s="6" t="str">
        <v>อาหาร</v>
      </c>
      <c r="AP24" s="6" t="s">
        <v>9383</v>
      </c>
    </row>
    <row r="25" spans="1:42" x14ac:dyDescent="0.35">
      <c r="A25" t="s">
        <v>297</v>
      </c>
      <c r="B25" t="s">
        <v>298</v>
      </c>
      <c r="C25" t="s">
        <v>298</v>
      </c>
      <c r="D25" t="s">
        <v>299</v>
      </c>
      <c r="E25" t="s">
        <v>114</v>
      </c>
      <c r="F25" t="s">
        <v>41</v>
      </c>
      <c r="G25" t="s">
        <v>42</v>
      </c>
      <c r="H25" t="s">
        <v>42</v>
      </c>
      <c r="I25" t="s">
        <v>43</v>
      </c>
      <c r="J25" t="s">
        <v>300</v>
      </c>
      <c r="K25" t="s">
        <v>301</v>
      </c>
      <c r="L25" t="s">
        <v>302</v>
      </c>
      <c r="M25">
        <v>15</v>
      </c>
      <c r="N25">
        <v>3</v>
      </c>
      <c r="O25">
        <v>2021</v>
      </c>
      <c r="P25">
        <v>15</v>
      </c>
      <c r="Q25" t="s">
        <v>280</v>
      </c>
      <c r="R25" s="1">
        <v>44256</v>
      </c>
      <c r="S25">
        <v>1</v>
      </c>
      <c r="T25" t="s">
        <v>48</v>
      </c>
      <c r="U25" t="s">
        <v>303</v>
      </c>
      <c r="V25">
        <v>27170</v>
      </c>
      <c r="W25" t="s">
        <v>304</v>
      </c>
      <c r="X25">
        <v>732</v>
      </c>
      <c r="Y25">
        <v>2.69E-2</v>
      </c>
      <c r="Z25">
        <v>31</v>
      </c>
      <c r="AA25" t="s">
        <v>305</v>
      </c>
      <c r="AB25">
        <v>12</v>
      </c>
      <c r="AC25">
        <v>21</v>
      </c>
      <c r="AD25">
        <v>1</v>
      </c>
      <c r="AE25">
        <v>81.2</v>
      </c>
      <c r="AF25" t="s">
        <v>259</v>
      </c>
      <c r="AG25">
        <v>43700</v>
      </c>
      <c r="AH25" t="s">
        <v>306</v>
      </c>
      <c r="AI25" t="s">
        <v>54</v>
      </c>
      <c r="AJ25" t="s">
        <v>7043</v>
      </c>
      <c r="AK25" t="s">
        <v>54</v>
      </c>
      <c r="AL25" s="23" t="str">
        <f t="shared" si="0"/>
        <v>Life Style</v>
      </c>
      <c r="AM25">
        <f>LEN(Exploratory_Data_Analysis___video_youtube[[#This Row],[description]])</f>
        <v>353</v>
      </c>
      <c r="AO25" s="6" t="str">
        <v>Life Style</v>
      </c>
      <c r="AP25" s="6" t="s">
        <v>9380</v>
      </c>
    </row>
    <row r="26" spans="1:42" x14ac:dyDescent="0.35">
      <c r="A26" t="s">
        <v>307</v>
      </c>
      <c r="B26" t="s">
        <v>308</v>
      </c>
      <c r="C26" t="s">
        <v>308</v>
      </c>
      <c r="D26" t="s">
        <v>309</v>
      </c>
      <c r="E26" t="s">
        <v>310</v>
      </c>
      <c r="F26" t="s">
        <v>41</v>
      </c>
      <c r="G26" t="s">
        <v>42</v>
      </c>
      <c r="H26" t="s">
        <v>42</v>
      </c>
      <c r="I26" t="s">
        <v>43</v>
      </c>
      <c r="J26" t="s">
        <v>311</v>
      </c>
      <c r="K26" t="s">
        <v>311</v>
      </c>
      <c r="L26" t="s">
        <v>312</v>
      </c>
      <c r="M26">
        <v>22</v>
      </c>
      <c r="N26">
        <v>3</v>
      </c>
      <c r="O26">
        <v>2021</v>
      </c>
      <c r="P26">
        <v>22</v>
      </c>
      <c r="Q26" t="s">
        <v>280</v>
      </c>
      <c r="R26" s="1">
        <v>44256</v>
      </c>
      <c r="S26">
        <v>1</v>
      </c>
      <c r="T26" t="s">
        <v>48</v>
      </c>
      <c r="U26" t="s">
        <v>313</v>
      </c>
      <c r="V26">
        <v>5468</v>
      </c>
      <c r="W26" t="s">
        <v>314</v>
      </c>
      <c r="X26">
        <v>94</v>
      </c>
      <c r="Y26">
        <v>1.72E-2</v>
      </c>
      <c r="Z26">
        <v>17</v>
      </c>
      <c r="AA26" t="s">
        <v>315</v>
      </c>
      <c r="AB26">
        <v>39</v>
      </c>
      <c r="AC26">
        <v>55</v>
      </c>
      <c r="AD26">
        <v>0</v>
      </c>
      <c r="AE26">
        <v>55.7</v>
      </c>
      <c r="AF26" t="s">
        <v>52</v>
      </c>
      <c r="AG26">
        <v>37500</v>
      </c>
      <c r="AH26" t="s">
        <v>316</v>
      </c>
      <c r="AI26" t="s">
        <v>54</v>
      </c>
      <c r="AJ26" t="s">
        <v>846</v>
      </c>
      <c r="AK26" t="s">
        <v>54</v>
      </c>
      <c r="AL26" s="23" t="str">
        <f t="shared" si="0"/>
        <v>ธุรกิจและการค้า</v>
      </c>
      <c r="AM26">
        <f>LEN(Exploratory_Data_Analysis___video_youtube[[#This Row],[description]])</f>
        <v>496</v>
      </c>
      <c r="AO26" s="6" t="str">
        <v>Fashion</v>
      </c>
      <c r="AP26" s="6" t="s">
        <v>9380</v>
      </c>
    </row>
    <row r="27" spans="1:42" x14ac:dyDescent="0.35">
      <c r="A27" t="s">
        <v>317</v>
      </c>
      <c r="B27" t="s">
        <v>318</v>
      </c>
      <c r="C27" t="s">
        <v>318</v>
      </c>
      <c r="D27" t="s">
        <v>319</v>
      </c>
      <c r="E27" t="s">
        <v>320</v>
      </c>
      <c r="F27" t="s">
        <v>41</v>
      </c>
      <c r="G27" t="s">
        <v>42</v>
      </c>
      <c r="H27" t="s">
        <v>42</v>
      </c>
      <c r="I27" t="s">
        <v>43</v>
      </c>
      <c r="J27" t="s">
        <v>321</v>
      </c>
      <c r="K27" t="s">
        <v>322</v>
      </c>
      <c r="L27" t="s">
        <v>323</v>
      </c>
      <c r="M27">
        <v>23</v>
      </c>
      <c r="N27">
        <v>3</v>
      </c>
      <c r="O27">
        <v>2021</v>
      </c>
      <c r="P27">
        <v>23</v>
      </c>
      <c r="Q27" t="s">
        <v>280</v>
      </c>
      <c r="R27" s="1">
        <v>44256</v>
      </c>
      <c r="S27">
        <v>1</v>
      </c>
      <c r="T27" t="s">
        <v>48</v>
      </c>
      <c r="U27" t="s">
        <v>324</v>
      </c>
      <c r="V27">
        <v>4782</v>
      </c>
      <c r="W27" t="s">
        <v>325</v>
      </c>
      <c r="X27">
        <v>84</v>
      </c>
      <c r="Y27">
        <v>1.7600000000000001E-2</v>
      </c>
      <c r="Z27">
        <v>16</v>
      </c>
      <c r="AA27" t="s">
        <v>326</v>
      </c>
      <c r="AB27">
        <v>59</v>
      </c>
      <c r="AC27">
        <v>46</v>
      </c>
      <c r="AD27">
        <v>0</v>
      </c>
      <c r="AE27">
        <v>47</v>
      </c>
      <c r="AF27" t="s">
        <v>52</v>
      </c>
      <c r="AG27">
        <v>36900</v>
      </c>
      <c r="AH27" t="s">
        <v>327</v>
      </c>
      <c r="AI27" t="s">
        <v>54</v>
      </c>
      <c r="AJ27" t="s">
        <v>272</v>
      </c>
      <c r="AK27" t="s">
        <v>54</v>
      </c>
      <c r="AL27" s="23" t="str">
        <f t="shared" si="0"/>
        <v>สินค้าและบริการ</v>
      </c>
      <c r="AM27">
        <f>LEN(Exploratory_Data_Analysis___video_youtube[[#This Row],[description]])</f>
        <v>415</v>
      </c>
      <c r="AO27" s="6" t="str">
        <v>ประกัน</v>
      </c>
      <c r="AP27" s="6" t="s">
        <v>9382</v>
      </c>
    </row>
    <row r="28" spans="1:42" x14ac:dyDescent="0.35">
      <c r="A28" t="s">
        <v>328</v>
      </c>
      <c r="B28" t="s">
        <v>329</v>
      </c>
      <c r="C28" t="s">
        <v>329</v>
      </c>
      <c r="D28" t="s">
        <v>330</v>
      </c>
      <c r="E28" t="s">
        <v>114</v>
      </c>
      <c r="F28" t="s">
        <v>41</v>
      </c>
      <c r="G28" t="s">
        <v>42</v>
      </c>
      <c r="H28" t="s">
        <v>42</v>
      </c>
      <c r="I28" t="s">
        <v>43</v>
      </c>
      <c r="J28" t="s">
        <v>331</v>
      </c>
      <c r="K28" t="s">
        <v>332</v>
      </c>
      <c r="L28" t="s">
        <v>333</v>
      </c>
      <c r="M28">
        <v>30</v>
      </c>
      <c r="N28">
        <v>3</v>
      </c>
      <c r="O28">
        <v>2021</v>
      </c>
      <c r="P28">
        <v>30</v>
      </c>
      <c r="Q28" t="s">
        <v>280</v>
      </c>
      <c r="R28" s="1">
        <v>44256</v>
      </c>
      <c r="S28">
        <v>1</v>
      </c>
      <c r="T28" t="s">
        <v>48</v>
      </c>
      <c r="U28" t="s">
        <v>334</v>
      </c>
      <c r="V28">
        <v>7563</v>
      </c>
      <c r="W28" t="s">
        <v>335</v>
      </c>
      <c r="X28">
        <v>144</v>
      </c>
      <c r="Y28">
        <v>1.9E-2</v>
      </c>
      <c r="Z28">
        <v>10</v>
      </c>
      <c r="AA28" t="s">
        <v>336</v>
      </c>
      <c r="AB28">
        <v>46</v>
      </c>
      <c r="AC28">
        <v>50</v>
      </c>
      <c r="AD28">
        <v>0</v>
      </c>
      <c r="AE28">
        <v>50.8</v>
      </c>
      <c r="AF28" t="s">
        <v>52</v>
      </c>
      <c r="AG28">
        <v>38600</v>
      </c>
      <c r="AH28" t="s">
        <v>337</v>
      </c>
      <c r="AI28" t="s">
        <v>54</v>
      </c>
      <c r="AJ28" t="s">
        <v>4391</v>
      </c>
      <c r="AK28" t="s">
        <v>54</v>
      </c>
      <c r="AL28" s="23" t="str">
        <f t="shared" si="0"/>
        <v>เศรษฐกิจ</v>
      </c>
      <c r="AM28">
        <f>LEN(Exploratory_Data_Analysis___video_youtube[[#This Row],[description]])</f>
        <v>538</v>
      </c>
      <c r="AO28" s="6" t="str">
        <v>ธุรกิจเครื่องดื่ม</v>
      </c>
      <c r="AP28" s="6" t="s">
        <v>9382</v>
      </c>
    </row>
    <row r="29" spans="1:42" x14ac:dyDescent="0.35">
      <c r="A29" t="s">
        <v>338</v>
      </c>
      <c r="B29" t="s">
        <v>339</v>
      </c>
      <c r="C29" t="s">
        <v>339</v>
      </c>
      <c r="D29" t="s">
        <v>340</v>
      </c>
      <c r="E29" t="s">
        <v>125</v>
      </c>
      <c r="F29" t="s">
        <v>41</v>
      </c>
      <c r="G29" t="s">
        <v>42</v>
      </c>
      <c r="H29" t="s">
        <v>42</v>
      </c>
      <c r="I29" t="s">
        <v>43</v>
      </c>
      <c r="J29" t="s">
        <v>341</v>
      </c>
      <c r="K29" t="s">
        <v>342</v>
      </c>
      <c r="L29" t="s">
        <v>343</v>
      </c>
      <c r="M29">
        <v>31</v>
      </c>
      <c r="N29">
        <v>3</v>
      </c>
      <c r="O29">
        <v>2021</v>
      </c>
      <c r="P29">
        <v>31</v>
      </c>
      <c r="Q29" t="s">
        <v>280</v>
      </c>
      <c r="R29" s="1">
        <v>44256</v>
      </c>
      <c r="S29">
        <v>1</v>
      </c>
      <c r="T29" t="s">
        <v>48</v>
      </c>
      <c r="U29" t="s">
        <v>344</v>
      </c>
      <c r="V29">
        <v>101317</v>
      </c>
      <c r="W29" t="s">
        <v>345</v>
      </c>
      <c r="X29">
        <v>1864</v>
      </c>
      <c r="Y29">
        <v>1.84E-2</v>
      </c>
      <c r="Z29">
        <v>66</v>
      </c>
      <c r="AA29" t="s">
        <v>346</v>
      </c>
      <c r="AB29">
        <v>12</v>
      </c>
      <c r="AC29">
        <v>51</v>
      </c>
      <c r="AD29">
        <v>0</v>
      </c>
      <c r="AE29">
        <v>51.2</v>
      </c>
      <c r="AF29" t="s">
        <v>52</v>
      </c>
      <c r="AG29">
        <v>40400</v>
      </c>
      <c r="AH29" t="s">
        <v>347</v>
      </c>
      <c r="AI29" t="s">
        <v>54</v>
      </c>
      <c r="AJ29" t="s">
        <v>77</v>
      </c>
      <c r="AK29" t="s">
        <v>54</v>
      </c>
      <c r="AL29" s="23" t="str">
        <f t="shared" si="0"/>
        <v>ธุรกิจและการค้า</v>
      </c>
      <c r="AM29">
        <f>LEN(Exploratory_Data_Analysis___video_youtube[[#This Row],[description]])</f>
        <v>404</v>
      </c>
    </row>
    <row r="30" spans="1:42" x14ac:dyDescent="0.35">
      <c r="A30" t="s">
        <v>348</v>
      </c>
      <c r="B30" t="s">
        <v>349</v>
      </c>
      <c r="C30" t="s">
        <v>349</v>
      </c>
      <c r="D30" t="s">
        <v>350</v>
      </c>
      <c r="E30" t="s">
        <v>351</v>
      </c>
      <c r="F30" t="s">
        <v>41</v>
      </c>
      <c r="G30" t="s">
        <v>42</v>
      </c>
      <c r="H30" t="s">
        <v>42</v>
      </c>
      <c r="I30" t="s">
        <v>43</v>
      </c>
      <c r="J30" t="s">
        <v>352</v>
      </c>
      <c r="K30" t="s">
        <v>353</v>
      </c>
      <c r="L30" t="s">
        <v>354</v>
      </c>
      <c r="M30">
        <v>1</v>
      </c>
      <c r="N30">
        <v>4</v>
      </c>
      <c r="O30">
        <v>2021</v>
      </c>
      <c r="P30">
        <v>1</v>
      </c>
      <c r="Q30" t="s">
        <v>355</v>
      </c>
      <c r="R30" s="1">
        <v>44287</v>
      </c>
      <c r="S30">
        <v>2</v>
      </c>
      <c r="T30" t="s">
        <v>356</v>
      </c>
      <c r="U30" t="s">
        <v>357</v>
      </c>
      <c r="V30">
        <v>27732</v>
      </c>
      <c r="W30" t="s">
        <v>358</v>
      </c>
      <c r="X30">
        <v>260</v>
      </c>
      <c r="Y30">
        <v>9.4000000000000004E-3</v>
      </c>
      <c r="Z30">
        <v>6</v>
      </c>
      <c r="AA30" t="s">
        <v>359</v>
      </c>
      <c r="AB30">
        <v>32</v>
      </c>
      <c r="AC30">
        <v>50</v>
      </c>
      <c r="AD30">
        <v>0</v>
      </c>
      <c r="AE30">
        <v>50.5</v>
      </c>
      <c r="AF30" t="s">
        <v>52</v>
      </c>
      <c r="AG30">
        <v>39500</v>
      </c>
      <c r="AH30" t="s">
        <v>360</v>
      </c>
      <c r="AI30" t="s">
        <v>54</v>
      </c>
      <c r="AJ30" t="s">
        <v>249</v>
      </c>
      <c r="AK30" t="s">
        <v>54</v>
      </c>
      <c r="AL30" s="23" t="str">
        <f t="shared" si="0"/>
        <v>เศรษฐกิจ</v>
      </c>
      <c r="AM30">
        <f>LEN(Exploratory_Data_Analysis___video_youtube[[#This Row],[description]])</f>
        <v>374</v>
      </c>
      <c r="AO30" s="3" t="str" cm="1">
        <f t="array" ref="AO30:AO35">_xlfn.UNIQUE(AL2:AL1000)</f>
        <v>เศรษฐกิจ</v>
      </c>
      <c r="AP30" s="3">
        <f>COUNTIF(AL$2:AL$1050,AO30)</f>
        <v>137</v>
      </c>
    </row>
    <row r="31" spans="1:42" x14ac:dyDescent="0.35">
      <c r="A31" t="s">
        <v>361</v>
      </c>
      <c r="B31" t="s">
        <v>362</v>
      </c>
      <c r="C31" t="s">
        <v>362</v>
      </c>
      <c r="D31" t="s">
        <v>363</v>
      </c>
      <c r="E31" t="s">
        <v>114</v>
      </c>
      <c r="F31" t="s">
        <v>41</v>
      </c>
      <c r="G31" t="s">
        <v>42</v>
      </c>
      <c r="H31" t="s">
        <v>42</v>
      </c>
      <c r="I31" t="s">
        <v>43</v>
      </c>
      <c r="J31" t="s">
        <v>364</v>
      </c>
      <c r="K31" t="s">
        <v>365</v>
      </c>
      <c r="L31" t="s">
        <v>366</v>
      </c>
      <c r="M31">
        <v>7</v>
      </c>
      <c r="N31">
        <v>4</v>
      </c>
      <c r="O31">
        <v>2021</v>
      </c>
      <c r="P31">
        <v>7</v>
      </c>
      <c r="Q31" t="s">
        <v>355</v>
      </c>
      <c r="R31" s="1">
        <v>44287</v>
      </c>
      <c r="S31">
        <v>2</v>
      </c>
      <c r="T31" t="s">
        <v>356</v>
      </c>
      <c r="U31" t="s">
        <v>367</v>
      </c>
      <c r="V31">
        <v>27437</v>
      </c>
      <c r="W31" t="s">
        <v>368</v>
      </c>
      <c r="X31">
        <v>822</v>
      </c>
      <c r="Y31">
        <v>0.03</v>
      </c>
      <c r="Z31">
        <v>109</v>
      </c>
      <c r="AA31" t="s">
        <v>369</v>
      </c>
      <c r="AB31">
        <v>37</v>
      </c>
      <c r="AC31">
        <v>40</v>
      </c>
      <c r="AD31">
        <v>1</v>
      </c>
      <c r="AE31">
        <v>100.6</v>
      </c>
      <c r="AF31" t="s">
        <v>370</v>
      </c>
      <c r="AG31">
        <v>44300</v>
      </c>
      <c r="AH31" t="s">
        <v>371</v>
      </c>
      <c r="AI31" t="s">
        <v>54</v>
      </c>
      <c r="AJ31" t="s">
        <v>166</v>
      </c>
      <c r="AK31" t="s">
        <v>54</v>
      </c>
      <c r="AL31" s="23" t="str">
        <f t="shared" si="0"/>
        <v>Life Style</v>
      </c>
      <c r="AM31">
        <f>LEN(Exploratory_Data_Analysis___video_youtube[[#This Row],[description]])</f>
        <v>1594</v>
      </c>
      <c r="AO31" s="3" t="str">
        <v>Life Style</v>
      </c>
      <c r="AP31" s="3">
        <f t="shared" ref="AP31:AP35" si="1">COUNTIF(AL$2:AL$1050,AO31)</f>
        <v>261</v>
      </c>
    </row>
    <row r="32" spans="1:42" x14ac:dyDescent="0.35">
      <c r="A32" t="s">
        <v>372</v>
      </c>
      <c r="B32" t="s">
        <v>373</v>
      </c>
      <c r="C32" t="s">
        <v>373</v>
      </c>
      <c r="D32" t="s">
        <v>374</v>
      </c>
      <c r="E32" t="s">
        <v>158</v>
      </c>
      <c r="F32" t="s">
        <v>41</v>
      </c>
      <c r="G32" t="s">
        <v>42</v>
      </c>
      <c r="H32" t="s">
        <v>42</v>
      </c>
      <c r="I32" t="s">
        <v>43</v>
      </c>
      <c r="J32" t="s">
        <v>375</v>
      </c>
      <c r="K32" t="s">
        <v>376</v>
      </c>
      <c r="L32" t="s">
        <v>377</v>
      </c>
      <c r="M32">
        <v>8</v>
      </c>
      <c r="N32">
        <v>4</v>
      </c>
      <c r="O32">
        <v>2021</v>
      </c>
      <c r="P32">
        <v>8</v>
      </c>
      <c r="Q32" t="s">
        <v>355</v>
      </c>
      <c r="R32" s="1">
        <v>44287</v>
      </c>
      <c r="S32">
        <v>2</v>
      </c>
      <c r="T32" t="s">
        <v>356</v>
      </c>
      <c r="U32" t="s">
        <v>378</v>
      </c>
      <c r="V32">
        <v>43910</v>
      </c>
      <c r="W32" t="s">
        <v>246</v>
      </c>
      <c r="X32">
        <v>767</v>
      </c>
      <c r="Y32">
        <v>1.7500000000000002E-2</v>
      </c>
      <c r="Z32">
        <v>72</v>
      </c>
      <c r="AA32" t="s">
        <v>379</v>
      </c>
      <c r="AB32">
        <v>5</v>
      </c>
      <c r="AC32">
        <v>34</v>
      </c>
      <c r="AD32">
        <v>0</v>
      </c>
      <c r="AE32">
        <v>34.1</v>
      </c>
      <c r="AF32" t="s">
        <v>52</v>
      </c>
      <c r="AG32">
        <v>35000</v>
      </c>
      <c r="AH32" t="s">
        <v>380</v>
      </c>
      <c r="AI32" t="s">
        <v>54</v>
      </c>
      <c r="AJ32" t="s">
        <v>7043</v>
      </c>
      <c r="AK32" t="s">
        <v>54</v>
      </c>
      <c r="AL32" s="23" t="str">
        <f t="shared" si="0"/>
        <v>Life Style</v>
      </c>
      <c r="AM32">
        <f>LEN(Exploratory_Data_Analysis___video_youtube[[#This Row],[description]])</f>
        <v>346</v>
      </c>
      <c r="AO32" s="3" t="str">
        <v>ธุรกิจและการค้า</v>
      </c>
      <c r="AP32" s="3">
        <f t="shared" si="1"/>
        <v>256</v>
      </c>
    </row>
    <row r="33" spans="1:42" x14ac:dyDescent="0.35">
      <c r="A33" t="s">
        <v>381</v>
      </c>
      <c r="B33" t="s">
        <v>382</v>
      </c>
      <c r="C33" t="s">
        <v>382</v>
      </c>
      <c r="D33" t="s">
        <v>383</v>
      </c>
      <c r="E33" t="s">
        <v>69</v>
      </c>
      <c r="F33" t="s">
        <v>41</v>
      </c>
      <c r="G33" t="s">
        <v>42</v>
      </c>
      <c r="H33" t="s">
        <v>42</v>
      </c>
      <c r="I33" t="s">
        <v>43</v>
      </c>
      <c r="J33" t="s">
        <v>384</v>
      </c>
      <c r="K33" t="s">
        <v>385</v>
      </c>
      <c r="L33" t="s">
        <v>386</v>
      </c>
      <c r="M33">
        <v>10</v>
      </c>
      <c r="N33">
        <v>4</v>
      </c>
      <c r="O33">
        <v>2021</v>
      </c>
      <c r="P33">
        <v>10</v>
      </c>
      <c r="Q33" t="s">
        <v>355</v>
      </c>
      <c r="R33" s="1">
        <v>44287</v>
      </c>
      <c r="S33">
        <v>2</v>
      </c>
      <c r="T33" t="s">
        <v>356</v>
      </c>
      <c r="U33" t="s">
        <v>387</v>
      </c>
      <c r="V33">
        <v>16210</v>
      </c>
      <c r="W33" t="s">
        <v>86</v>
      </c>
      <c r="X33">
        <v>274</v>
      </c>
      <c r="Y33">
        <v>1.6899999999999998E-2</v>
      </c>
      <c r="Z33">
        <v>26</v>
      </c>
      <c r="AA33" t="s">
        <v>388</v>
      </c>
      <c r="AB33">
        <v>36</v>
      </c>
      <c r="AC33">
        <v>28</v>
      </c>
      <c r="AD33">
        <v>0</v>
      </c>
      <c r="AE33">
        <v>28.6</v>
      </c>
      <c r="AF33" t="s">
        <v>187</v>
      </c>
      <c r="AG33">
        <v>39300</v>
      </c>
      <c r="AH33" t="s">
        <v>389</v>
      </c>
      <c r="AI33" t="s">
        <v>54</v>
      </c>
      <c r="AJ33" t="s">
        <v>249</v>
      </c>
      <c r="AK33" t="s">
        <v>54</v>
      </c>
      <c r="AL33" s="23" t="str">
        <f t="shared" si="0"/>
        <v>เศรษฐกิจ</v>
      </c>
      <c r="AM33">
        <f>LEN(Exploratory_Data_Analysis___video_youtube[[#This Row],[description]])</f>
        <v>349</v>
      </c>
      <c r="AO33" s="3" t="str">
        <v>สินค้าและบริการ</v>
      </c>
      <c r="AP33" s="3">
        <f t="shared" si="1"/>
        <v>138</v>
      </c>
    </row>
    <row r="34" spans="1:42" x14ac:dyDescent="0.35">
      <c r="A34" t="s">
        <v>390</v>
      </c>
      <c r="B34" t="s">
        <v>391</v>
      </c>
      <c r="C34" t="s">
        <v>391</v>
      </c>
      <c r="D34" t="s">
        <v>392</v>
      </c>
      <c r="E34" t="s">
        <v>276</v>
      </c>
      <c r="F34" t="s">
        <v>41</v>
      </c>
      <c r="G34" t="s">
        <v>42</v>
      </c>
      <c r="H34" t="s">
        <v>42</v>
      </c>
      <c r="I34" t="s">
        <v>43</v>
      </c>
      <c r="J34" t="s">
        <v>393</v>
      </c>
      <c r="K34" t="s">
        <v>394</v>
      </c>
      <c r="L34" t="s">
        <v>395</v>
      </c>
      <c r="M34">
        <v>13</v>
      </c>
      <c r="N34">
        <v>4</v>
      </c>
      <c r="O34">
        <v>2021</v>
      </c>
      <c r="P34">
        <v>13</v>
      </c>
      <c r="Q34" t="s">
        <v>355</v>
      </c>
      <c r="R34" s="1">
        <v>44287</v>
      </c>
      <c r="S34">
        <v>2</v>
      </c>
      <c r="T34" t="s">
        <v>356</v>
      </c>
      <c r="U34" t="s">
        <v>396</v>
      </c>
      <c r="V34">
        <v>9897</v>
      </c>
      <c r="W34" t="s">
        <v>397</v>
      </c>
      <c r="X34">
        <v>211</v>
      </c>
      <c r="Y34">
        <v>2.1299999999999999E-2</v>
      </c>
      <c r="Z34">
        <v>39</v>
      </c>
      <c r="AA34" t="s">
        <v>398</v>
      </c>
      <c r="AB34">
        <v>17</v>
      </c>
      <c r="AC34">
        <v>48</v>
      </c>
      <c r="AD34">
        <v>0</v>
      </c>
      <c r="AE34">
        <v>48.3</v>
      </c>
      <c r="AF34" t="s">
        <v>52</v>
      </c>
      <c r="AG34">
        <v>36400</v>
      </c>
      <c r="AH34" t="s">
        <v>399</v>
      </c>
      <c r="AI34" t="s">
        <v>54</v>
      </c>
      <c r="AJ34" t="s">
        <v>285</v>
      </c>
      <c r="AK34" t="s">
        <v>54</v>
      </c>
      <c r="AL34" s="23" t="str">
        <f t="shared" si="0"/>
        <v>การเมือง</v>
      </c>
      <c r="AM34">
        <f>LEN(Exploratory_Data_Analysis___video_youtube[[#This Row],[description]])</f>
        <v>946</v>
      </c>
      <c r="AO34" s="3" t="str">
        <v>การเมือง</v>
      </c>
      <c r="AP34" s="3">
        <f t="shared" si="1"/>
        <v>79</v>
      </c>
    </row>
    <row r="35" spans="1:42" x14ac:dyDescent="0.35">
      <c r="A35" t="s">
        <v>400</v>
      </c>
      <c r="B35" t="s">
        <v>401</v>
      </c>
      <c r="C35" t="s">
        <v>401</v>
      </c>
      <c r="D35" t="s">
        <v>402</v>
      </c>
      <c r="E35" t="s">
        <v>203</v>
      </c>
      <c r="F35" t="s">
        <v>41</v>
      </c>
      <c r="G35" t="s">
        <v>42</v>
      </c>
      <c r="H35" t="s">
        <v>42</v>
      </c>
      <c r="I35" t="s">
        <v>43</v>
      </c>
      <c r="J35" t="s">
        <v>403</v>
      </c>
      <c r="K35" t="s">
        <v>403</v>
      </c>
      <c r="L35" t="s">
        <v>404</v>
      </c>
      <c r="M35">
        <v>20</v>
      </c>
      <c r="N35">
        <v>4</v>
      </c>
      <c r="O35">
        <v>2021</v>
      </c>
      <c r="P35">
        <v>20</v>
      </c>
      <c r="Q35" t="s">
        <v>355</v>
      </c>
      <c r="R35" s="1">
        <v>44287</v>
      </c>
      <c r="S35">
        <v>2</v>
      </c>
      <c r="T35" t="s">
        <v>356</v>
      </c>
      <c r="U35" t="s">
        <v>405</v>
      </c>
      <c r="V35">
        <v>7527</v>
      </c>
      <c r="W35" t="s">
        <v>406</v>
      </c>
      <c r="X35">
        <v>165</v>
      </c>
      <c r="Y35">
        <v>2.1899999999999999E-2</v>
      </c>
      <c r="Z35">
        <v>30</v>
      </c>
      <c r="AA35" t="s">
        <v>407</v>
      </c>
      <c r="AB35">
        <v>27</v>
      </c>
      <c r="AC35">
        <v>38</v>
      </c>
      <c r="AD35">
        <v>0</v>
      </c>
      <c r="AE35">
        <v>38.5</v>
      </c>
      <c r="AF35" t="s">
        <v>52</v>
      </c>
      <c r="AG35">
        <v>35000</v>
      </c>
      <c r="AH35" t="s">
        <v>408</v>
      </c>
      <c r="AI35" t="s">
        <v>54</v>
      </c>
      <c r="AJ35" t="s">
        <v>7043</v>
      </c>
      <c r="AK35" t="s">
        <v>54</v>
      </c>
      <c r="AL35" s="23" t="str">
        <f t="shared" si="0"/>
        <v>Life Style</v>
      </c>
      <c r="AM35">
        <f>LEN(Exploratory_Data_Analysis___video_youtube[[#This Row],[description]])</f>
        <v>443</v>
      </c>
      <c r="AO35" s="3" t="str">
        <v>อื่น ๆ</v>
      </c>
      <c r="AP35" s="3">
        <f t="shared" si="1"/>
        <v>168</v>
      </c>
    </row>
    <row r="36" spans="1:42" x14ac:dyDescent="0.35">
      <c r="A36" t="s">
        <v>409</v>
      </c>
      <c r="B36" t="s">
        <v>410</v>
      </c>
      <c r="C36" t="s">
        <v>410</v>
      </c>
      <c r="D36" t="s">
        <v>411</v>
      </c>
      <c r="E36" t="s">
        <v>412</v>
      </c>
      <c r="F36" t="s">
        <v>41</v>
      </c>
      <c r="G36" t="s">
        <v>42</v>
      </c>
      <c r="H36" t="s">
        <v>42</v>
      </c>
      <c r="I36" t="s">
        <v>43</v>
      </c>
      <c r="J36" t="s">
        <v>413</v>
      </c>
      <c r="K36" t="s">
        <v>414</v>
      </c>
      <c r="L36" t="s">
        <v>415</v>
      </c>
      <c r="M36">
        <v>22</v>
      </c>
      <c r="N36">
        <v>4</v>
      </c>
      <c r="O36">
        <v>2021</v>
      </c>
      <c r="P36">
        <v>22</v>
      </c>
      <c r="Q36" t="s">
        <v>355</v>
      </c>
      <c r="R36" s="1">
        <v>44287</v>
      </c>
      <c r="S36">
        <v>2</v>
      </c>
      <c r="T36" t="s">
        <v>356</v>
      </c>
      <c r="U36" t="s">
        <v>416</v>
      </c>
      <c r="V36">
        <v>11444</v>
      </c>
      <c r="W36" t="s">
        <v>417</v>
      </c>
      <c r="X36">
        <v>299</v>
      </c>
      <c r="Y36">
        <v>2.6100000000000002E-2</v>
      </c>
      <c r="Z36">
        <v>31</v>
      </c>
      <c r="AA36" t="s">
        <v>418</v>
      </c>
      <c r="AB36">
        <v>44</v>
      </c>
      <c r="AC36">
        <v>20</v>
      </c>
      <c r="AD36">
        <v>0</v>
      </c>
      <c r="AE36">
        <v>20.7</v>
      </c>
      <c r="AF36" t="s">
        <v>187</v>
      </c>
      <c r="AG36">
        <v>34100</v>
      </c>
      <c r="AH36" t="s">
        <v>419</v>
      </c>
      <c r="AI36" t="s">
        <v>54</v>
      </c>
      <c r="AJ36" t="s">
        <v>7043</v>
      </c>
      <c r="AK36" t="s">
        <v>54</v>
      </c>
      <c r="AL36" s="23" t="str">
        <f t="shared" si="0"/>
        <v>Life Style</v>
      </c>
      <c r="AM36">
        <f>LEN(Exploratory_Data_Analysis___video_youtube[[#This Row],[description]])</f>
        <v>227</v>
      </c>
      <c r="AO36" s="3"/>
      <c r="AP36" s="3"/>
    </row>
    <row r="37" spans="1:42" x14ac:dyDescent="0.35">
      <c r="A37" t="s">
        <v>420</v>
      </c>
      <c r="B37" t="s">
        <v>421</v>
      </c>
      <c r="C37" t="s">
        <v>421</v>
      </c>
      <c r="D37" t="s">
        <v>422</v>
      </c>
      <c r="E37" t="s">
        <v>289</v>
      </c>
      <c r="F37" t="s">
        <v>41</v>
      </c>
      <c r="G37" t="s">
        <v>42</v>
      </c>
      <c r="H37" t="s">
        <v>42</v>
      </c>
      <c r="I37" t="s">
        <v>43</v>
      </c>
      <c r="J37" t="s">
        <v>423</v>
      </c>
      <c r="K37" t="s">
        <v>424</v>
      </c>
      <c r="L37" t="s">
        <v>425</v>
      </c>
      <c r="M37">
        <v>23</v>
      </c>
      <c r="N37">
        <v>4</v>
      </c>
      <c r="O37">
        <v>2021</v>
      </c>
      <c r="P37">
        <v>23</v>
      </c>
      <c r="Q37" t="s">
        <v>355</v>
      </c>
      <c r="R37" s="1">
        <v>44287</v>
      </c>
      <c r="S37">
        <v>2</v>
      </c>
      <c r="T37" t="s">
        <v>356</v>
      </c>
      <c r="U37" t="s">
        <v>426</v>
      </c>
      <c r="V37">
        <v>61934</v>
      </c>
      <c r="W37" t="s">
        <v>427</v>
      </c>
      <c r="X37">
        <v>1740</v>
      </c>
      <c r="Y37">
        <v>2.81E-2</v>
      </c>
      <c r="Z37">
        <v>165</v>
      </c>
      <c r="AA37" t="s">
        <v>428</v>
      </c>
      <c r="AB37">
        <v>26</v>
      </c>
      <c r="AC37">
        <v>38</v>
      </c>
      <c r="AD37">
        <v>0</v>
      </c>
      <c r="AE37">
        <v>38.4</v>
      </c>
      <c r="AF37" t="s">
        <v>52</v>
      </c>
      <c r="AG37">
        <v>37400</v>
      </c>
      <c r="AH37" t="s">
        <v>429</v>
      </c>
      <c r="AI37" t="s">
        <v>54</v>
      </c>
      <c r="AJ37" t="s">
        <v>166</v>
      </c>
      <c r="AK37" t="s">
        <v>54</v>
      </c>
      <c r="AL37" s="23" t="str">
        <f t="shared" si="0"/>
        <v>Life Style</v>
      </c>
      <c r="AM37">
        <f>LEN(Exploratory_Data_Analysis___video_youtube[[#This Row],[description]])</f>
        <v>228</v>
      </c>
    </row>
    <row r="38" spans="1:42" ht="12.75" customHeight="1" x14ac:dyDescent="0.35">
      <c r="A38" t="s">
        <v>430</v>
      </c>
      <c r="B38" t="s">
        <v>431</v>
      </c>
      <c r="C38" t="s">
        <v>431</v>
      </c>
      <c r="D38" t="s">
        <v>432</v>
      </c>
      <c r="E38" t="s">
        <v>192</v>
      </c>
      <c r="F38" t="s">
        <v>41</v>
      </c>
      <c r="G38" t="s">
        <v>42</v>
      </c>
      <c r="H38" t="s">
        <v>42</v>
      </c>
      <c r="I38" t="s">
        <v>43</v>
      </c>
      <c r="J38" t="s">
        <v>433</v>
      </c>
      <c r="K38" t="s">
        <v>434</v>
      </c>
      <c r="L38" t="s">
        <v>435</v>
      </c>
      <c r="M38">
        <v>27</v>
      </c>
      <c r="N38">
        <v>4</v>
      </c>
      <c r="O38">
        <v>2021</v>
      </c>
      <c r="P38">
        <v>27</v>
      </c>
      <c r="Q38" t="s">
        <v>355</v>
      </c>
      <c r="R38" s="1">
        <v>44287</v>
      </c>
      <c r="S38">
        <v>2</v>
      </c>
      <c r="T38" t="s">
        <v>356</v>
      </c>
      <c r="U38" t="s">
        <v>436</v>
      </c>
      <c r="V38">
        <v>18707</v>
      </c>
      <c r="W38" t="s">
        <v>437</v>
      </c>
      <c r="X38">
        <v>800</v>
      </c>
      <c r="Y38">
        <v>4.2799999999999998E-2</v>
      </c>
      <c r="Z38">
        <v>140</v>
      </c>
      <c r="AA38" t="s">
        <v>438</v>
      </c>
      <c r="AB38">
        <v>9</v>
      </c>
      <c r="AC38">
        <v>33</v>
      </c>
      <c r="AD38">
        <v>0</v>
      </c>
      <c r="AE38">
        <v>33.200000000000003</v>
      </c>
      <c r="AF38" t="s">
        <v>52</v>
      </c>
      <c r="AG38">
        <v>32600</v>
      </c>
      <c r="AH38" s="21" t="s">
        <v>439</v>
      </c>
      <c r="AI38" t="s">
        <v>54</v>
      </c>
      <c r="AJ38" t="s">
        <v>7043</v>
      </c>
      <c r="AK38" t="s">
        <v>54</v>
      </c>
      <c r="AL38" s="23" t="str">
        <f t="shared" si="0"/>
        <v>Life Style</v>
      </c>
      <c r="AM38">
        <f>LEN(Exploratory_Data_Analysis___video_youtube[[#This Row],[description]])</f>
        <v>694</v>
      </c>
    </row>
    <row r="39" spans="1:42" x14ac:dyDescent="0.35">
      <c r="A39" t="s">
        <v>440</v>
      </c>
      <c r="B39" t="s">
        <v>441</v>
      </c>
      <c r="C39" t="s">
        <v>441</v>
      </c>
      <c r="D39" t="s">
        <v>442</v>
      </c>
      <c r="E39" t="s">
        <v>443</v>
      </c>
      <c r="F39" t="s">
        <v>41</v>
      </c>
      <c r="G39" t="s">
        <v>42</v>
      </c>
      <c r="H39" t="s">
        <v>42</v>
      </c>
      <c r="I39" t="s">
        <v>43</v>
      </c>
      <c r="J39" t="s">
        <v>444</v>
      </c>
      <c r="K39" t="s">
        <v>445</v>
      </c>
      <c r="L39" t="s">
        <v>446</v>
      </c>
      <c r="M39">
        <v>28</v>
      </c>
      <c r="N39">
        <v>4</v>
      </c>
      <c r="O39">
        <v>2021</v>
      </c>
      <c r="P39">
        <v>28</v>
      </c>
      <c r="Q39" t="s">
        <v>355</v>
      </c>
      <c r="R39" s="1">
        <v>44287</v>
      </c>
      <c r="S39">
        <v>2</v>
      </c>
      <c r="T39" t="s">
        <v>356</v>
      </c>
      <c r="U39" t="s">
        <v>447</v>
      </c>
      <c r="V39">
        <v>22959</v>
      </c>
      <c r="W39" t="s">
        <v>448</v>
      </c>
      <c r="X39">
        <v>521</v>
      </c>
      <c r="Y39">
        <v>2.2700000000000001E-2</v>
      </c>
      <c r="Z39">
        <v>35</v>
      </c>
      <c r="AA39" t="s">
        <v>449</v>
      </c>
      <c r="AB39">
        <v>59</v>
      </c>
      <c r="AC39">
        <v>28</v>
      </c>
      <c r="AD39">
        <v>0</v>
      </c>
      <c r="AE39">
        <v>29</v>
      </c>
      <c r="AF39" t="s">
        <v>187</v>
      </c>
      <c r="AG39">
        <v>33800</v>
      </c>
      <c r="AH39" t="s">
        <v>450</v>
      </c>
      <c r="AI39" t="s">
        <v>451</v>
      </c>
      <c r="AJ39" t="s">
        <v>249</v>
      </c>
      <c r="AK39" t="s">
        <v>54</v>
      </c>
      <c r="AL39" s="23" t="str">
        <f t="shared" si="0"/>
        <v>เศรษฐกิจ</v>
      </c>
      <c r="AM39">
        <f>LEN(Exploratory_Data_Analysis___video_youtube[[#This Row],[description]])</f>
        <v>348</v>
      </c>
    </row>
    <row r="40" spans="1:42" x14ac:dyDescent="0.35">
      <c r="A40" t="s">
        <v>452</v>
      </c>
      <c r="B40" t="s">
        <v>453</v>
      </c>
      <c r="C40" t="s">
        <v>453</v>
      </c>
      <c r="D40" t="s">
        <v>454</v>
      </c>
      <c r="E40" t="s">
        <v>103</v>
      </c>
      <c r="F40" t="s">
        <v>41</v>
      </c>
      <c r="G40" t="s">
        <v>42</v>
      </c>
      <c r="H40" t="s">
        <v>42</v>
      </c>
      <c r="I40" t="s">
        <v>43</v>
      </c>
      <c r="J40" t="s">
        <v>455</v>
      </c>
      <c r="K40" t="s">
        <v>456</v>
      </c>
      <c r="L40" t="s">
        <v>457</v>
      </c>
      <c r="M40">
        <v>29</v>
      </c>
      <c r="N40">
        <v>4</v>
      </c>
      <c r="O40">
        <v>2021</v>
      </c>
      <c r="P40">
        <v>29</v>
      </c>
      <c r="Q40" t="s">
        <v>355</v>
      </c>
      <c r="R40" s="1">
        <v>44287</v>
      </c>
      <c r="S40">
        <v>2</v>
      </c>
      <c r="T40" t="s">
        <v>356</v>
      </c>
      <c r="U40" t="s">
        <v>458</v>
      </c>
      <c r="V40">
        <v>20106</v>
      </c>
      <c r="W40" t="s">
        <v>459</v>
      </c>
      <c r="X40">
        <v>305</v>
      </c>
      <c r="Y40">
        <v>1.52E-2</v>
      </c>
      <c r="Z40">
        <v>62</v>
      </c>
      <c r="AA40" t="s">
        <v>460</v>
      </c>
      <c r="AB40">
        <v>4</v>
      </c>
      <c r="AC40">
        <v>43</v>
      </c>
      <c r="AD40">
        <v>0</v>
      </c>
      <c r="AE40">
        <v>43.1</v>
      </c>
      <c r="AF40" t="s">
        <v>52</v>
      </c>
      <c r="AG40">
        <v>34400</v>
      </c>
      <c r="AH40" t="s">
        <v>461</v>
      </c>
      <c r="AI40" t="s">
        <v>54</v>
      </c>
      <c r="AJ40" t="s">
        <v>285</v>
      </c>
      <c r="AK40" t="s">
        <v>54</v>
      </c>
      <c r="AL40" s="23" t="str">
        <f t="shared" si="0"/>
        <v>การเมือง</v>
      </c>
      <c r="AM40">
        <f>LEN(Exploratory_Data_Analysis___video_youtube[[#This Row],[description]])</f>
        <v>279</v>
      </c>
    </row>
    <row r="41" spans="1:42" x14ac:dyDescent="0.35">
      <c r="A41" t="s">
        <v>462</v>
      </c>
      <c r="B41" t="s">
        <v>463</v>
      </c>
      <c r="C41" t="s">
        <v>463</v>
      </c>
      <c r="D41" t="s">
        <v>464</v>
      </c>
      <c r="E41" t="s">
        <v>465</v>
      </c>
      <c r="F41" t="s">
        <v>41</v>
      </c>
      <c r="G41" t="s">
        <v>42</v>
      </c>
      <c r="H41" t="s">
        <v>42</v>
      </c>
      <c r="I41" t="s">
        <v>43</v>
      </c>
      <c r="J41" t="s">
        <v>466</v>
      </c>
      <c r="K41" t="s">
        <v>466</v>
      </c>
      <c r="L41" t="s">
        <v>467</v>
      </c>
      <c r="M41">
        <v>30</v>
      </c>
      <c r="N41">
        <v>4</v>
      </c>
      <c r="O41">
        <v>2021</v>
      </c>
      <c r="P41">
        <v>30</v>
      </c>
      <c r="Q41" t="s">
        <v>355</v>
      </c>
      <c r="R41" s="1">
        <v>44287</v>
      </c>
      <c r="S41">
        <v>2</v>
      </c>
      <c r="T41" t="s">
        <v>356</v>
      </c>
      <c r="U41" t="s">
        <v>468</v>
      </c>
      <c r="V41">
        <v>11895</v>
      </c>
      <c r="W41" t="s">
        <v>469</v>
      </c>
      <c r="X41">
        <v>193</v>
      </c>
      <c r="Y41">
        <v>1.6199999999999999E-2</v>
      </c>
      <c r="Z41">
        <v>41</v>
      </c>
      <c r="AA41" t="s">
        <v>470</v>
      </c>
      <c r="AB41">
        <v>31</v>
      </c>
      <c r="AC41">
        <v>42</v>
      </c>
      <c r="AD41">
        <v>0</v>
      </c>
      <c r="AE41">
        <v>42.5</v>
      </c>
      <c r="AF41" t="s">
        <v>52</v>
      </c>
      <c r="AG41">
        <v>40300</v>
      </c>
      <c r="AH41" t="s">
        <v>471</v>
      </c>
      <c r="AI41" t="s">
        <v>54</v>
      </c>
      <c r="AJ41" t="s">
        <v>7043</v>
      </c>
      <c r="AK41" t="s">
        <v>54</v>
      </c>
      <c r="AL41" s="23" t="str">
        <f t="shared" si="0"/>
        <v>Life Style</v>
      </c>
      <c r="AM41">
        <f>LEN(Exploratory_Data_Analysis___video_youtube[[#This Row],[description]])</f>
        <v>398</v>
      </c>
    </row>
    <row r="42" spans="1:42" x14ac:dyDescent="0.35">
      <c r="A42" t="s">
        <v>472</v>
      </c>
      <c r="B42" t="s">
        <v>473</v>
      </c>
      <c r="C42" t="s">
        <v>473</v>
      </c>
      <c r="D42" t="s">
        <v>474</v>
      </c>
      <c r="E42" t="s">
        <v>475</v>
      </c>
      <c r="F42" t="s">
        <v>41</v>
      </c>
      <c r="G42" t="s">
        <v>42</v>
      </c>
      <c r="H42" t="s">
        <v>42</v>
      </c>
      <c r="I42" t="s">
        <v>43</v>
      </c>
      <c r="J42" t="s">
        <v>476</v>
      </c>
      <c r="K42" t="s">
        <v>477</v>
      </c>
      <c r="L42" t="s">
        <v>478</v>
      </c>
      <c r="M42">
        <v>1</v>
      </c>
      <c r="N42">
        <v>5</v>
      </c>
      <c r="O42">
        <v>2021</v>
      </c>
      <c r="P42">
        <v>1</v>
      </c>
      <c r="Q42" t="s">
        <v>479</v>
      </c>
      <c r="R42" s="1">
        <v>44317</v>
      </c>
      <c r="S42">
        <v>2</v>
      </c>
      <c r="T42" t="s">
        <v>356</v>
      </c>
      <c r="U42" t="s">
        <v>480</v>
      </c>
      <c r="V42">
        <v>13912</v>
      </c>
      <c r="W42" t="s">
        <v>481</v>
      </c>
      <c r="X42">
        <v>288</v>
      </c>
      <c r="Y42">
        <v>2.07E-2</v>
      </c>
      <c r="Z42">
        <v>37</v>
      </c>
      <c r="AA42" t="s">
        <v>482</v>
      </c>
      <c r="AB42">
        <v>46</v>
      </c>
      <c r="AC42">
        <v>14</v>
      </c>
      <c r="AD42">
        <v>0</v>
      </c>
      <c r="AE42">
        <v>14.8</v>
      </c>
      <c r="AF42" t="s">
        <v>187</v>
      </c>
      <c r="AG42">
        <v>34100</v>
      </c>
      <c r="AH42" t="s">
        <v>483</v>
      </c>
      <c r="AI42" t="s">
        <v>54</v>
      </c>
      <c r="AJ42" t="s">
        <v>77</v>
      </c>
      <c r="AK42" t="s">
        <v>54</v>
      </c>
      <c r="AL42" s="23" t="str">
        <f t="shared" si="0"/>
        <v>ธุรกิจและการค้า</v>
      </c>
      <c r="AM42">
        <f>LEN(Exploratory_Data_Analysis___video_youtube[[#This Row],[description]])</f>
        <v>215</v>
      </c>
    </row>
    <row r="43" spans="1:42" x14ac:dyDescent="0.35">
      <c r="A43" t="s">
        <v>484</v>
      </c>
      <c r="B43" t="s">
        <v>485</v>
      </c>
      <c r="C43" t="s">
        <v>485</v>
      </c>
      <c r="D43" t="s">
        <v>486</v>
      </c>
      <c r="E43" t="s">
        <v>465</v>
      </c>
      <c r="F43" t="s">
        <v>41</v>
      </c>
      <c r="G43" t="s">
        <v>42</v>
      </c>
      <c r="H43" t="s">
        <v>42</v>
      </c>
      <c r="I43" t="s">
        <v>43</v>
      </c>
      <c r="J43" t="s">
        <v>487</v>
      </c>
      <c r="K43" t="s">
        <v>487</v>
      </c>
      <c r="L43" t="s">
        <v>488</v>
      </c>
      <c r="M43">
        <v>3</v>
      </c>
      <c r="N43">
        <v>5</v>
      </c>
      <c r="O43">
        <v>2021</v>
      </c>
      <c r="P43">
        <v>3</v>
      </c>
      <c r="Q43" t="s">
        <v>479</v>
      </c>
      <c r="R43" s="1">
        <v>44317</v>
      </c>
      <c r="S43">
        <v>2</v>
      </c>
      <c r="T43" t="s">
        <v>356</v>
      </c>
      <c r="U43" t="s">
        <v>489</v>
      </c>
      <c r="V43">
        <v>68160</v>
      </c>
      <c r="W43" t="s">
        <v>490</v>
      </c>
      <c r="X43">
        <v>2457</v>
      </c>
      <c r="Y43">
        <v>3.5999999999999997E-2</v>
      </c>
      <c r="Z43">
        <v>637</v>
      </c>
      <c r="AA43" t="s">
        <v>491</v>
      </c>
      <c r="AB43">
        <v>54</v>
      </c>
      <c r="AC43">
        <v>53</v>
      </c>
      <c r="AD43">
        <v>0</v>
      </c>
      <c r="AE43">
        <v>53.9</v>
      </c>
      <c r="AF43" t="s">
        <v>52</v>
      </c>
      <c r="AG43">
        <v>39300</v>
      </c>
      <c r="AH43" t="s">
        <v>492</v>
      </c>
      <c r="AI43" t="s">
        <v>54</v>
      </c>
      <c r="AJ43" t="s">
        <v>285</v>
      </c>
      <c r="AK43" t="s">
        <v>54</v>
      </c>
      <c r="AL43" s="23" t="str">
        <f t="shared" si="0"/>
        <v>การเมือง</v>
      </c>
      <c r="AM43">
        <f>LEN(Exploratory_Data_Analysis___video_youtube[[#This Row],[description]])</f>
        <v>612</v>
      </c>
    </row>
    <row r="44" spans="1:42" x14ac:dyDescent="0.35">
      <c r="A44" t="s">
        <v>493</v>
      </c>
      <c r="B44" t="s">
        <v>494</v>
      </c>
      <c r="C44" t="s">
        <v>494</v>
      </c>
      <c r="D44" t="s">
        <v>495</v>
      </c>
      <c r="E44" t="s">
        <v>69</v>
      </c>
      <c r="F44" t="s">
        <v>41</v>
      </c>
      <c r="G44" t="s">
        <v>42</v>
      </c>
      <c r="H44" t="s">
        <v>42</v>
      </c>
      <c r="I44" t="s">
        <v>43</v>
      </c>
      <c r="J44" t="s">
        <v>496</v>
      </c>
      <c r="K44" t="s">
        <v>497</v>
      </c>
      <c r="L44" t="s">
        <v>498</v>
      </c>
      <c r="M44">
        <v>6</v>
      </c>
      <c r="N44">
        <v>5</v>
      </c>
      <c r="O44">
        <v>2021</v>
      </c>
      <c r="P44">
        <v>6</v>
      </c>
      <c r="Q44" t="s">
        <v>479</v>
      </c>
      <c r="R44" s="1">
        <v>44317</v>
      </c>
      <c r="S44">
        <v>2</v>
      </c>
      <c r="T44" t="s">
        <v>356</v>
      </c>
      <c r="U44" t="s">
        <v>499</v>
      </c>
      <c r="V44">
        <v>117230</v>
      </c>
      <c r="W44" t="s">
        <v>500</v>
      </c>
      <c r="X44">
        <v>2230</v>
      </c>
      <c r="Y44">
        <v>1.9E-2</v>
      </c>
      <c r="Z44">
        <v>501</v>
      </c>
      <c r="AA44" t="s">
        <v>501</v>
      </c>
      <c r="AB44">
        <v>44</v>
      </c>
      <c r="AC44">
        <v>34</v>
      </c>
      <c r="AD44">
        <v>0</v>
      </c>
      <c r="AE44">
        <v>34.700000000000003</v>
      </c>
      <c r="AF44" t="s">
        <v>52</v>
      </c>
      <c r="AG44">
        <v>36600</v>
      </c>
      <c r="AH44" t="s">
        <v>502</v>
      </c>
      <c r="AI44" t="s">
        <v>54</v>
      </c>
      <c r="AJ44" t="s">
        <v>285</v>
      </c>
      <c r="AK44" t="s">
        <v>54</v>
      </c>
      <c r="AL44" s="23" t="str">
        <f t="shared" si="0"/>
        <v>การเมือง</v>
      </c>
      <c r="AM44">
        <f>LEN(Exploratory_Data_Analysis___video_youtube[[#This Row],[description]])</f>
        <v>245</v>
      </c>
    </row>
    <row r="45" spans="1:42" x14ac:dyDescent="0.35">
      <c r="A45" t="s">
        <v>503</v>
      </c>
      <c r="B45" t="s">
        <v>504</v>
      </c>
      <c r="C45" t="s">
        <v>504</v>
      </c>
      <c r="D45" t="s">
        <v>505</v>
      </c>
      <c r="E45" t="s">
        <v>264</v>
      </c>
      <c r="F45" t="s">
        <v>41</v>
      </c>
      <c r="G45" t="s">
        <v>42</v>
      </c>
      <c r="H45" t="s">
        <v>42</v>
      </c>
      <c r="I45" t="s">
        <v>43</v>
      </c>
      <c r="J45" t="s">
        <v>506</v>
      </c>
      <c r="K45" t="s">
        <v>507</v>
      </c>
      <c r="L45" t="s">
        <v>508</v>
      </c>
      <c r="M45">
        <v>11</v>
      </c>
      <c r="N45">
        <v>5</v>
      </c>
      <c r="O45">
        <v>2021</v>
      </c>
      <c r="P45">
        <v>11</v>
      </c>
      <c r="Q45" t="s">
        <v>479</v>
      </c>
      <c r="R45" s="1">
        <v>44317</v>
      </c>
      <c r="S45">
        <v>2</v>
      </c>
      <c r="T45" t="s">
        <v>356</v>
      </c>
      <c r="U45" t="s">
        <v>509</v>
      </c>
      <c r="V45">
        <v>264698</v>
      </c>
      <c r="W45" t="s">
        <v>510</v>
      </c>
      <c r="X45">
        <v>3792</v>
      </c>
      <c r="Y45">
        <v>1.43E-2</v>
      </c>
      <c r="Z45">
        <v>536</v>
      </c>
      <c r="AA45" t="s">
        <v>511</v>
      </c>
      <c r="AB45">
        <v>19</v>
      </c>
      <c r="AC45">
        <v>11</v>
      </c>
      <c r="AD45">
        <v>1</v>
      </c>
      <c r="AE45">
        <v>71.3</v>
      </c>
      <c r="AF45" t="s">
        <v>259</v>
      </c>
      <c r="AG45">
        <v>39400</v>
      </c>
      <c r="AH45" t="s">
        <v>512</v>
      </c>
      <c r="AI45" t="s">
        <v>54</v>
      </c>
      <c r="AJ45" t="s">
        <v>7043</v>
      </c>
      <c r="AK45" t="s">
        <v>54</v>
      </c>
      <c r="AL45" s="23" t="str">
        <f t="shared" si="0"/>
        <v>Life Style</v>
      </c>
      <c r="AM45">
        <f>LEN(Exploratory_Data_Analysis___video_youtube[[#This Row],[description]])</f>
        <v>465</v>
      </c>
    </row>
    <row r="46" spans="1:42" x14ac:dyDescent="0.35">
      <c r="A46" t="s">
        <v>513</v>
      </c>
      <c r="B46" t="s">
        <v>514</v>
      </c>
      <c r="C46" t="s">
        <v>514</v>
      </c>
      <c r="D46" t="s">
        <v>515</v>
      </c>
      <c r="E46" t="s">
        <v>516</v>
      </c>
      <c r="F46" t="s">
        <v>41</v>
      </c>
      <c r="G46" t="s">
        <v>42</v>
      </c>
      <c r="H46" t="s">
        <v>42</v>
      </c>
      <c r="I46" t="s">
        <v>43</v>
      </c>
      <c r="J46" t="s">
        <v>517</v>
      </c>
      <c r="K46" t="s">
        <v>518</v>
      </c>
      <c r="L46" t="s">
        <v>519</v>
      </c>
      <c r="M46">
        <v>13</v>
      </c>
      <c r="N46">
        <v>5</v>
      </c>
      <c r="O46">
        <v>2021</v>
      </c>
      <c r="P46">
        <v>13</v>
      </c>
      <c r="Q46" t="s">
        <v>479</v>
      </c>
      <c r="R46" s="1">
        <v>44317</v>
      </c>
      <c r="S46">
        <v>2</v>
      </c>
      <c r="T46" t="s">
        <v>356</v>
      </c>
      <c r="U46" t="s">
        <v>520</v>
      </c>
      <c r="V46">
        <v>31954</v>
      </c>
      <c r="W46" t="s">
        <v>521</v>
      </c>
      <c r="X46">
        <v>746</v>
      </c>
      <c r="Y46">
        <v>2.3300000000000001E-2</v>
      </c>
      <c r="Z46">
        <v>47</v>
      </c>
      <c r="AA46" t="s">
        <v>522</v>
      </c>
      <c r="AB46">
        <v>56</v>
      </c>
      <c r="AC46">
        <v>21</v>
      </c>
      <c r="AD46">
        <v>0</v>
      </c>
      <c r="AE46">
        <v>21.9</v>
      </c>
      <c r="AF46" t="s">
        <v>187</v>
      </c>
      <c r="AG46">
        <v>36200</v>
      </c>
      <c r="AH46" t="s">
        <v>523</v>
      </c>
      <c r="AI46" t="s">
        <v>54</v>
      </c>
      <c r="AJ46" t="s">
        <v>4544</v>
      </c>
      <c r="AK46" t="s">
        <v>54</v>
      </c>
      <c r="AL46" s="23" t="str">
        <f t="shared" si="0"/>
        <v>ธุรกิจและการค้า</v>
      </c>
      <c r="AM46">
        <f>LEN(Exploratory_Data_Analysis___video_youtube[[#This Row],[description]])</f>
        <v>200</v>
      </c>
    </row>
    <row r="47" spans="1:42" x14ac:dyDescent="0.35">
      <c r="A47" t="s">
        <v>524</v>
      </c>
      <c r="B47" t="s">
        <v>525</v>
      </c>
      <c r="C47" t="s">
        <v>525</v>
      </c>
      <c r="D47" t="s">
        <v>526</v>
      </c>
      <c r="E47" t="s">
        <v>224</v>
      </c>
      <c r="F47" t="s">
        <v>41</v>
      </c>
      <c r="G47" t="s">
        <v>42</v>
      </c>
      <c r="H47" t="s">
        <v>42</v>
      </c>
      <c r="I47" t="s">
        <v>43</v>
      </c>
      <c r="J47" t="s">
        <v>527</v>
      </c>
      <c r="K47" t="s">
        <v>528</v>
      </c>
      <c r="L47" t="s">
        <v>529</v>
      </c>
      <c r="M47">
        <v>14</v>
      </c>
      <c r="N47">
        <v>5</v>
      </c>
      <c r="O47">
        <v>2021</v>
      </c>
      <c r="P47">
        <v>14</v>
      </c>
      <c r="Q47" t="s">
        <v>479</v>
      </c>
      <c r="R47" s="1">
        <v>44317</v>
      </c>
      <c r="S47">
        <v>2</v>
      </c>
      <c r="T47" t="s">
        <v>356</v>
      </c>
      <c r="U47" t="s">
        <v>530</v>
      </c>
      <c r="V47">
        <v>61442</v>
      </c>
      <c r="W47" t="s">
        <v>531</v>
      </c>
      <c r="X47">
        <v>1284</v>
      </c>
      <c r="Y47">
        <v>2.0899999999999998E-2</v>
      </c>
      <c r="Z47">
        <v>112</v>
      </c>
      <c r="AA47" t="s">
        <v>532</v>
      </c>
      <c r="AB47">
        <v>5</v>
      </c>
      <c r="AC47">
        <v>26</v>
      </c>
      <c r="AD47">
        <v>0</v>
      </c>
      <c r="AE47">
        <v>26.1</v>
      </c>
      <c r="AF47" t="s">
        <v>187</v>
      </c>
      <c r="AG47">
        <v>35900</v>
      </c>
      <c r="AH47" t="s">
        <v>533</v>
      </c>
      <c r="AI47" t="s">
        <v>54</v>
      </c>
      <c r="AJ47" t="s">
        <v>54</v>
      </c>
      <c r="AK47" t="s">
        <v>54</v>
      </c>
      <c r="AL47" s="23" t="str">
        <f t="shared" si="0"/>
        <v>อื่น ๆ</v>
      </c>
      <c r="AM47">
        <f>LEN(Exploratory_Data_Analysis___video_youtube[[#This Row],[description]])</f>
        <v>167</v>
      </c>
    </row>
    <row r="48" spans="1:42" x14ac:dyDescent="0.35">
      <c r="A48" t="s">
        <v>534</v>
      </c>
      <c r="B48" t="s">
        <v>535</v>
      </c>
      <c r="C48" t="s">
        <v>535</v>
      </c>
      <c r="D48" t="s">
        <v>536</v>
      </c>
      <c r="E48" t="s">
        <v>158</v>
      </c>
      <c r="F48" t="s">
        <v>41</v>
      </c>
      <c r="G48" t="s">
        <v>42</v>
      </c>
      <c r="H48" t="s">
        <v>42</v>
      </c>
      <c r="I48" t="s">
        <v>43</v>
      </c>
      <c r="J48" t="s">
        <v>537</v>
      </c>
      <c r="K48" t="s">
        <v>538</v>
      </c>
      <c r="L48" t="s">
        <v>539</v>
      </c>
      <c r="M48">
        <v>15</v>
      </c>
      <c r="N48">
        <v>5</v>
      </c>
      <c r="O48">
        <v>2021</v>
      </c>
      <c r="P48">
        <v>15</v>
      </c>
      <c r="Q48" t="s">
        <v>479</v>
      </c>
      <c r="R48" s="1">
        <v>44317</v>
      </c>
      <c r="S48">
        <v>2</v>
      </c>
      <c r="T48" t="s">
        <v>356</v>
      </c>
      <c r="U48" t="s">
        <v>540</v>
      </c>
      <c r="V48">
        <v>41033</v>
      </c>
      <c r="W48" t="s">
        <v>541</v>
      </c>
      <c r="X48">
        <v>830</v>
      </c>
      <c r="Y48">
        <v>2.0199999999999999E-2</v>
      </c>
      <c r="Z48">
        <v>87</v>
      </c>
      <c r="AA48" t="s">
        <v>542</v>
      </c>
      <c r="AB48">
        <v>47</v>
      </c>
      <c r="AC48">
        <v>26</v>
      </c>
      <c r="AD48">
        <v>0</v>
      </c>
      <c r="AE48">
        <v>26.8</v>
      </c>
      <c r="AF48" t="s">
        <v>187</v>
      </c>
      <c r="AG48">
        <v>40600</v>
      </c>
      <c r="AH48" t="s">
        <v>543</v>
      </c>
      <c r="AI48" t="s">
        <v>54</v>
      </c>
      <c r="AJ48" t="s">
        <v>249</v>
      </c>
      <c r="AK48" t="s">
        <v>54</v>
      </c>
      <c r="AL48" s="23" t="str">
        <f t="shared" si="0"/>
        <v>เศรษฐกิจ</v>
      </c>
      <c r="AM48">
        <f>LEN(Exploratory_Data_Analysis___video_youtube[[#This Row],[description]])</f>
        <v>474</v>
      </c>
    </row>
    <row r="49" spans="1:39" x14ac:dyDescent="0.35">
      <c r="A49" t="s">
        <v>544</v>
      </c>
      <c r="B49" t="s">
        <v>545</v>
      </c>
      <c r="C49" t="s">
        <v>545</v>
      </c>
      <c r="D49" t="s">
        <v>546</v>
      </c>
      <c r="E49" t="s">
        <v>276</v>
      </c>
      <c r="F49" t="s">
        <v>41</v>
      </c>
      <c r="G49" t="s">
        <v>42</v>
      </c>
      <c r="H49" t="s">
        <v>42</v>
      </c>
      <c r="I49" t="s">
        <v>43</v>
      </c>
      <c r="J49" t="s">
        <v>547</v>
      </c>
      <c r="K49" t="s">
        <v>548</v>
      </c>
      <c r="L49" t="s">
        <v>549</v>
      </c>
      <c r="M49">
        <v>17</v>
      </c>
      <c r="N49">
        <v>5</v>
      </c>
      <c r="O49">
        <v>2021</v>
      </c>
      <c r="P49">
        <v>17</v>
      </c>
      <c r="Q49" t="s">
        <v>479</v>
      </c>
      <c r="R49" s="1">
        <v>44317</v>
      </c>
      <c r="S49">
        <v>2</v>
      </c>
      <c r="T49" t="s">
        <v>356</v>
      </c>
      <c r="U49" t="s">
        <v>550</v>
      </c>
      <c r="V49">
        <v>20259</v>
      </c>
      <c r="W49" t="s">
        <v>551</v>
      </c>
      <c r="X49">
        <v>461</v>
      </c>
      <c r="Y49">
        <v>2.2800000000000001E-2</v>
      </c>
      <c r="Z49">
        <v>24</v>
      </c>
      <c r="AA49" t="s">
        <v>552</v>
      </c>
      <c r="AB49">
        <v>54</v>
      </c>
      <c r="AC49">
        <v>44</v>
      </c>
      <c r="AD49">
        <v>0</v>
      </c>
      <c r="AE49">
        <v>44.9</v>
      </c>
      <c r="AF49" t="s">
        <v>52</v>
      </c>
      <c r="AG49">
        <v>38600</v>
      </c>
      <c r="AH49" t="s">
        <v>553</v>
      </c>
      <c r="AI49" t="s">
        <v>54</v>
      </c>
      <c r="AJ49" t="s">
        <v>285</v>
      </c>
      <c r="AK49" t="s">
        <v>54</v>
      </c>
      <c r="AL49" s="23" t="str">
        <f t="shared" si="0"/>
        <v>การเมือง</v>
      </c>
      <c r="AM49">
        <f>LEN(Exploratory_Data_Analysis___video_youtube[[#This Row],[description]])</f>
        <v>357</v>
      </c>
    </row>
    <row r="50" spans="1:39" x14ac:dyDescent="0.35">
      <c r="A50" t="s">
        <v>554</v>
      </c>
      <c r="B50" t="s">
        <v>555</v>
      </c>
      <c r="C50" t="s">
        <v>555</v>
      </c>
      <c r="D50" t="s">
        <v>556</v>
      </c>
      <c r="E50" t="s">
        <v>310</v>
      </c>
      <c r="F50" t="s">
        <v>41</v>
      </c>
      <c r="G50" t="s">
        <v>42</v>
      </c>
      <c r="H50" t="s">
        <v>42</v>
      </c>
      <c r="I50" t="s">
        <v>43</v>
      </c>
      <c r="J50" t="s">
        <v>557</v>
      </c>
      <c r="K50" t="s">
        <v>558</v>
      </c>
      <c r="L50" t="s">
        <v>559</v>
      </c>
      <c r="M50">
        <v>18</v>
      </c>
      <c r="N50">
        <v>5</v>
      </c>
      <c r="O50">
        <v>2021</v>
      </c>
      <c r="P50">
        <v>18</v>
      </c>
      <c r="Q50" t="s">
        <v>479</v>
      </c>
      <c r="R50" s="1">
        <v>44317</v>
      </c>
      <c r="S50">
        <v>2</v>
      </c>
      <c r="T50" t="s">
        <v>356</v>
      </c>
      <c r="U50" t="s">
        <v>560</v>
      </c>
      <c r="V50">
        <v>835619</v>
      </c>
      <c r="W50" t="s">
        <v>561</v>
      </c>
      <c r="X50">
        <v>12530</v>
      </c>
      <c r="Y50">
        <v>1.4999999999999999E-2</v>
      </c>
      <c r="Z50">
        <v>1750</v>
      </c>
      <c r="AA50" t="s">
        <v>562</v>
      </c>
      <c r="AB50">
        <v>27</v>
      </c>
      <c r="AC50">
        <v>52</v>
      </c>
      <c r="AD50">
        <v>0</v>
      </c>
      <c r="AE50">
        <v>52.5</v>
      </c>
      <c r="AF50" t="s">
        <v>52</v>
      </c>
      <c r="AG50">
        <v>41600</v>
      </c>
      <c r="AH50" t="s">
        <v>563</v>
      </c>
      <c r="AI50" t="s">
        <v>54</v>
      </c>
      <c r="AJ50" t="s">
        <v>285</v>
      </c>
      <c r="AK50" t="s">
        <v>54</v>
      </c>
      <c r="AL50" s="23" t="str">
        <f t="shared" si="0"/>
        <v>การเมือง</v>
      </c>
      <c r="AM50">
        <f>LEN(Exploratory_Data_Analysis___video_youtube[[#This Row],[description]])</f>
        <v>254</v>
      </c>
    </row>
    <row r="51" spans="1:39" x14ac:dyDescent="0.35">
      <c r="A51" t="s">
        <v>564</v>
      </c>
      <c r="B51" t="s">
        <v>565</v>
      </c>
      <c r="C51" t="s">
        <v>565</v>
      </c>
      <c r="D51" t="s">
        <v>566</v>
      </c>
      <c r="E51" t="s">
        <v>40</v>
      </c>
      <c r="F51" t="s">
        <v>41</v>
      </c>
      <c r="G51" t="s">
        <v>42</v>
      </c>
      <c r="H51" t="s">
        <v>42</v>
      </c>
      <c r="I51" t="s">
        <v>43</v>
      </c>
      <c r="J51" t="s">
        <v>567</v>
      </c>
      <c r="K51" t="s">
        <v>568</v>
      </c>
      <c r="L51" t="s">
        <v>569</v>
      </c>
      <c r="M51">
        <v>20</v>
      </c>
      <c r="N51">
        <v>5</v>
      </c>
      <c r="O51">
        <v>2021</v>
      </c>
      <c r="P51">
        <v>20</v>
      </c>
      <c r="Q51" t="s">
        <v>479</v>
      </c>
      <c r="R51" s="1">
        <v>44317</v>
      </c>
      <c r="S51">
        <v>2</v>
      </c>
      <c r="T51" t="s">
        <v>356</v>
      </c>
      <c r="U51" t="s">
        <v>570</v>
      </c>
      <c r="V51">
        <v>99222</v>
      </c>
      <c r="W51" t="s">
        <v>571</v>
      </c>
      <c r="X51">
        <v>2456</v>
      </c>
      <c r="Y51">
        <v>2.4799999999999999E-2</v>
      </c>
      <c r="Z51">
        <v>432</v>
      </c>
      <c r="AA51" t="s">
        <v>572</v>
      </c>
      <c r="AB51">
        <v>30</v>
      </c>
      <c r="AC51">
        <v>40</v>
      </c>
      <c r="AD51">
        <v>0</v>
      </c>
      <c r="AE51">
        <v>40.5</v>
      </c>
      <c r="AF51" t="s">
        <v>52</v>
      </c>
      <c r="AG51">
        <v>38400</v>
      </c>
      <c r="AH51" t="s">
        <v>573</v>
      </c>
      <c r="AI51" t="s">
        <v>54</v>
      </c>
      <c r="AJ51" t="s">
        <v>249</v>
      </c>
      <c r="AK51" t="s">
        <v>54</v>
      </c>
      <c r="AL51" s="23" t="str">
        <f t="shared" si="0"/>
        <v>เศรษฐกิจ</v>
      </c>
      <c r="AM51">
        <f>LEN(Exploratory_Data_Analysis___video_youtube[[#This Row],[description]])</f>
        <v>475</v>
      </c>
    </row>
    <row r="52" spans="1:39" x14ac:dyDescent="0.35">
      <c r="A52" t="s">
        <v>574</v>
      </c>
      <c r="B52" t="s">
        <v>575</v>
      </c>
      <c r="C52" t="s">
        <v>575</v>
      </c>
      <c r="D52" t="s">
        <v>576</v>
      </c>
      <c r="E52" t="s">
        <v>69</v>
      </c>
      <c r="F52" t="s">
        <v>41</v>
      </c>
      <c r="G52" t="s">
        <v>42</v>
      </c>
      <c r="H52" t="s">
        <v>42</v>
      </c>
      <c r="I52" t="s">
        <v>43</v>
      </c>
      <c r="J52" t="s">
        <v>577</v>
      </c>
      <c r="K52" t="s">
        <v>578</v>
      </c>
      <c r="L52" t="s">
        <v>579</v>
      </c>
      <c r="M52">
        <v>21</v>
      </c>
      <c r="N52">
        <v>5</v>
      </c>
      <c r="O52">
        <v>2021</v>
      </c>
      <c r="P52">
        <v>21</v>
      </c>
      <c r="Q52" t="s">
        <v>479</v>
      </c>
      <c r="R52" s="1">
        <v>44317</v>
      </c>
      <c r="S52">
        <v>2</v>
      </c>
      <c r="T52" t="s">
        <v>356</v>
      </c>
      <c r="U52" t="s">
        <v>580</v>
      </c>
      <c r="V52">
        <v>226313</v>
      </c>
      <c r="W52" t="s">
        <v>581</v>
      </c>
      <c r="X52">
        <v>5343</v>
      </c>
      <c r="Y52">
        <v>2.3599999999999999E-2</v>
      </c>
      <c r="Z52">
        <v>219</v>
      </c>
      <c r="AA52" t="s">
        <v>582</v>
      </c>
      <c r="AB52">
        <v>35</v>
      </c>
      <c r="AC52">
        <v>1</v>
      </c>
      <c r="AD52">
        <v>1</v>
      </c>
      <c r="AE52">
        <v>61.6</v>
      </c>
      <c r="AF52" t="s">
        <v>259</v>
      </c>
      <c r="AG52">
        <v>40700</v>
      </c>
      <c r="AH52" t="s">
        <v>583</v>
      </c>
      <c r="AI52" t="s">
        <v>54</v>
      </c>
      <c r="AJ52" t="s">
        <v>846</v>
      </c>
      <c r="AK52" t="s">
        <v>54</v>
      </c>
      <c r="AL52" s="23" t="str">
        <f t="shared" si="0"/>
        <v>ธุรกิจและการค้า</v>
      </c>
      <c r="AM52">
        <f>LEN(Exploratory_Data_Analysis___video_youtube[[#This Row],[description]])</f>
        <v>550</v>
      </c>
    </row>
    <row r="53" spans="1:39" x14ac:dyDescent="0.35">
      <c r="A53" t="s">
        <v>584</v>
      </c>
      <c r="B53" t="s">
        <v>585</v>
      </c>
      <c r="C53" t="s">
        <v>585</v>
      </c>
      <c r="D53" t="s">
        <v>586</v>
      </c>
      <c r="E53" t="s">
        <v>224</v>
      </c>
      <c r="F53" t="s">
        <v>41</v>
      </c>
      <c r="G53" t="s">
        <v>42</v>
      </c>
      <c r="H53" t="s">
        <v>42</v>
      </c>
      <c r="I53" t="s">
        <v>43</v>
      </c>
      <c r="J53" t="s">
        <v>587</v>
      </c>
      <c r="K53" t="s">
        <v>588</v>
      </c>
      <c r="L53" t="s">
        <v>589</v>
      </c>
      <c r="M53">
        <v>24</v>
      </c>
      <c r="N53">
        <v>5</v>
      </c>
      <c r="O53">
        <v>2021</v>
      </c>
      <c r="P53">
        <v>24</v>
      </c>
      <c r="Q53" t="s">
        <v>479</v>
      </c>
      <c r="R53" s="1">
        <v>44317</v>
      </c>
      <c r="S53">
        <v>2</v>
      </c>
      <c r="T53" t="s">
        <v>356</v>
      </c>
      <c r="U53" t="s">
        <v>590</v>
      </c>
      <c r="V53">
        <v>18556</v>
      </c>
      <c r="W53" t="s">
        <v>591</v>
      </c>
      <c r="X53">
        <v>306</v>
      </c>
      <c r="Y53">
        <v>1.6500000000000001E-2</v>
      </c>
      <c r="Z53">
        <v>11</v>
      </c>
      <c r="AA53" t="s">
        <v>592</v>
      </c>
      <c r="AB53">
        <v>33</v>
      </c>
      <c r="AC53">
        <v>40</v>
      </c>
      <c r="AD53">
        <v>0</v>
      </c>
      <c r="AE53">
        <v>40.6</v>
      </c>
      <c r="AF53" t="s">
        <v>52</v>
      </c>
      <c r="AG53">
        <v>40000</v>
      </c>
      <c r="AH53" t="s">
        <v>593</v>
      </c>
      <c r="AI53" t="s">
        <v>54</v>
      </c>
      <c r="AJ53" t="s">
        <v>1471</v>
      </c>
      <c r="AK53" t="s">
        <v>54</v>
      </c>
      <c r="AL53" s="23" t="str">
        <f t="shared" si="0"/>
        <v>ธุรกิจและการค้า</v>
      </c>
      <c r="AM53">
        <f>LEN(Exploratory_Data_Analysis___video_youtube[[#This Row],[description]])</f>
        <v>404</v>
      </c>
    </row>
    <row r="54" spans="1:39" x14ac:dyDescent="0.35">
      <c r="A54" t="s">
        <v>594</v>
      </c>
      <c r="B54" t="s">
        <v>595</v>
      </c>
      <c r="C54" t="s">
        <v>595</v>
      </c>
      <c r="D54" t="s">
        <v>596</v>
      </c>
      <c r="E54" t="s">
        <v>597</v>
      </c>
      <c r="F54" t="s">
        <v>41</v>
      </c>
      <c r="G54" t="s">
        <v>42</v>
      </c>
      <c r="H54" t="s">
        <v>42</v>
      </c>
      <c r="I54" t="s">
        <v>43</v>
      </c>
      <c r="J54" t="s">
        <v>598</v>
      </c>
      <c r="K54" t="s">
        <v>599</v>
      </c>
      <c r="L54" t="s">
        <v>600</v>
      </c>
      <c r="M54">
        <v>26</v>
      </c>
      <c r="N54">
        <v>5</v>
      </c>
      <c r="O54">
        <v>2021</v>
      </c>
      <c r="P54">
        <v>26</v>
      </c>
      <c r="Q54" t="s">
        <v>479</v>
      </c>
      <c r="R54" s="1">
        <v>44317</v>
      </c>
      <c r="S54">
        <v>2</v>
      </c>
      <c r="T54" t="s">
        <v>356</v>
      </c>
      <c r="U54" t="s">
        <v>601</v>
      </c>
      <c r="V54">
        <v>435971</v>
      </c>
      <c r="W54" t="s">
        <v>602</v>
      </c>
      <c r="X54">
        <v>7386</v>
      </c>
      <c r="Y54">
        <v>1.6899999999999998E-2</v>
      </c>
      <c r="Z54">
        <v>423</v>
      </c>
      <c r="AA54" t="s">
        <v>603</v>
      </c>
      <c r="AB54">
        <v>4</v>
      </c>
      <c r="AC54">
        <v>44</v>
      </c>
      <c r="AD54">
        <v>0</v>
      </c>
      <c r="AE54">
        <v>44.1</v>
      </c>
      <c r="AF54" t="s">
        <v>52</v>
      </c>
      <c r="AG54">
        <v>43700</v>
      </c>
      <c r="AH54" t="s">
        <v>604</v>
      </c>
      <c r="AI54" t="s">
        <v>54</v>
      </c>
      <c r="AJ54" t="s">
        <v>285</v>
      </c>
      <c r="AK54" t="s">
        <v>54</v>
      </c>
      <c r="AL54" s="23" t="str">
        <f t="shared" si="0"/>
        <v>การเมือง</v>
      </c>
      <c r="AM54">
        <f>LEN(Exploratory_Data_Analysis___video_youtube[[#This Row],[description]])</f>
        <v>281</v>
      </c>
    </row>
    <row r="55" spans="1:39" x14ac:dyDescent="0.35">
      <c r="A55" t="s">
        <v>605</v>
      </c>
      <c r="B55" t="s">
        <v>606</v>
      </c>
      <c r="C55" t="s">
        <v>606</v>
      </c>
      <c r="D55" t="s">
        <v>607</v>
      </c>
      <c r="E55" t="s">
        <v>608</v>
      </c>
      <c r="F55" t="s">
        <v>41</v>
      </c>
      <c r="G55" t="s">
        <v>42</v>
      </c>
      <c r="H55" t="s">
        <v>42</v>
      </c>
      <c r="I55" t="s">
        <v>43</v>
      </c>
      <c r="J55" t="s">
        <v>609</v>
      </c>
      <c r="K55" t="s">
        <v>609</v>
      </c>
      <c r="L55" t="s">
        <v>610</v>
      </c>
      <c r="M55">
        <v>27</v>
      </c>
      <c r="N55">
        <v>5</v>
      </c>
      <c r="O55">
        <v>2021</v>
      </c>
      <c r="P55">
        <v>27</v>
      </c>
      <c r="Q55" t="s">
        <v>479</v>
      </c>
      <c r="R55" s="1">
        <v>44317</v>
      </c>
      <c r="S55">
        <v>2</v>
      </c>
      <c r="T55" t="s">
        <v>356</v>
      </c>
      <c r="U55" t="s">
        <v>611</v>
      </c>
      <c r="V55">
        <v>10299</v>
      </c>
      <c r="W55" t="s">
        <v>612</v>
      </c>
      <c r="X55">
        <v>228</v>
      </c>
      <c r="Y55">
        <v>2.2100000000000002E-2</v>
      </c>
      <c r="Z55">
        <v>29</v>
      </c>
      <c r="AA55" t="s">
        <v>613</v>
      </c>
      <c r="AB55">
        <v>33</v>
      </c>
      <c r="AC55">
        <v>36</v>
      </c>
      <c r="AD55">
        <v>0</v>
      </c>
      <c r="AE55">
        <v>36.6</v>
      </c>
      <c r="AF55" t="s">
        <v>52</v>
      </c>
      <c r="AG55">
        <v>40900</v>
      </c>
      <c r="AH55" t="s">
        <v>614</v>
      </c>
      <c r="AI55" t="s">
        <v>54</v>
      </c>
      <c r="AJ55" t="s">
        <v>7043</v>
      </c>
      <c r="AK55" t="s">
        <v>54</v>
      </c>
      <c r="AL55" s="23" t="str">
        <f t="shared" si="0"/>
        <v>Life Style</v>
      </c>
      <c r="AM55">
        <f>LEN(Exploratory_Data_Analysis___video_youtube[[#This Row],[description]])</f>
        <v>454</v>
      </c>
    </row>
    <row r="56" spans="1:39" x14ac:dyDescent="0.35">
      <c r="A56" t="s">
        <v>615</v>
      </c>
      <c r="B56" t="s">
        <v>616</v>
      </c>
      <c r="C56" t="s">
        <v>616</v>
      </c>
      <c r="D56" t="s">
        <v>617</v>
      </c>
      <c r="E56" t="s">
        <v>40</v>
      </c>
      <c r="F56" t="s">
        <v>41</v>
      </c>
      <c r="G56" t="s">
        <v>42</v>
      </c>
      <c r="H56" t="s">
        <v>42</v>
      </c>
      <c r="I56" t="s">
        <v>43</v>
      </c>
      <c r="J56" t="s">
        <v>618</v>
      </c>
      <c r="K56" t="s">
        <v>619</v>
      </c>
      <c r="L56" t="s">
        <v>620</v>
      </c>
      <c r="M56">
        <v>31</v>
      </c>
      <c r="N56">
        <v>5</v>
      </c>
      <c r="O56">
        <v>2021</v>
      </c>
      <c r="P56">
        <v>31</v>
      </c>
      <c r="Q56" t="s">
        <v>479</v>
      </c>
      <c r="R56" s="1">
        <v>44317</v>
      </c>
      <c r="S56">
        <v>2</v>
      </c>
      <c r="T56" t="s">
        <v>356</v>
      </c>
      <c r="U56" t="s">
        <v>621</v>
      </c>
      <c r="V56">
        <v>50882</v>
      </c>
      <c r="W56" t="s">
        <v>622</v>
      </c>
      <c r="X56">
        <v>1514</v>
      </c>
      <c r="Y56">
        <v>2.98E-2</v>
      </c>
      <c r="Z56">
        <v>39</v>
      </c>
      <c r="AA56" t="s">
        <v>623</v>
      </c>
      <c r="AB56">
        <v>37</v>
      </c>
      <c r="AC56">
        <v>21</v>
      </c>
      <c r="AD56">
        <v>0</v>
      </c>
      <c r="AE56">
        <v>21.6</v>
      </c>
      <c r="AF56" t="s">
        <v>187</v>
      </c>
      <c r="AG56">
        <v>48100</v>
      </c>
      <c r="AH56" t="s">
        <v>624</v>
      </c>
      <c r="AI56" t="s">
        <v>54</v>
      </c>
      <c r="AJ56" t="s">
        <v>1143</v>
      </c>
      <c r="AK56" t="s">
        <v>54</v>
      </c>
      <c r="AL56" s="23" t="str">
        <f t="shared" si="0"/>
        <v>ธุรกิจและการค้า</v>
      </c>
      <c r="AM56">
        <f>LEN(Exploratory_Data_Analysis___video_youtube[[#This Row],[description]])</f>
        <v>308</v>
      </c>
    </row>
    <row r="57" spans="1:39" x14ac:dyDescent="0.35">
      <c r="A57" t="s">
        <v>625</v>
      </c>
      <c r="B57" t="s">
        <v>626</v>
      </c>
      <c r="C57" t="s">
        <v>626</v>
      </c>
      <c r="D57" t="s">
        <v>627</v>
      </c>
      <c r="E57" t="s">
        <v>628</v>
      </c>
      <c r="F57" t="s">
        <v>41</v>
      </c>
      <c r="G57" t="s">
        <v>42</v>
      </c>
      <c r="H57" t="s">
        <v>42</v>
      </c>
      <c r="I57" t="s">
        <v>43</v>
      </c>
      <c r="J57" t="s">
        <v>629</v>
      </c>
      <c r="K57" t="s">
        <v>629</v>
      </c>
      <c r="L57" t="s">
        <v>630</v>
      </c>
      <c r="M57">
        <v>2</v>
      </c>
      <c r="N57">
        <v>6</v>
      </c>
      <c r="O57">
        <v>2021</v>
      </c>
      <c r="P57">
        <v>2</v>
      </c>
      <c r="Q57" t="s">
        <v>631</v>
      </c>
      <c r="R57" s="1">
        <v>44348</v>
      </c>
      <c r="S57">
        <v>2</v>
      </c>
      <c r="T57" t="s">
        <v>356</v>
      </c>
      <c r="U57" t="s">
        <v>632</v>
      </c>
      <c r="V57">
        <v>20282</v>
      </c>
      <c r="W57" t="s">
        <v>633</v>
      </c>
      <c r="X57">
        <v>413</v>
      </c>
      <c r="Y57">
        <v>2.0400000000000001E-2</v>
      </c>
      <c r="Z57">
        <v>55</v>
      </c>
      <c r="AA57" t="s">
        <v>634</v>
      </c>
      <c r="AB57">
        <v>16</v>
      </c>
      <c r="AC57">
        <v>46</v>
      </c>
      <c r="AD57">
        <v>0</v>
      </c>
      <c r="AE57">
        <v>46.3</v>
      </c>
      <c r="AF57" t="s">
        <v>52</v>
      </c>
      <c r="AG57">
        <v>42800</v>
      </c>
      <c r="AH57" t="s">
        <v>635</v>
      </c>
      <c r="AI57" t="s">
        <v>54</v>
      </c>
      <c r="AJ57" t="s">
        <v>249</v>
      </c>
      <c r="AK57" t="s">
        <v>54</v>
      </c>
      <c r="AL57" s="23" t="str">
        <f t="shared" si="0"/>
        <v>เศรษฐกิจ</v>
      </c>
      <c r="AM57">
        <f>LEN(Exploratory_Data_Analysis___video_youtube[[#This Row],[description]])</f>
        <v>250</v>
      </c>
    </row>
    <row r="58" spans="1:39" x14ac:dyDescent="0.35">
      <c r="A58" t="s">
        <v>636</v>
      </c>
      <c r="B58" t="s">
        <v>637</v>
      </c>
      <c r="C58" t="s">
        <v>637</v>
      </c>
      <c r="D58" t="s">
        <v>638</v>
      </c>
      <c r="E58" t="s">
        <v>125</v>
      </c>
      <c r="F58" t="s">
        <v>41</v>
      </c>
      <c r="G58" t="s">
        <v>42</v>
      </c>
      <c r="H58" t="s">
        <v>42</v>
      </c>
      <c r="I58" t="s">
        <v>43</v>
      </c>
      <c r="J58" t="s">
        <v>639</v>
      </c>
      <c r="K58" t="s">
        <v>640</v>
      </c>
      <c r="L58" t="s">
        <v>641</v>
      </c>
      <c r="M58">
        <v>3</v>
      </c>
      <c r="N58">
        <v>6</v>
      </c>
      <c r="O58">
        <v>2021</v>
      </c>
      <c r="P58">
        <v>3</v>
      </c>
      <c r="Q58" t="s">
        <v>631</v>
      </c>
      <c r="R58" s="1">
        <v>44348</v>
      </c>
      <c r="S58">
        <v>2</v>
      </c>
      <c r="T58" t="s">
        <v>356</v>
      </c>
      <c r="U58" t="s">
        <v>642</v>
      </c>
      <c r="V58">
        <v>74397</v>
      </c>
      <c r="W58" t="s">
        <v>643</v>
      </c>
      <c r="X58">
        <v>1535</v>
      </c>
      <c r="Y58">
        <v>2.06E-2</v>
      </c>
      <c r="Z58">
        <v>217</v>
      </c>
      <c r="AA58" t="s">
        <v>644</v>
      </c>
      <c r="AB58">
        <v>1</v>
      </c>
      <c r="AC58">
        <v>40</v>
      </c>
      <c r="AD58">
        <v>0</v>
      </c>
      <c r="AE58">
        <v>40</v>
      </c>
      <c r="AF58" t="s">
        <v>52</v>
      </c>
      <c r="AG58">
        <v>47000</v>
      </c>
      <c r="AH58" t="s">
        <v>645</v>
      </c>
      <c r="AI58" t="s">
        <v>54</v>
      </c>
      <c r="AJ58" t="s">
        <v>4391</v>
      </c>
      <c r="AK58" t="s">
        <v>54</v>
      </c>
      <c r="AL58" s="23" t="str">
        <f t="shared" si="0"/>
        <v>เศรษฐกิจ</v>
      </c>
      <c r="AM58">
        <f>LEN(Exploratory_Data_Analysis___video_youtube[[#This Row],[description]])</f>
        <v>489</v>
      </c>
    </row>
    <row r="59" spans="1:39" x14ac:dyDescent="0.35">
      <c r="A59" t="s">
        <v>646</v>
      </c>
      <c r="B59" t="s">
        <v>647</v>
      </c>
      <c r="C59" t="s">
        <v>647</v>
      </c>
      <c r="D59" t="s">
        <v>648</v>
      </c>
      <c r="E59" t="s">
        <v>69</v>
      </c>
      <c r="F59" t="s">
        <v>41</v>
      </c>
      <c r="G59" t="s">
        <v>42</v>
      </c>
      <c r="H59" t="s">
        <v>42</v>
      </c>
      <c r="I59" t="s">
        <v>43</v>
      </c>
      <c r="J59" t="s">
        <v>649</v>
      </c>
      <c r="K59" t="s">
        <v>650</v>
      </c>
      <c r="L59" t="s">
        <v>651</v>
      </c>
      <c r="M59">
        <v>8</v>
      </c>
      <c r="N59">
        <v>6</v>
      </c>
      <c r="O59">
        <v>2021</v>
      </c>
      <c r="P59">
        <v>8</v>
      </c>
      <c r="Q59" t="s">
        <v>631</v>
      </c>
      <c r="R59" s="1">
        <v>44348</v>
      </c>
      <c r="S59">
        <v>2</v>
      </c>
      <c r="T59" t="s">
        <v>356</v>
      </c>
      <c r="U59" t="s">
        <v>652</v>
      </c>
      <c r="V59">
        <v>56972</v>
      </c>
      <c r="W59" t="s">
        <v>653</v>
      </c>
      <c r="X59">
        <v>1310</v>
      </c>
      <c r="Y59">
        <v>2.3E-2</v>
      </c>
      <c r="Z59">
        <v>76</v>
      </c>
      <c r="AA59" t="s">
        <v>654</v>
      </c>
      <c r="AB59">
        <v>23</v>
      </c>
      <c r="AC59">
        <v>30</v>
      </c>
      <c r="AD59">
        <v>0</v>
      </c>
      <c r="AE59">
        <v>30.4</v>
      </c>
      <c r="AF59" t="s">
        <v>52</v>
      </c>
      <c r="AG59">
        <v>48100</v>
      </c>
      <c r="AH59" t="s">
        <v>655</v>
      </c>
      <c r="AI59" t="s">
        <v>54</v>
      </c>
      <c r="AJ59" t="s">
        <v>249</v>
      </c>
      <c r="AK59" t="s">
        <v>54</v>
      </c>
      <c r="AL59" s="23" t="str">
        <f t="shared" si="0"/>
        <v>เศรษฐกิจ</v>
      </c>
      <c r="AM59">
        <f>LEN(Exploratory_Data_Analysis___video_youtube[[#This Row],[description]])</f>
        <v>382</v>
      </c>
    </row>
    <row r="60" spans="1:39" x14ac:dyDescent="0.35">
      <c r="A60" t="s">
        <v>656</v>
      </c>
      <c r="B60" t="s">
        <v>657</v>
      </c>
      <c r="C60" t="s">
        <v>657</v>
      </c>
      <c r="D60" t="s">
        <v>658</v>
      </c>
      <c r="E60" t="s">
        <v>203</v>
      </c>
      <c r="F60" t="s">
        <v>41</v>
      </c>
      <c r="G60" t="s">
        <v>42</v>
      </c>
      <c r="H60" t="s">
        <v>42</v>
      </c>
      <c r="I60" t="s">
        <v>43</v>
      </c>
      <c r="J60" t="s">
        <v>659</v>
      </c>
      <c r="K60" t="s">
        <v>660</v>
      </c>
      <c r="L60" t="s">
        <v>661</v>
      </c>
      <c r="M60">
        <v>9</v>
      </c>
      <c r="N60">
        <v>6</v>
      </c>
      <c r="O60">
        <v>2021</v>
      </c>
      <c r="P60">
        <v>9</v>
      </c>
      <c r="Q60" t="s">
        <v>631</v>
      </c>
      <c r="R60" s="1">
        <v>44348</v>
      </c>
      <c r="S60">
        <v>2</v>
      </c>
      <c r="T60" t="s">
        <v>356</v>
      </c>
      <c r="U60" t="s">
        <v>662</v>
      </c>
      <c r="V60">
        <v>67963</v>
      </c>
      <c r="W60" t="s">
        <v>663</v>
      </c>
      <c r="X60">
        <v>1720</v>
      </c>
      <c r="Y60">
        <v>2.53E-2</v>
      </c>
      <c r="Z60">
        <v>164</v>
      </c>
      <c r="AA60" t="s">
        <v>664</v>
      </c>
      <c r="AB60">
        <v>49</v>
      </c>
      <c r="AC60">
        <v>28</v>
      </c>
      <c r="AD60">
        <v>0</v>
      </c>
      <c r="AE60">
        <v>28.8</v>
      </c>
      <c r="AF60" t="s">
        <v>187</v>
      </c>
      <c r="AG60">
        <v>51500</v>
      </c>
      <c r="AH60" t="s">
        <v>665</v>
      </c>
      <c r="AI60" t="s">
        <v>54</v>
      </c>
      <c r="AJ60" t="s">
        <v>1143</v>
      </c>
      <c r="AK60" t="s">
        <v>54</v>
      </c>
      <c r="AL60" s="23" t="str">
        <f t="shared" si="0"/>
        <v>ธุรกิจและการค้า</v>
      </c>
      <c r="AM60">
        <f>LEN(Exploratory_Data_Analysis___video_youtube[[#This Row],[description]])</f>
        <v>471</v>
      </c>
    </row>
    <row r="61" spans="1:39" x14ac:dyDescent="0.35">
      <c r="A61" t="s">
        <v>666</v>
      </c>
      <c r="B61" t="s">
        <v>667</v>
      </c>
      <c r="C61" t="s">
        <v>667</v>
      </c>
      <c r="D61" t="s">
        <v>668</v>
      </c>
      <c r="E61" t="s">
        <v>58</v>
      </c>
      <c r="F61" t="s">
        <v>41</v>
      </c>
      <c r="G61" t="s">
        <v>42</v>
      </c>
      <c r="H61" t="s">
        <v>42</v>
      </c>
      <c r="I61" t="s">
        <v>43</v>
      </c>
      <c r="J61" t="s">
        <v>669</v>
      </c>
      <c r="K61" t="s">
        <v>670</v>
      </c>
      <c r="L61" t="s">
        <v>671</v>
      </c>
      <c r="M61">
        <v>11</v>
      </c>
      <c r="N61">
        <v>6</v>
      </c>
      <c r="O61">
        <v>2021</v>
      </c>
      <c r="P61">
        <v>11</v>
      </c>
      <c r="Q61" t="s">
        <v>631</v>
      </c>
      <c r="R61" s="1">
        <v>44348</v>
      </c>
      <c r="S61">
        <v>2</v>
      </c>
      <c r="T61" t="s">
        <v>356</v>
      </c>
      <c r="U61" t="s">
        <v>672</v>
      </c>
      <c r="V61">
        <v>297157</v>
      </c>
      <c r="W61" t="s">
        <v>673</v>
      </c>
      <c r="X61">
        <v>7391</v>
      </c>
      <c r="Y61">
        <v>2.4899999999999999E-2</v>
      </c>
      <c r="Z61">
        <v>179</v>
      </c>
      <c r="AA61" t="s">
        <v>674</v>
      </c>
      <c r="AB61">
        <v>31</v>
      </c>
      <c r="AC61">
        <v>0</v>
      </c>
      <c r="AD61">
        <v>1</v>
      </c>
      <c r="AE61">
        <v>60.5</v>
      </c>
      <c r="AF61" t="s">
        <v>259</v>
      </c>
      <c r="AG61">
        <v>48100</v>
      </c>
      <c r="AH61" t="s">
        <v>675</v>
      </c>
      <c r="AI61" t="s">
        <v>54</v>
      </c>
      <c r="AJ61" t="s">
        <v>846</v>
      </c>
      <c r="AK61" t="s">
        <v>54</v>
      </c>
      <c r="AL61" s="23" t="str">
        <f t="shared" si="0"/>
        <v>ธุรกิจและการค้า</v>
      </c>
      <c r="AM61">
        <f>LEN(Exploratory_Data_Analysis___video_youtube[[#This Row],[description]])</f>
        <v>288</v>
      </c>
    </row>
    <row r="62" spans="1:39" x14ac:dyDescent="0.35">
      <c r="A62" t="s">
        <v>676</v>
      </c>
      <c r="B62" t="s">
        <v>677</v>
      </c>
      <c r="C62" t="s">
        <v>677</v>
      </c>
      <c r="D62" t="s">
        <v>678</v>
      </c>
      <c r="E62" t="s">
        <v>69</v>
      </c>
      <c r="F62" t="s">
        <v>41</v>
      </c>
      <c r="G62" t="s">
        <v>42</v>
      </c>
      <c r="H62" t="s">
        <v>42</v>
      </c>
      <c r="I62" t="s">
        <v>43</v>
      </c>
      <c r="J62" t="s">
        <v>679</v>
      </c>
      <c r="K62" t="s">
        <v>680</v>
      </c>
      <c r="L62" t="s">
        <v>681</v>
      </c>
      <c r="M62">
        <v>16</v>
      </c>
      <c r="N62">
        <v>6</v>
      </c>
      <c r="O62">
        <v>2021</v>
      </c>
      <c r="P62">
        <v>16</v>
      </c>
      <c r="Q62" t="s">
        <v>631</v>
      </c>
      <c r="R62" s="1">
        <v>44348</v>
      </c>
      <c r="S62">
        <v>2</v>
      </c>
      <c r="T62" t="s">
        <v>356</v>
      </c>
      <c r="U62" t="s">
        <v>682</v>
      </c>
      <c r="V62">
        <v>22175</v>
      </c>
      <c r="W62" t="s">
        <v>683</v>
      </c>
      <c r="X62">
        <v>477</v>
      </c>
      <c r="Y62">
        <v>2.1499999999999998E-2</v>
      </c>
      <c r="Z62">
        <v>27</v>
      </c>
      <c r="AA62" t="s">
        <v>684</v>
      </c>
      <c r="AB62">
        <v>12</v>
      </c>
      <c r="AC62">
        <v>56</v>
      </c>
      <c r="AD62">
        <v>0</v>
      </c>
      <c r="AE62">
        <v>56.2</v>
      </c>
      <c r="AF62" t="s">
        <v>52</v>
      </c>
      <c r="AG62">
        <v>53000</v>
      </c>
      <c r="AH62" t="s">
        <v>685</v>
      </c>
      <c r="AI62" t="s">
        <v>54</v>
      </c>
      <c r="AJ62" t="s">
        <v>846</v>
      </c>
      <c r="AK62" t="s">
        <v>54</v>
      </c>
      <c r="AL62" s="23" t="str">
        <f t="shared" si="0"/>
        <v>ธุรกิจและการค้า</v>
      </c>
      <c r="AM62">
        <f>LEN(Exploratory_Data_Analysis___video_youtube[[#This Row],[description]])</f>
        <v>381</v>
      </c>
    </row>
    <row r="63" spans="1:39" x14ac:dyDescent="0.35">
      <c r="A63" t="s">
        <v>686</v>
      </c>
      <c r="B63" t="s">
        <v>687</v>
      </c>
      <c r="C63" t="s">
        <v>687</v>
      </c>
      <c r="D63" t="s">
        <v>688</v>
      </c>
      <c r="E63" t="s">
        <v>412</v>
      </c>
      <c r="F63" t="s">
        <v>41</v>
      </c>
      <c r="G63" t="s">
        <v>42</v>
      </c>
      <c r="H63" t="s">
        <v>42</v>
      </c>
      <c r="I63" t="s">
        <v>43</v>
      </c>
      <c r="J63" t="s">
        <v>689</v>
      </c>
      <c r="K63" t="s">
        <v>690</v>
      </c>
      <c r="L63" t="s">
        <v>691</v>
      </c>
      <c r="M63">
        <v>18</v>
      </c>
      <c r="N63">
        <v>6</v>
      </c>
      <c r="O63">
        <v>2021</v>
      </c>
      <c r="P63">
        <v>18</v>
      </c>
      <c r="Q63" t="s">
        <v>631</v>
      </c>
      <c r="R63" s="1">
        <v>44348</v>
      </c>
      <c r="S63">
        <v>2</v>
      </c>
      <c r="T63" t="s">
        <v>356</v>
      </c>
      <c r="U63" t="s">
        <v>692</v>
      </c>
      <c r="V63">
        <v>19160</v>
      </c>
      <c r="W63" t="s">
        <v>693</v>
      </c>
      <c r="X63">
        <v>384</v>
      </c>
      <c r="Y63">
        <v>0.02</v>
      </c>
      <c r="Z63">
        <v>99</v>
      </c>
      <c r="AA63" t="s">
        <v>694</v>
      </c>
      <c r="AB63">
        <v>11</v>
      </c>
      <c r="AC63">
        <v>25</v>
      </c>
      <c r="AD63">
        <v>0</v>
      </c>
      <c r="AE63">
        <v>25.2</v>
      </c>
      <c r="AF63" t="s">
        <v>187</v>
      </c>
      <c r="AG63">
        <v>50900</v>
      </c>
      <c r="AH63" t="s">
        <v>695</v>
      </c>
      <c r="AI63" t="s">
        <v>54</v>
      </c>
      <c r="AJ63" t="s">
        <v>1471</v>
      </c>
      <c r="AK63" t="s">
        <v>54</v>
      </c>
      <c r="AL63" s="23" t="str">
        <f t="shared" si="0"/>
        <v>ธุรกิจและการค้า</v>
      </c>
      <c r="AM63">
        <f>LEN(Exploratory_Data_Analysis___video_youtube[[#This Row],[description]])</f>
        <v>267</v>
      </c>
    </row>
    <row r="64" spans="1:39" x14ac:dyDescent="0.35">
      <c r="A64" t="s">
        <v>696</v>
      </c>
      <c r="B64" t="s">
        <v>697</v>
      </c>
      <c r="C64" t="s">
        <v>697</v>
      </c>
      <c r="D64" t="s">
        <v>698</v>
      </c>
      <c r="E64" t="s">
        <v>699</v>
      </c>
      <c r="F64" t="s">
        <v>41</v>
      </c>
      <c r="G64" t="s">
        <v>42</v>
      </c>
      <c r="H64" t="s">
        <v>42</v>
      </c>
      <c r="I64" t="s">
        <v>43</v>
      </c>
      <c r="J64" t="s">
        <v>700</v>
      </c>
      <c r="K64" t="s">
        <v>701</v>
      </c>
      <c r="L64" t="s">
        <v>702</v>
      </c>
      <c r="M64">
        <v>21</v>
      </c>
      <c r="N64">
        <v>6</v>
      </c>
      <c r="O64">
        <v>2021</v>
      </c>
      <c r="P64">
        <v>21</v>
      </c>
      <c r="Q64" t="s">
        <v>631</v>
      </c>
      <c r="R64" s="1">
        <v>44348</v>
      </c>
      <c r="S64">
        <v>2</v>
      </c>
      <c r="T64" t="s">
        <v>356</v>
      </c>
      <c r="U64" t="s">
        <v>703</v>
      </c>
      <c r="V64">
        <v>767381</v>
      </c>
      <c r="W64" t="s">
        <v>704</v>
      </c>
      <c r="X64">
        <v>9846</v>
      </c>
      <c r="Y64">
        <v>1.2800000000000001E-2</v>
      </c>
      <c r="Z64">
        <v>1156</v>
      </c>
      <c r="AA64" t="s">
        <v>705</v>
      </c>
      <c r="AB64">
        <v>13</v>
      </c>
      <c r="AC64">
        <v>59</v>
      </c>
      <c r="AD64">
        <v>0</v>
      </c>
      <c r="AE64">
        <v>59.2</v>
      </c>
      <c r="AF64" t="s">
        <v>52</v>
      </c>
      <c r="AG64">
        <v>55600</v>
      </c>
      <c r="AH64" t="s">
        <v>706</v>
      </c>
      <c r="AI64" t="s">
        <v>54</v>
      </c>
      <c r="AJ64" t="s">
        <v>285</v>
      </c>
      <c r="AK64" t="s">
        <v>54</v>
      </c>
      <c r="AL64" s="23" t="str">
        <f t="shared" si="0"/>
        <v>การเมือง</v>
      </c>
      <c r="AM64">
        <f>LEN(Exploratory_Data_Analysis___video_youtube[[#This Row],[description]])</f>
        <v>426</v>
      </c>
    </row>
    <row r="65" spans="1:39" x14ac:dyDescent="0.35">
      <c r="A65" t="s">
        <v>707</v>
      </c>
      <c r="B65" t="s">
        <v>708</v>
      </c>
      <c r="C65" t="s">
        <v>708</v>
      </c>
      <c r="D65" t="s">
        <v>709</v>
      </c>
      <c r="E65" t="s">
        <v>114</v>
      </c>
      <c r="F65" t="s">
        <v>41</v>
      </c>
      <c r="G65" t="s">
        <v>42</v>
      </c>
      <c r="H65" t="s">
        <v>42</v>
      </c>
      <c r="I65" t="s">
        <v>43</v>
      </c>
      <c r="J65" t="s">
        <v>710</v>
      </c>
      <c r="K65" t="s">
        <v>711</v>
      </c>
      <c r="L65" t="s">
        <v>712</v>
      </c>
      <c r="M65">
        <v>23</v>
      </c>
      <c r="N65">
        <v>6</v>
      </c>
      <c r="O65">
        <v>2021</v>
      </c>
      <c r="P65">
        <v>23</v>
      </c>
      <c r="Q65" t="s">
        <v>631</v>
      </c>
      <c r="R65" s="1">
        <v>44348</v>
      </c>
      <c r="S65">
        <v>2</v>
      </c>
      <c r="T65" t="s">
        <v>356</v>
      </c>
      <c r="U65" t="s">
        <v>713</v>
      </c>
      <c r="V65">
        <v>58087</v>
      </c>
      <c r="W65" t="s">
        <v>714</v>
      </c>
      <c r="X65">
        <v>1308</v>
      </c>
      <c r="Y65">
        <v>2.2499999999999999E-2</v>
      </c>
      <c r="Z65">
        <v>103</v>
      </c>
      <c r="AA65" t="s">
        <v>715</v>
      </c>
      <c r="AB65">
        <v>38</v>
      </c>
      <c r="AC65">
        <v>25</v>
      </c>
      <c r="AD65">
        <v>0</v>
      </c>
      <c r="AE65">
        <v>25.6</v>
      </c>
      <c r="AF65" t="s">
        <v>187</v>
      </c>
      <c r="AG65">
        <v>50900</v>
      </c>
      <c r="AH65" t="s">
        <v>716</v>
      </c>
      <c r="AI65" t="s">
        <v>54</v>
      </c>
      <c r="AJ65" t="s">
        <v>249</v>
      </c>
      <c r="AK65" t="s">
        <v>54</v>
      </c>
      <c r="AL65" s="23" t="str">
        <f t="shared" si="0"/>
        <v>เศรษฐกิจ</v>
      </c>
      <c r="AM65">
        <f>LEN(Exploratory_Data_Analysis___video_youtube[[#This Row],[description]])</f>
        <v>507</v>
      </c>
    </row>
    <row r="66" spans="1:39" x14ac:dyDescent="0.35">
      <c r="A66" t="s">
        <v>717</v>
      </c>
      <c r="B66" t="s">
        <v>718</v>
      </c>
      <c r="C66" t="s">
        <v>718</v>
      </c>
      <c r="D66" t="s">
        <v>719</v>
      </c>
      <c r="E66" t="s">
        <v>310</v>
      </c>
      <c r="F66" t="s">
        <v>41</v>
      </c>
      <c r="G66" t="s">
        <v>42</v>
      </c>
      <c r="H66" t="s">
        <v>42</v>
      </c>
      <c r="I66" t="s">
        <v>43</v>
      </c>
      <c r="J66" t="s">
        <v>720</v>
      </c>
      <c r="K66" t="s">
        <v>721</v>
      </c>
      <c r="L66" t="s">
        <v>722</v>
      </c>
      <c r="M66">
        <v>25</v>
      </c>
      <c r="N66">
        <v>6</v>
      </c>
      <c r="O66">
        <v>2021</v>
      </c>
      <c r="P66">
        <v>25</v>
      </c>
      <c r="Q66" t="s">
        <v>631</v>
      </c>
      <c r="R66" s="1">
        <v>44348</v>
      </c>
      <c r="S66">
        <v>2</v>
      </c>
      <c r="T66" t="s">
        <v>356</v>
      </c>
      <c r="U66" t="s">
        <v>723</v>
      </c>
      <c r="V66">
        <v>70883</v>
      </c>
      <c r="W66" t="s">
        <v>724</v>
      </c>
      <c r="X66">
        <v>1269</v>
      </c>
      <c r="Y66">
        <v>1.7899999999999999E-2</v>
      </c>
      <c r="Z66">
        <v>118</v>
      </c>
      <c r="AA66" t="s">
        <v>725</v>
      </c>
      <c r="AB66">
        <v>9</v>
      </c>
      <c r="AC66">
        <v>43</v>
      </c>
      <c r="AD66">
        <v>0</v>
      </c>
      <c r="AE66">
        <v>43.2</v>
      </c>
      <c r="AF66" t="s">
        <v>52</v>
      </c>
      <c r="AG66">
        <v>48900</v>
      </c>
      <c r="AH66" t="s">
        <v>726</v>
      </c>
      <c r="AI66" t="s">
        <v>54</v>
      </c>
      <c r="AJ66" t="s">
        <v>7043</v>
      </c>
      <c r="AK66" t="s">
        <v>54</v>
      </c>
      <c r="AL66" s="23" t="str">
        <f t="shared" ref="AL66:AL129" si="2">_xlfn.XLOOKUP(AJ66,$AO$2:$AO$28,$AP$2:$AP$28)</f>
        <v>Life Style</v>
      </c>
      <c r="AM66">
        <f>LEN(Exploratory_Data_Analysis___video_youtube[[#This Row],[description]])</f>
        <v>647</v>
      </c>
    </row>
    <row r="67" spans="1:39" x14ac:dyDescent="0.35">
      <c r="A67" t="s">
        <v>727</v>
      </c>
      <c r="B67" t="s">
        <v>728</v>
      </c>
      <c r="C67" t="s">
        <v>728</v>
      </c>
      <c r="D67" t="s">
        <v>729</v>
      </c>
      <c r="E67" t="s">
        <v>730</v>
      </c>
      <c r="F67" t="s">
        <v>41</v>
      </c>
      <c r="G67" t="s">
        <v>42</v>
      </c>
      <c r="H67" t="s">
        <v>42</v>
      </c>
      <c r="I67" t="s">
        <v>43</v>
      </c>
      <c r="J67" t="s">
        <v>720</v>
      </c>
      <c r="K67" t="s">
        <v>721</v>
      </c>
      <c r="L67" t="s">
        <v>722</v>
      </c>
      <c r="M67">
        <v>25</v>
      </c>
      <c r="N67">
        <v>6</v>
      </c>
      <c r="O67">
        <v>2021</v>
      </c>
      <c r="P67">
        <v>25</v>
      </c>
      <c r="Q67" t="s">
        <v>631</v>
      </c>
      <c r="R67" s="1">
        <v>44348</v>
      </c>
      <c r="S67">
        <v>2</v>
      </c>
      <c r="T67" t="s">
        <v>356</v>
      </c>
      <c r="U67" t="s">
        <v>731</v>
      </c>
      <c r="V67">
        <v>25101</v>
      </c>
      <c r="W67" t="s">
        <v>732</v>
      </c>
      <c r="X67">
        <v>693</v>
      </c>
      <c r="Y67">
        <v>2.76E-2</v>
      </c>
      <c r="Z67">
        <v>89</v>
      </c>
      <c r="AA67" t="s">
        <v>733</v>
      </c>
      <c r="AB67">
        <v>21</v>
      </c>
      <c r="AC67">
        <v>43</v>
      </c>
      <c r="AD67">
        <v>0</v>
      </c>
      <c r="AE67">
        <v>43.4</v>
      </c>
      <c r="AF67" t="s">
        <v>52</v>
      </c>
      <c r="AG67">
        <v>47500</v>
      </c>
      <c r="AH67" t="s">
        <v>734</v>
      </c>
      <c r="AI67" t="s">
        <v>54</v>
      </c>
      <c r="AJ67" t="s">
        <v>7043</v>
      </c>
      <c r="AK67" t="s">
        <v>54</v>
      </c>
      <c r="AL67" s="23" t="str">
        <f t="shared" si="2"/>
        <v>Life Style</v>
      </c>
      <c r="AM67">
        <f>LEN(Exploratory_Data_Analysis___video_youtube[[#This Row],[description]])</f>
        <v>417</v>
      </c>
    </row>
    <row r="68" spans="1:39" x14ac:dyDescent="0.35">
      <c r="A68" t="s">
        <v>735</v>
      </c>
      <c r="B68" t="s">
        <v>736</v>
      </c>
      <c r="C68" t="s">
        <v>736</v>
      </c>
      <c r="D68" t="s">
        <v>737</v>
      </c>
      <c r="E68" t="s">
        <v>738</v>
      </c>
      <c r="F68" t="s">
        <v>41</v>
      </c>
      <c r="G68" t="s">
        <v>42</v>
      </c>
      <c r="H68" t="s">
        <v>42</v>
      </c>
      <c r="I68" t="s">
        <v>43</v>
      </c>
      <c r="J68" t="s">
        <v>739</v>
      </c>
      <c r="K68" t="s">
        <v>740</v>
      </c>
      <c r="L68" t="s">
        <v>741</v>
      </c>
      <c r="M68">
        <v>27</v>
      </c>
      <c r="N68">
        <v>6</v>
      </c>
      <c r="O68">
        <v>2021</v>
      </c>
      <c r="P68">
        <v>27</v>
      </c>
      <c r="Q68" t="s">
        <v>631</v>
      </c>
      <c r="R68" s="1">
        <v>44348</v>
      </c>
      <c r="S68">
        <v>2</v>
      </c>
      <c r="T68" t="s">
        <v>356</v>
      </c>
      <c r="U68" t="s">
        <v>742</v>
      </c>
      <c r="V68">
        <v>37722</v>
      </c>
      <c r="W68" t="s">
        <v>743</v>
      </c>
      <c r="X68">
        <v>629</v>
      </c>
      <c r="Y68">
        <v>1.67E-2</v>
      </c>
      <c r="Z68">
        <v>102</v>
      </c>
      <c r="AA68" t="s">
        <v>744</v>
      </c>
      <c r="AB68">
        <v>34</v>
      </c>
      <c r="AC68">
        <v>53</v>
      </c>
      <c r="AD68">
        <v>0</v>
      </c>
      <c r="AE68">
        <v>53.6</v>
      </c>
      <c r="AF68" t="s">
        <v>52</v>
      </c>
      <c r="AG68">
        <v>54500</v>
      </c>
      <c r="AH68" t="s">
        <v>745</v>
      </c>
      <c r="AI68" t="s">
        <v>54</v>
      </c>
      <c r="AJ68" t="s">
        <v>7043</v>
      </c>
      <c r="AK68" t="s">
        <v>54</v>
      </c>
      <c r="AL68" s="23" t="str">
        <f t="shared" si="2"/>
        <v>Life Style</v>
      </c>
      <c r="AM68">
        <f>LEN(Exploratory_Data_Analysis___video_youtube[[#This Row],[description]])</f>
        <v>433</v>
      </c>
    </row>
    <row r="69" spans="1:39" x14ac:dyDescent="0.35">
      <c r="A69" t="s">
        <v>746</v>
      </c>
      <c r="B69" t="s">
        <v>747</v>
      </c>
      <c r="C69" t="s">
        <v>747</v>
      </c>
      <c r="D69" t="s">
        <v>748</v>
      </c>
      <c r="E69" t="s">
        <v>320</v>
      </c>
      <c r="F69" t="s">
        <v>41</v>
      </c>
      <c r="G69" t="s">
        <v>42</v>
      </c>
      <c r="H69" t="s">
        <v>42</v>
      </c>
      <c r="I69" t="s">
        <v>43</v>
      </c>
      <c r="J69" t="s">
        <v>749</v>
      </c>
      <c r="K69" t="s">
        <v>750</v>
      </c>
      <c r="L69" t="s">
        <v>751</v>
      </c>
      <c r="M69">
        <v>29</v>
      </c>
      <c r="N69">
        <v>6</v>
      </c>
      <c r="O69">
        <v>2021</v>
      </c>
      <c r="P69">
        <v>29</v>
      </c>
      <c r="Q69" t="s">
        <v>631</v>
      </c>
      <c r="R69" s="1">
        <v>44348</v>
      </c>
      <c r="S69">
        <v>2</v>
      </c>
      <c r="T69" t="s">
        <v>356</v>
      </c>
      <c r="U69" t="s">
        <v>752</v>
      </c>
      <c r="V69">
        <v>24973</v>
      </c>
      <c r="W69" t="s">
        <v>753</v>
      </c>
      <c r="X69">
        <v>778</v>
      </c>
      <c r="Y69">
        <v>3.1199999999999999E-2</v>
      </c>
      <c r="Z69">
        <v>53</v>
      </c>
      <c r="AA69" t="s">
        <v>754</v>
      </c>
      <c r="AB69">
        <v>21</v>
      </c>
      <c r="AC69">
        <v>46</v>
      </c>
      <c r="AD69">
        <v>0</v>
      </c>
      <c r="AE69">
        <v>46.4</v>
      </c>
      <c r="AF69" t="s">
        <v>52</v>
      </c>
      <c r="AG69">
        <v>55900</v>
      </c>
      <c r="AH69" t="s">
        <v>755</v>
      </c>
      <c r="AI69" t="s">
        <v>54</v>
      </c>
      <c r="AJ69" t="s">
        <v>7043</v>
      </c>
      <c r="AK69" t="s">
        <v>54</v>
      </c>
      <c r="AL69" s="23" t="str">
        <f t="shared" si="2"/>
        <v>Life Style</v>
      </c>
      <c r="AM69">
        <f>LEN(Exploratory_Data_Analysis___video_youtube[[#This Row],[description]])</f>
        <v>486</v>
      </c>
    </row>
    <row r="70" spans="1:39" x14ac:dyDescent="0.35">
      <c r="A70" t="s">
        <v>756</v>
      </c>
      <c r="B70" t="s">
        <v>757</v>
      </c>
      <c r="C70" t="s">
        <v>757</v>
      </c>
      <c r="D70" t="s">
        <v>758</v>
      </c>
      <c r="E70" t="s">
        <v>147</v>
      </c>
      <c r="F70" t="s">
        <v>41</v>
      </c>
      <c r="G70" t="s">
        <v>42</v>
      </c>
      <c r="H70" t="s">
        <v>42</v>
      </c>
      <c r="I70" t="s">
        <v>43</v>
      </c>
      <c r="J70" t="s">
        <v>759</v>
      </c>
      <c r="K70" t="s">
        <v>760</v>
      </c>
      <c r="L70" t="s">
        <v>761</v>
      </c>
      <c r="M70">
        <v>1</v>
      </c>
      <c r="N70">
        <v>7</v>
      </c>
      <c r="O70">
        <v>2021</v>
      </c>
      <c r="P70">
        <v>1</v>
      </c>
      <c r="Q70" t="s">
        <v>762</v>
      </c>
      <c r="R70" s="1">
        <v>44378</v>
      </c>
      <c r="S70">
        <v>3</v>
      </c>
      <c r="T70" t="s">
        <v>763</v>
      </c>
      <c r="U70" t="s">
        <v>764</v>
      </c>
      <c r="V70">
        <v>33105</v>
      </c>
      <c r="W70" t="s">
        <v>765</v>
      </c>
      <c r="X70">
        <v>446</v>
      </c>
      <c r="Y70">
        <v>1.35E-2</v>
      </c>
      <c r="Z70">
        <v>92</v>
      </c>
      <c r="AA70" t="s">
        <v>766</v>
      </c>
      <c r="AB70">
        <v>45</v>
      </c>
      <c r="AC70">
        <v>49</v>
      </c>
      <c r="AD70">
        <v>0</v>
      </c>
      <c r="AE70">
        <v>49.8</v>
      </c>
      <c r="AF70" t="s">
        <v>52</v>
      </c>
      <c r="AG70">
        <v>57500</v>
      </c>
      <c r="AH70" t="s">
        <v>767</v>
      </c>
      <c r="AI70" t="s">
        <v>54</v>
      </c>
      <c r="AJ70" t="s">
        <v>7216</v>
      </c>
      <c r="AK70" t="s">
        <v>54</v>
      </c>
      <c r="AL70" s="23" t="str">
        <f t="shared" si="2"/>
        <v>Life Style</v>
      </c>
      <c r="AM70">
        <f>LEN(Exploratory_Data_Analysis___video_youtube[[#This Row],[description]])</f>
        <v>445</v>
      </c>
    </row>
    <row r="71" spans="1:39" x14ac:dyDescent="0.35">
      <c r="A71" t="s">
        <v>768</v>
      </c>
      <c r="B71" t="s">
        <v>769</v>
      </c>
      <c r="C71" t="s">
        <v>769</v>
      </c>
      <c r="D71" t="s">
        <v>770</v>
      </c>
      <c r="E71" t="s">
        <v>103</v>
      </c>
      <c r="F71" t="s">
        <v>41</v>
      </c>
      <c r="G71" t="s">
        <v>42</v>
      </c>
      <c r="H71" t="s">
        <v>42</v>
      </c>
      <c r="I71" t="s">
        <v>43</v>
      </c>
      <c r="J71" t="s">
        <v>771</v>
      </c>
      <c r="K71" t="s">
        <v>772</v>
      </c>
      <c r="L71" t="s">
        <v>773</v>
      </c>
      <c r="M71">
        <v>2</v>
      </c>
      <c r="N71">
        <v>7</v>
      </c>
      <c r="O71">
        <v>2021</v>
      </c>
      <c r="P71">
        <v>2</v>
      </c>
      <c r="Q71" t="s">
        <v>762</v>
      </c>
      <c r="R71" s="1">
        <v>44378</v>
      </c>
      <c r="S71">
        <v>3</v>
      </c>
      <c r="T71" t="s">
        <v>763</v>
      </c>
      <c r="U71" t="s">
        <v>774</v>
      </c>
      <c r="V71">
        <v>23275</v>
      </c>
      <c r="W71" t="s">
        <v>775</v>
      </c>
      <c r="X71">
        <v>361</v>
      </c>
      <c r="Y71">
        <v>1.55E-2</v>
      </c>
      <c r="Z71">
        <v>16</v>
      </c>
      <c r="AA71" t="s">
        <v>776</v>
      </c>
      <c r="AB71">
        <v>3</v>
      </c>
      <c r="AC71">
        <v>0</v>
      </c>
      <c r="AD71">
        <v>1</v>
      </c>
      <c r="AE71">
        <v>60.1</v>
      </c>
      <c r="AF71" t="s">
        <v>259</v>
      </c>
      <c r="AG71">
        <v>64100</v>
      </c>
      <c r="AH71" t="s">
        <v>777</v>
      </c>
      <c r="AI71" t="s">
        <v>54</v>
      </c>
      <c r="AJ71" t="s">
        <v>7043</v>
      </c>
      <c r="AK71" t="s">
        <v>54</v>
      </c>
      <c r="AL71" s="23" t="str">
        <f t="shared" si="2"/>
        <v>Life Style</v>
      </c>
      <c r="AM71">
        <f>LEN(Exploratory_Data_Analysis___video_youtube[[#This Row],[description]])</f>
        <v>554</v>
      </c>
    </row>
    <row r="72" spans="1:39" x14ac:dyDescent="0.35">
      <c r="A72" t="s">
        <v>778</v>
      </c>
      <c r="B72" t="s">
        <v>779</v>
      </c>
      <c r="C72" t="s">
        <v>779</v>
      </c>
      <c r="D72" t="s">
        <v>780</v>
      </c>
      <c r="E72" t="s">
        <v>276</v>
      </c>
      <c r="F72" t="s">
        <v>41</v>
      </c>
      <c r="G72" t="s">
        <v>42</v>
      </c>
      <c r="H72" t="s">
        <v>42</v>
      </c>
      <c r="I72" t="s">
        <v>43</v>
      </c>
      <c r="J72" t="s">
        <v>781</v>
      </c>
      <c r="K72" t="s">
        <v>782</v>
      </c>
      <c r="L72" t="s">
        <v>783</v>
      </c>
      <c r="M72">
        <v>5</v>
      </c>
      <c r="N72">
        <v>7</v>
      </c>
      <c r="O72">
        <v>2021</v>
      </c>
      <c r="P72">
        <v>5</v>
      </c>
      <c r="Q72" t="s">
        <v>762</v>
      </c>
      <c r="R72" s="1">
        <v>44378</v>
      </c>
      <c r="S72">
        <v>3</v>
      </c>
      <c r="T72" t="s">
        <v>763</v>
      </c>
      <c r="U72" t="s">
        <v>784</v>
      </c>
      <c r="V72">
        <v>22327</v>
      </c>
      <c r="W72" t="s">
        <v>785</v>
      </c>
      <c r="X72">
        <v>390</v>
      </c>
      <c r="Y72">
        <v>1.7500000000000002E-2</v>
      </c>
      <c r="Z72">
        <v>28</v>
      </c>
      <c r="AA72" t="s">
        <v>786</v>
      </c>
      <c r="AB72">
        <v>31</v>
      </c>
      <c r="AC72">
        <v>27</v>
      </c>
      <c r="AD72">
        <v>0</v>
      </c>
      <c r="AE72">
        <v>27.5</v>
      </c>
      <c r="AF72" t="s">
        <v>187</v>
      </c>
      <c r="AG72">
        <v>55900</v>
      </c>
      <c r="AH72" t="s">
        <v>787</v>
      </c>
      <c r="AI72" t="s">
        <v>54</v>
      </c>
      <c r="AJ72" t="s">
        <v>1471</v>
      </c>
      <c r="AK72" t="s">
        <v>54</v>
      </c>
      <c r="AL72" s="23" t="str">
        <f t="shared" si="2"/>
        <v>ธุรกิจและการค้า</v>
      </c>
      <c r="AM72">
        <f>LEN(Exploratory_Data_Analysis___video_youtube[[#This Row],[description]])</f>
        <v>171</v>
      </c>
    </row>
    <row r="73" spans="1:39" x14ac:dyDescent="0.35">
      <c r="A73" t="s">
        <v>788</v>
      </c>
      <c r="B73" t="s">
        <v>789</v>
      </c>
      <c r="C73" t="s">
        <v>789</v>
      </c>
      <c r="D73" t="s">
        <v>790</v>
      </c>
      <c r="E73" t="s">
        <v>224</v>
      </c>
      <c r="F73" t="s">
        <v>41</v>
      </c>
      <c r="G73" t="s">
        <v>42</v>
      </c>
      <c r="H73" t="s">
        <v>42</v>
      </c>
      <c r="I73" t="s">
        <v>43</v>
      </c>
      <c r="J73" t="s">
        <v>791</v>
      </c>
      <c r="K73" t="s">
        <v>792</v>
      </c>
      <c r="L73" t="s">
        <v>793</v>
      </c>
      <c r="M73">
        <v>7</v>
      </c>
      <c r="N73">
        <v>7</v>
      </c>
      <c r="O73">
        <v>2021</v>
      </c>
      <c r="P73">
        <v>7</v>
      </c>
      <c r="Q73" t="s">
        <v>762</v>
      </c>
      <c r="R73" s="1">
        <v>44378</v>
      </c>
      <c r="S73">
        <v>3</v>
      </c>
      <c r="T73" t="s">
        <v>763</v>
      </c>
      <c r="U73" t="s">
        <v>794</v>
      </c>
      <c r="V73">
        <v>10738</v>
      </c>
      <c r="W73" t="s">
        <v>795</v>
      </c>
      <c r="X73">
        <v>226</v>
      </c>
      <c r="Y73">
        <v>2.1000000000000001E-2</v>
      </c>
      <c r="Z73">
        <v>20</v>
      </c>
      <c r="AA73" t="s">
        <v>796</v>
      </c>
      <c r="AB73">
        <v>20</v>
      </c>
      <c r="AC73">
        <v>10</v>
      </c>
      <c r="AD73">
        <v>1</v>
      </c>
      <c r="AE73">
        <v>70.3</v>
      </c>
      <c r="AF73" t="s">
        <v>259</v>
      </c>
      <c r="AG73">
        <v>60600</v>
      </c>
      <c r="AH73" t="s">
        <v>797</v>
      </c>
      <c r="AI73" t="s">
        <v>54</v>
      </c>
      <c r="AJ73" t="s">
        <v>7216</v>
      </c>
      <c r="AK73" t="s">
        <v>54</v>
      </c>
      <c r="AL73" s="23" t="str">
        <f t="shared" si="2"/>
        <v>Life Style</v>
      </c>
      <c r="AM73">
        <f>LEN(Exploratory_Data_Analysis___video_youtube[[#This Row],[description]])</f>
        <v>256</v>
      </c>
    </row>
    <row r="74" spans="1:39" x14ac:dyDescent="0.35">
      <c r="A74" t="s">
        <v>798</v>
      </c>
      <c r="B74" t="s">
        <v>799</v>
      </c>
      <c r="C74" t="s">
        <v>799</v>
      </c>
      <c r="D74" t="s">
        <v>800</v>
      </c>
      <c r="E74" t="s">
        <v>310</v>
      </c>
      <c r="F74" t="s">
        <v>41</v>
      </c>
      <c r="G74" t="s">
        <v>42</v>
      </c>
      <c r="H74" t="s">
        <v>42</v>
      </c>
      <c r="I74" t="s">
        <v>43</v>
      </c>
      <c r="J74" t="s">
        <v>801</v>
      </c>
      <c r="K74" t="s">
        <v>802</v>
      </c>
      <c r="L74" t="s">
        <v>803</v>
      </c>
      <c r="M74">
        <v>8</v>
      </c>
      <c r="N74">
        <v>7</v>
      </c>
      <c r="O74">
        <v>2021</v>
      </c>
      <c r="P74">
        <v>8</v>
      </c>
      <c r="Q74" t="s">
        <v>762</v>
      </c>
      <c r="R74" s="1">
        <v>44378</v>
      </c>
      <c r="S74">
        <v>3</v>
      </c>
      <c r="T74" t="s">
        <v>763</v>
      </c>
      <c r="U74" t="s">
        <v>804</v>
      </c>
      <c r="V74">
        <v>131401</v>
      </c>
      <c r="W74" t="s">
        <v>805</v>
      </c>
      <c r="X74">
        <v>2748</v>
      </c>
      <c r="Y74">
        <v>2.0899999999999998E-2</v>
      </c>
      <c r="Z74">
        <v>234</v>
      </c>
      <c r="AA74" t="s">
        <v>806</v>
      </c>
      <c r="AB74">
        <v>55</v>
      </c>
      <c r="AC74">
        <v>50</v>
      </c>
      <c r="AD74">
        <v>0</v>
      </c>
      <c r="AE74">
        <v>50.9</v>
      </c>
      <c r="AF74" t="s">
        <v>52</v>
      </c>
      <c r="AG74">
        <v>58600</v>
      </c>
      <c r="AH74" t="s">
        <v>807</v>
      </c>
      <c r="AI74" t="s">
        <v>54</v>
      </c>
      <c r="AJ74" t="s">
        <v>285</v>
      </c>
      <c r="AK74" t="s">
        <v>54</v>
      </c>
      <c r="AL74" s="23" t="str">
        <f t="shared" si="2"/>
        <v>การเมือง</v>
      </c>
      <c r="AM74">
        <f>LEN(Exploratory_Data_Analysis___video_youtube[[#This Row],[description]])</f>
        <v>714</v>
      </c>
    </row>
    <row r="75" spans="1:39" x14ac:dyDescent="0.35">
      <c r="A75" t="s">
        <v>808</v>
      </c>
      <c r="B75" t="s">
        <v>809</v>
      </c>
      <c r="C75" t="s">
        <v>809</v>
      </c>
      <c r="D75" t="s">
        <v>810</v>
      </c>
      <c r="E75" t="s">
        <v>264</v>
      </c>
      <c r="F75" t="s">
        <v>41</v>
      </c>
      <c r="G75" t="s">
        <v>42</v>
      </c>
      <c r="H75" t="s">
        <v>42</v>
      </c>
      <c r="I75" t="s">
        <v>43</v>
      </c>
      <c r="J75" t="s">
        <v>811</v>
      </c>
      <c r="K75" t="s">
        <v>802</v>
      </c>
      <c r="L75" t="s">
        <v>803</v>
      </c>
      <c r="M75">
        <v>8</v>
      </c>
      <c r="N75">
        <v>7</v>
      </c>
      <c r="O75">
        <v>2021</v>
      </c>
      <c r="P75">
        <v>8</v>
      </c>
      <c r="Q75" t="s">
        <v>762</v>
      </c>
      <c r="R75" s="1">
        <v>44378</v>
      </c>
      <c r="S75">
        <v>3</v>
      </c>
      <c r="T75" t="s">
        <v>763</v>
      </c>
      <c r="U75" t="s">
        <v>812</v>
      </c>
      <c r="V75">
        <v>53649</v>
      </c>
      <c r="W75" t="s">
        <v>813</v>
      </c>
      <c r="X75">
        <v>1043</v>
      </c>
      <c r="Y75">
        <v>1.9400000000000001E-2</v>
      </c>
      <c r="Z75">
        <v>103</v>
      </c>
      <c r="AA75" t="s">
        <v>814</v>
      </c>
      <c r="AB75">
        <v>55</v>
      </c>
      <c r="AC75">
        <v>4</v>
      </c>
      <c r="AD75">
        <v>1</v>
      </c>
      <c r="AE75">
        <v>64.900000000000006</v>
      </c>
      <c r="AF75" t="s">
        <v>259</v>
      </c>
      <c r="AG75">
        <v>57200</v>
      </c>
      <c r="AH75" t="s">
        <v>815</v>
      </c>
      <c r="AI75" t="s">
        <v>54</v>
      </c>
      <c r="AJ75" t="s">
        <v>54</v>
      </c>
      <c r="AK75" t="s">
        <v>54</v>
      </c>
      <c r="AL75" s="23" t="str">
        <f t="shared" si="2"/>
        <v>อื่น ๆ</v>
      </c>
      <c r="AM75">
        <f>LEN(Exploratory_Data_Analysis___video_youtube[[#This Row],[description]])</f>
        <v>843</v>
      </c>
    </row>
    <row r="76" spans="1:39" x14ac:dyDescent="0.35">
      <c r="A76" t="s">
        <v>816</v>
      </c>
      <c r="B76" t="s">
        <v>817</v>
      </c>
      <c r="C76" t="s">
        <v>817</v>
      </c>
      <c r="D76" t="s">
        <v>818</v>
      </c>
      <c r="E76" t="s">
        <v>81</v>
      </c>
      <c r="F76" t="s">
        <v>41</v>
      </c>
      <c r="G76" t="s">
        <v>42</v>
      </c>
      <c r="H76" t="s">
        <v>42</v>
      </c>
      <c r="I76" t="s">
        <v>43</v>
      </c>
      <c r="J76" t="s">
        <v>819</v>
      </c>
      <c r="K76" t="s">
        <v>820</v>
      </c>
      <c r="L76" t="s">
        <v>821</v>
      </c>
      <c r="M76">
        <v>9</v>
      </c>
      <c r="N76">
        <v>7</v>
      </c>
      <c r="O76">
        <v>2021</v>
      </c>
      <c r="P76">
        <v>9</v>
      </c>
      <c r="Q76" t="s">
        <v>762</v>
      </c>
      <c r="R76" s="1">
        <v>44378</v>
      </c>
      <c r="S76">
        <v>3</v>
      </c>
      <c r="T76" t="s">
        <v>763</v>
      </c>
      <c r="U76" t="s">
        <v>822</v>
      </c>
      <c r="V76">
        <v>9439</v>
      </c>
      <c r="W76" t="s">
        <v>823</v>
      </c>
      <c r="X76">
        <v>250</v>
      </c>
      <c r="Y76">
        <v>2.6499999999999999E-2</v>
      </c>
      <c r="Z76">
        <v>11</v>
      </c>
      <c r="AA76" t="s">
        <v>824</v>
      </c>
      <c r="AB76">
        <v>4</v>
      </c>
      <c r="AC76">
        <v>53</v>
      </c>
      <c r="AD76">
        <v>0</v>
      </c>
      <c r="AE76">
        <v>53.1</v>
      </c>
      <c r="AF76" t="s">
        <v>52</v>
      </c>
      <c r="AG76">
        <v>58700</v>
      </c>
      <c r="AH76" t="s">
        <v>825</v>
      </c>
      <c r="AI76" t="s">
        <v>54</v>
      </c>
      <c r="AJ76" t="s">
        <v>166</v>
      </c>
      <c r="AK76" t="s">
        <v>166</v>
      </c>
      <c r="AL76" s="23" t="str">
        <f t="shared" si="2"/>
        <v>Life Style</v>
      </c>
      <c r="AM76">
        <f>LEN(Exploratory_Data_Analysis___video_youtube[[#This Row],[description]])</f>
        <v>598</v>
      </c>
    </row>
    <row r="77" spans="1:39" x14ac:dyDescent="0.35">
      <c r="A77" t="s">
        <v>826</v>
      </c>
      <c r="B77" t="s">
        <v>827</v>
      </c>
      <c r="C77" t="s">
        <v>827</v>
      </c>
      <c r="D77" t="s">
        <v>828</v>
      </c>
      <c r="E77" t="s">
        <v>699</v>
      </c>
      <c r="F77" t="s">
        <v>41</v>
      </c>
      <c r="G77" t="s">
        <v>42</v>
      </c>
      <c r="H77" t="s">
        <v>42</v>
      </c>
      <c r="I77" t="s">
        <v>43</v>
      </c>
      <c r="J77" t="s">
        <v>829</v>
      </c>
      <c r="K77" t="s">
        <v>830</v>
      </c>
      <c r="L77" t="s">
        <v>831</v>
      </c>
      <c r="M77">
        <v>11</v>
      </c>
      <c r="N77">
        <v>7</v>
      </c>
      <c r="O77">
        <v>2021</v>
      </c>
      <c r="P77">
        <v>11</v>
      </c>
      <c r="Q77" t="s">
        <v>762</v>
      </c>
      <c r="R77" s="1">
        <v>44378</v>
      </c>
      <c r="S77">
        <v>3</v>
      </c>
      <c r="T77" t="s">
        <v>763</v>
      </c>
      <c r="U77" t="s">
        <v>832</v>
      </c>
      <c r="V77">
        <v>48401</v>
      </c>
      <c r="W77" t="s">
        <v>833</v>
      </c>
      <c r="X77">
        <v>867</v>
      </c>
      <c r="Y77">
        <v>1.7899999999999999E-2</v>
      </c>
      <c r="Z77">
        <v>73</v>
      </c>
      <c r="AA77" t="s">
        <v>834</v>
      </c>
      <c r="AB77">
        <v>30</v>
      </c>
      <c r="AC77">
        <v>51</v>
      </c>
      <c r="AD77">
        <v>0</v>
      </c>
      <c r="AE77">
        <v>51.5</v>
      </c>
      <c r="AF77" t="s">
        <v>52</v>
      </c>
      <c r="AG77">
        <v>39900</v>
      </c>
      <c r="AH77" t="s">
        <v>835</v>
      </c>
      <c r="AI77" t="s">
        <v>54</v>
      </c>
      <c r="AJ77" t="s">
        <v>7043</v>
      </c>
      <c r="AK77" t="s">
        <v>54</v>
      </c>
      <c r="AL77" s="23" t="str">
        <f t="shared" si="2"/>
        <v>Life Style</v>
      </c>
      <c r="AM77">
        <f>LEN(Exploratory_Data_Analysis___video_youtube[[#This Row],[description]])</f>
        <v>492</v>
      </c>
    </row>
    <row r="78" spans="1:39" x14ac:dyDescent="0.35">
      <c r="A78" t="s">
        <v>836</v>
      </c>
      <c r="B78" t="s">
        <v>837</v>
      </c>
      <c r="C78" t="s">
        <v>837</v>
      </c>
      <c r="D78" t="s">
        <v>838</v>
      </c>
      <c r="E78" t="s">
        <v>276</v>
      </c>
      <c r="F78" t="s">
        <v>41</v>
      </c>
      <c r="G78" t="s">
        <v>42</v>
      </c>
      <c r="H78" t="s">
        <v>42</v>
      </c>
      <c r="I78" t="s">
        <v>43</v>
      </c>
      <c r="J78" t="s">
        <v>839</v>
      </c>
      <c r="K78" t="s">
        <v>840</v>
      </c>
      <c r="L78" t="s">
        <v>841</v>
      </c>
      <c r="M78">
        <v>14</v>
      </c>
      <c r="N78">
        <v>7</v>
      </c>
      <c r="O78">
        <v>2021</v>
      </c>
      <c r="P78">
        <v>14</v>
      </c>
      <c r="Q78" t="s">
        <v>762</v>
      </c>
      <c r="R78" s="1">
        <v>44378</v>
      </c>
      <c r="S78">
        <v>3</v>
      </c>
      <c r="T78" t="s">
        <v>763</v>
      </c>
      <c r="U78" t="s">
        <v>842</v>
      </c>
      <c r="V78">
        <v>21775</v>
      </c>
      <c r="W78" t="s">
        <v>843</v>
      </c>
      <c r="X78">
        <v>480</v>
      </c>
      <c r="Y78">
        <v>2.1999999999999999E-2</v>
      </c>
      <c r="Z78">
        <v>33</v>
      </c>
      <c r="AA78" t="s">
        <v>844</v>
      </c>
      <c r="AB78">
        <v>46</v>
      </c>
      <c r="AC78">
        <v>29</v>
      </c>
      <c r="AD78">
        <v>0</v>
      </c>
      <c r="AE78">
        <v>29.8</v>
      </c>
      <c r="AF78" t="s">
        <v>187</v>
      </c>
      <c r="AG78">
        <v>56800</v>
      </c>
      <c r="AH78" t="s">
        <v>845</v>
      </c>
      <c r="AI78" t="s">
        <v>54</v>
      </c>
      <c r="AJ78" t="s">
        <v>846</v>
      </c>
      <c r="AK78" t="s">
        <v>846</v>
      </c>
      <c r="AL78" s="23" t="str">
        <f t="shared" si="2"/>
        <v>ธุรกิจและการค้า</v>
      </c>
      <c r="AM78">
        <f>LEN(Exploratory_Data_Analysis___video_youtube[[#This Row],[description]])</f>
        <v>746</v>
      </c>
    </row>
    <row r="79" spans="1:39" x14ac:dyDescent="0.35">
      <c r="A79" t="s">
        <v>847</v>
      </c>
      <c r="B79" t="s">
        <v>848</v>
      </c>
      <c r="C79" t="s">
        <v>848</v>
      </c>
      <c r="D79" t="s">
        <v>849</v>
      </c>
      <c r="E79" t="s">
        <v>192</v>
      </c>
      <c r="F79" t="s">
        <v>41</v>
      </c>
      <c r="G79" t="s">
        <v>42</v>
      </c>
      <c r="H79" t="s">
        <v>42</v>
      </c>
      <c r="I79" t="s">
        <v>43</v>
      </c>
      <c r="J79" t="s">
        <v>850</v>
      </c>
      <c r="K79" t="s">
        <v>851</v>
      </c>
      <c r="L79" t="s">
        <v>852</v>
      </c>
      <c r="M79">
        <v>18</v>
      </c>
      <c r="N79">
        <v>7</v>
      </c>
      <c r="O79">
        <v>2021</v>
      </c>
      <c r="P79">
        <v>18</v>
      </c>
      <c r="Q79" t="s">
        <v>762</v>
      </c>
      <c r="R79" s="1">
        <v>44378</v>
      </c>
      <c r="S79">
        <v>3</v>
      </c>
      <c r="T79" t="s">
        <v>763</v>
      </c>
      <c r="U79" t="s">
        <v>853</v>
      </c>
      <c r="V79">
        <v>52208</v>
      </c>
      <c r="W79" t="s">
        <v>854</v>
      </c>
      <c r="X79">
        <v>1369</v>
      </c>
      <c r="Y79">
        <v>2.6200000000000001E-2</v>
      </c>
      <c r="Z79">
        <v>93</v>
      </c>
      <c r="AA79" t="s">
        <v>855</v>
      </c>
      <c r="AB79">
        <v>12</v>
      </c>
      <c r="AC79">
        <v>5</v>
      </c>
      <c r="AD79">
        <v>1</v>
      </c>
      <c r="AE79">
        <v>65.2</v>
      </c>
      <c r="AF79" t="s">
        <v>259</v>
      </c>
      <c r="AG79">
        <v>61500</v>
      </c>
      <c r="AH79" t="s">
        <v>856</v>
      </c>
      <c r="AI79" t="s">
        <v>54</v>
      </c>
      <c r="AJ79" t="s">
        <v>7043</v>
      </c>
      <c r="AK79" t="s">
        <v>54</v>
      </c>
      <c r="AL79" s="23" t="str">
        <f t="shared" si="2"/>
        <v>Life Style</v>
      </c>
      <c r="AM79">
        <f>LEN(Exploratory_Data_Analysis___video_youtube[[#This Row],[description]])</f>
        <v>835</v>
      </c>
    </row>
    <row r="80" spans="1:39" x14ac:dyDescent="0.35">
      <c r="A80" t="s">
        <v>857</v>
      </c>
      <c r="B80" t="s">
        <v>858</v>
      </c>
      <c r="C80" t="s">
        <v>858</v>
      </c>
      <c r="D80" t="s">
        <v>859</v>
      </c>
      <c r="E80" t="s">
        <v>224</v>
      </c>
      <c r="F80" t="s">
        <v>41</v>
      </c>
      <c r="G80" t="s">
        <v>42</v>
      </c>
      <c r="H80" t="s">
        <v>42</v>
      </c>
      <c r="I80" t="s">
        <v>43</v>
      </c>
      <c r="J80" t="s">
        <v>860</v>
      </c>
      <c r="K80" t="s">
        <v>861</v>
      </c>
      <c r="L80" t="s">
        <v>862</v>
      </c>
      <c r="M80">
        <v>19</v>
      </c>
      <c r="N80">
        <v>7</v>
      </c>
      <c r="O80">
        <v>2021</v>
      </c>
      <c r="P80">
        <v>19</v>
      </c>
      <c r="Q80" t="s">
        <v>762</v>
      </c>
      <c r="R80" s="1">
        <v>44378</v>
      </c>
      <c r="S80">
        <v>3</v>
      </c>
      <c r="T80" t="s">
        <v>763</v>
      </c>
      <c r="U80" t="s">
        <v>863</v>
      </c>
      <c r="V80">
        <v>12207</v>
      </c>
      <c r="W80" t="s">
        <v>864</v>
      </c>
      <c r="X80">
        <v>208</v>
      </c>
      <c r="Y80">
        <v>1.7000000000000001E-2</v>
      </c>
      <c r="Z80">
        <v>8</v>
      </c>
      <c r="AA80" t="s">
        <v>865</v>
      </c>
      <c r="AB80">
        <v>57</v>
      </c>
      <c r="AC80">
        <v>34</v>
      </c>
      <c r="AD80">
        <v>0</v>
      </c>
      <c r="AE80">
        <v>35</v>
      </c>
      <c r="AF80" t="s">
        <v>52</v>
      </c>
      <c r="AG80">
        <v>60000</v>
      </c>
      <c r="AH80" t="s">
        <v>866</v>
      </c>
      <c r="AI80" t="s">
        <v>54</v>
      </c>
      <c r="AJ80" t="s">
        <v>249</v>
      </c>
      <c r="AK80" t="s">
        <v>249</v>
      </c>
      <c r="AL80" s="23" t="str">
        <f t="shared" si="2"/>
        <v>เศรษฐกิจ</v>
      </c>
      <c r="AM80">
        <f>LEN(Exploratory_Data_Analysis___video_youtube[[#This Row],[description]])</f>
        <v>585</v>
      </c>
    </row>
    <row r="81" spans="1:39" x14ac:dyDescent="0.35">
      <c r="A81" t="s">
        <v>867</v>
      </c>
      <c r="B81" t="s">
        <v>868</v>
      </c>
      <c r="C81" t="s">
        <v>868</v>
      </c>
      <c r="D81" t="s">
        <v>869</v>
      </c>
      <c r="E81" t="s">
        <v>516</v>
      </c>
      <c r="F81" t="s">
        <v>41</v>
      </c>
      <c r="G81" t="s">
        <v>42</v>
      </c>
      <c r="H81" t="s">
        <v>42</v>
      </c>
      <c r="I81" t="s">
        <v>43</v>
      </c>
      <c r="J81" t="s">
        <v>870</v>
      </c>
      <c r="K81" t="s">
        <v>871</v>
      </c>
      <c r="L81" t="s">
        <v>872</v>
      </c>
      <c r="M81">
        <v>21</v>
      </c>
      <c r="N81">
        <v>7</v>
      </c>
      <c r="O81">
        <v>2021</v>
      </c>
      <c r="P81">
        <v>21</v>
      </c>
      <c r="Q81" t="s">
        <v>762</v>
      </c>
      <c r="R81" s="1">
        <v>44378</v>
      </c>
      <c r="S81">
        <v>3</v>
      </c>
      <c r="T81" t="s">
        <v>763</v>
      </c>
      <c r="U81" t="s">
        <v>873</v>
      </c>
      <c r="V81">
        <v>74433</v>
      </c>
      <c r="W81" t="s">
        <v>874</v>
      </c>
      <c r="X81">
        <v>1708</v>
      </c>
      <c r="Y81">
        <v>2.29E-2</v>
      </c>
      <c r="Z81">
        <v>180</v>
      </c>
      <c r="AA81" t="s">
        <v>875</v>
      </c>
      <c r="AB81">
        <v>4</v>
      </c>
      <c r="AC81">
        <v>16</v>
      </c>
      <c r="AD81">
        <v>0</v>
      </c>
      <c r="AE81">
        <v>16.100000000000001</v>
      </c>
      <c r="AF81" t="s">
        <v>187</v>
      </c>
      <c r="AG81">
        <v>58200</v>
      </c>
      <c r="AH81" t="s">
        <v>876</v>
      </c>
      <c r="AI81" t="s">
        <v>54</v>
      </c>
      <c r="AJ81" t="s">
        <v>877</v>
      </c>
      <c r="AK81" t="s">
        <v>877</v>
      </c>
      <c r="AL81" s="23" t="str">
        <f t="shared" si="2"/>
        <v>ธุรกิจและการค้า</v>
      </c>
      <c r="AM81">
        <f>LEN(Exploratory_Data_Analysis___video_youtube[[#This Row],[description]])</f>
        <v>352</v>
      </c>
    </row>
    <row r="82" spans="1:39" x14ac:dyDescent="0.35">
      <c r="A82" t="s">
        <v>878</v>
      </c>
      <c r="B82" t="s">
        <v>879</v>
      </c>
      <c r="C82" t="s">
        <v>879</v>
      </c>
      <c r="D82" t="s">
        <v>880</v>
      </c>
      <c r="E82" t="s">
        <v>881</v>
      </c>
      <c r="F82" t="s">
        <v>41</v>
      </c>
      <c r="G82" t="s">
        <v>42</v>
      </c>
      <c r="H82" t="s">
        <v>42</v>
      </c>
      <c r="I82" t="s">
        <v>43</v>
      </c>
      <c r="J82" t="s">
        <v>882</v>
      </c>
      <c r="K82" t="s">
        <v>883</v>
      </c>
      <c r="L82" t="s">
        <v>884</v>
      </c>
      <c r="M82">
        <v>24</v>
      </c>
      <c r="N82">
        <v>7</v>
      </c>
      <c r="O82">
        <v>2021</v>
      </c>
      <c r="P82">
        <v>24</v>
      </c>
      <c r="Q82" t="s">
        <v>762</v>
      </c>
      <c r="R82" s="1">
        <v>44378</v>
      </c>
      <c r="S82">
        <v>3</v>
      </c>
      <c r="T82" t="s">
        <v>763</v>
      </c>
      <c r="U82" t="s">
        <v>885</v>
      </c>
      <c r="V82">
        <v>74871</v>
      </c>
      <c r="W82" t="s">
        <v>886</v>
      </c>
      <c r="X82">
        <v>1151</v>
      </c>
      <c r="Y82">
        <v>1.54E-2</v>
      </c>
      <c r="Z82">
        <v>97</v>
      </c>
      <c r="AA82" t="s">
        <v>887</v>
      </c>
      <c r="AB82">
        <v>8</v>
      </c>
      <c r="AC82">
        <v>28</v>
      </c>
      <c r="AD82">
        <v>0</v>
      </c>
      <c r="AE82">
        <v>28.1</v>
      </c>
      <c r="AF82" t="s">
        <v>187</v>
      </c>
      <c r="AG82">
        <v>57400</v>
      </c>
      <c r="AH82" t="s">
        <v>888</v>
      </c>
      <c r="AI82" t="s">
        <v>54</v>
      </c>
      <c r="AJ82" t="s">
        <v>77</v>
      </c>
      <c r="AK82" t="s">
        <v>54</v>
      </c>
      <c r="AL82" s="23" t="str">
        <f t="shared" si="2"/>
        <v>ธุรกิจและการค้า</v>
      </c>
      <c r="AM82">
        <f>LEN(Exploratory_Data_Analysis___video_youtube[[#This Row],[description]])</f>
        <v>461</v>
      </c>
    </row>
    <row r="83" spans="1:39" x14ac:dyDescent="0.35">
      <c r="A83" t="s">
        <v>889</v>
      </c>
      <c r="B83" t="s">
        <v>890</v>
      </c>
      <c r="C83" t="s">
        <v>890</v>
      </c>
      <c r="D83" t="s">
        <v>891</v>
      </c>
      <c r="E83" t="s">
        <v>892</v>
      </c>
      <c r="F83" t="s">
        <v>41</v>
      </c>
      <c r="G83" t="s">
        <v>42</v>
      </c>
      <c r="H83" t="s">
        <v>42</v>
      </c>
      <c r="I83" t="s">
        <v>43</v>
      </c>
      <c r="J83" t="s">
        <v>893</v>
      </c>
      <c r="K83" t="s">
        <v>894</v>
      </c>
      <c r="L83" t="s">
        <v>895</v>
      </c>
      <c r="M83">
        <v>30</v>
      </c>
      <c r="N83">
        <v>7</v>
      </c>
      <c r="O83">
        <v>2021</v>
      </c>
      <c r="P83">
        <v>30</v>
      </c>
      <c r="Q83" t="s">
        <v>762</v>
      </c>
      <c r="R83" s="1">
        <v>44378</v>
      </c>
      <c r="S83">
        <v>3</v>
      </c>
      <c r="T83" t="s">
        <v>763</v>
      </c>
      <c r="U83" t="s">
        <v>896</v>
      </c>
      <c r="V83">
        <v>180210</v>
      </c>
      <c r="W83" t="s">
        <v>897</v>
      </c>
      <c r="X83">
        <v>4163</v>
      </c>
      <c r="Y83">
        <v>2.3099999999999999E-2</v>
      </c>
      <c r="Z83">
        <v>85</v>
      </c>
      <c r="AA83" t="s">
        <v>898</v>
      </c>
      <c r="AB83">
        <v>51</v>
      </c>
      <c r="AC83">
        <v>30</v>
      </c>
      <c r="AD83">
        <v>0</v>
      </c>
      <c r="AE83">
        <v>30.9</v>
      </c>
      <c r="AF83" t="s">
        <v>52</v>
      </c>
      <c r="AG83">
        <v>65500</v>
      </c>
      <c r="AH83" t="s">
        <v>899</v>
      </c>
      <c r="AI83" t="s">
        <v>54</v>
      </c>
      <c r="AJ83" t="s">
        <v>249</v>
      </c>
      <c r="AK83" t="s">
        <v>54</v>
      </c>
      <c r="AL83" s="23" t="str">
        <f t="shared" si="2"/>
        <v>เศรษฐกิจ</v>
      </c>
      <c r="AM83">
        <f>LEN(Exploratory_Data_Analysis___video_youtube[[#This Row],[description]])</f>
        <v>381</v>
      </c>
    </row>
    <row r="84" spans="1:39" x14ac:dyDescent="0.35">
      <c r="A84" t="s">
        <v>900</v>
      </c>
      <c r="B84" t="s">
        <v>901</v>
      </c>
      <c r="C84" t="s">
        <v>901</v>
      </c>
      <c r="D84" t="s">
        <v>902</v>
      </c>
      <c r="E84" t="s">
        <v>147</v>
      </c>
      <c r="F84" t="s">
        <v>41</v>
      </c>
      <c r="G84" t="s">
        <v>42</v>
      </c>
      <c r="H84" t="s">
        <v>42</v>
      </c>
      <c r="I84" t="s">
        <v>43</v>
      </c>
      <c r="J84" t="s">
        <v>903</v>
      </c>
      <c r="K84" t="s">
        <v>904</v>
      </c>
      <c r="L84" t="s">
        <v>905</v>
      </c>
      <c r="M84">
        <v>6</v>
      </c>
      <c r="N84">
        <v>8</v>
      </c>
      <c r="O84">
        <v>2021</v>
      </c>
      <c r="P84">
        <v>6</v>
      </c>
      <c r="Q84" t="s">
        <v>906</v>
      </c>
      <c r="R84" s="1">
        <v>44409</v>
      </c>
      <c r="S84">
        <v>3</v>
      </c>
      <c r="T84" t="s">
        <v>763</v>
      </c>
      <c r="U84" t="s">
        <v>907</v>
      </c>
      <c r="V84">
        <v>59262</v>
      </c>
      <c r="W84" t="s">
        <v>908</v>
      </c>
      <c r="X84">
        <v>1052</v>
      </c>
      <c r="Y84">
        <v>1.78E-2</v>
      </c>
      <c r="Z84">
        <v>124</v>
      </c>
      <c r="AA84" t="s">
        <v>909</v>
      </c>
      <c r="AB84">
        <v>40</v>
      </c>
      <c r="AC84">
        <v>37</v>
      </c>
      <c r="AD84">
        <v>0</v>
      </c>
      <c r="AE84">
        <v>37.700000000000003</v>
      </c>
      <c r="AF84" t="s">
        <v>52</v>
      </c>
      <c r="AG84">
        <v>61900</v>
      </c>
      <c r="AH84" t="s">
        <v>910</v>
      </c>
      <c r="AI84" t="s">
        <v>54</v>
      </c>
      <c r="AJ84" t="s">
        <v>7043</v>
      </c>
      <c r="AK84" t="s">
        <v>54</v>
      </c>
      <c r="AL84" s="23" t="str">
        <f t="shared" si="2"/>
        <v>Life Style</v>
      </c>
      <c r="AM84">
        <f>LEN(Exploratory_Data_Analysis___video_youtube[[#This Row],[description]])</f>
        <v>598</v>
      </c>
    </row>
    <row r="85" spans="1:39" x14ac:dyDescent="0.35">
      <c r="A85" t="s">
        <v>911</v>
      </c>
      <c r="B85" t="s">
        <v>912</v>
      </c>
      <c r="C85" t="s">
        <v>912</v>
      </c>
      <c r="D85" t="s">
        <v>913</v>
      </c>
      <c r="E85" t="s">
        <v>289</v>
      </c>
      <c r="F85" t="s">
        <v>41</v>
      </c>
      <c r="G85" t="s">
        <v>42</v>
      </c>
      <c r="H85" t="s">
        <v>42</v>
      </c>
      <c r="I85" t="s">
        <v>43</v>
      </c>
      <c r="J85" t="s">
        <v>914</v>
      </c>
      <c r="K85" t="s">
        <v>915</v>
      </c>
      <c r="L85" t="s">
        <v>916</v>
      </c>
      <c r="M85">
        <v>9</v>
      </c>
      <c r="N85">
        <v>8</v>
      </c>
      <c r="O85">
        <v>2021</v>
      </c>
      <c r="P85">
        <v>9</v>
      </c>
      <c r="Q85" t="s">
        <v>906</v>
      </c>
      <c r="R85" s="1">
        <v>44409</v>
      </c>
      <c r="S85">
        <v>3</v>
      </c>
      <c r="T85" t="s">
        <v>763</v>
      </c>
      <c r="U85" t="s">
        <v>917</v>
      </c>
      <c r="V85">
        <v>64984</v>
      </c>
      <c r="W85" t="s">
        <v>918</v>
      </c>
      <c r="X85">
        <v>1122</v>
      </c>
      <c r="Y85">
        <v>1.7299999999999999E-2</v>
      </c>
      <c r="Z85">
        <v>57</v>
      </c>
      <c r="AA85" t="s">
        <v>919</v>
      </c>
      <c r="AB85">
        <v>11</v>
      </c>
      <c r="AC85">
        <v>35</v>
      </c>
      <c r="AD85">
        <v>0</v>
      </c>
      <c r="AE85">
        <v>35.200000000000003</v>
      </c>
      <c r="AF85" t="s">
        <v>52</v>
      </c>
      <c r="AG85">
        <v>60900</v>
      </c>
      <c r="AH85" t="s">
        <v>920</v>
      </c>
      <c r="AI85" t="s">
        <v>54</v>
      </c>
      <c r="AJ85" t="s">
        <v>7043</v>
      </c>
      <c r="AK85" t="s">
        <v>54</v>
      </c>
      <c r="AL85" s="23" t="str">
        <f t="shared" si="2"/>
        <v>Life Style</v>
      </c>
      <c r="AM85">
        <f>LEN(Exploratory_Data_Analysis___video_youtube[[#This Row],[description]])</f>
        <v>508</v>
      </c>
    </row>
    <row r="86" spans="1:39" x14ac:dyDescent="0.35">
      <c r="A86" t="s">
        <v>921</v>
      </c>
      <c r="B86" t="s">
        <v>922</v>
      </c>
      <c r="C86" t="s">
        <v>922</v>
      </c>
      <c r="D86" t="s">
        <v>923</v>
      </c>
      <c r="E86" t="s">
        <v>924</v>
      </c>
      <c r="F86" t="s">
        <v>41</v>
      </c>
      <c r="G86" t="s">
        <v>42</v>
      </c>
      <c r="H86" t="s">
        <v>42</v>
      </c>
      <c r="I86" t="s">
        <v>43</v>
      </c>
      <c r="J86" t="s">
        <v>925</v>
      </c>
      <c r="K86" t="s">
        <v>926</v>
      </c>
      <c r="L86" t="s">
        <v>927</v>
      </c>
      <c r="M86">
        <v>10</v>
      </c>
      <c r="N86">
        <v>8</v>
      </c>
      <c r="O86">
        <v>2021</v>
      </c>
      <c r="P86">
        <v>10</v>
      </c>
      <c r="Q86" t="s">
        <v>906</v>
      </c>
      <c r="R86" s="1">
        <v>44409</v>
      </c>
      <c r="S86">
        <v>3</v>
      </c>
      <c r="T86" t="s">
        <v>763</v>
      </c>
      <c r="U86" t="s">
        <v>928</v>
      </c>
      <c r="V86">
        <v>48115</v>
      </c>
      <c r="W86" t="s">
        <v>929</v>
      </c>
      <c r="X86">
        <v>1127</v>
      </c>
      <c r="Y86">
        <v>2.3400000000000001E-2</v>
      </c>
      <c r="Z86">
        <v>98</v>
      </c>
      <c r="AA86" t="s">
        <v>930</v>
      </c>
      <c r="AB86">
        <v>52</v>
      </c>
      <c r="AC86">
        <v>53</v>
      </c>
      <c r="AD86">
        <v>0</v>
      </c>
      <c r="AE86">
        <v>53.9</v>
      </c>
      <c r="AF86" t="s">
        <v>52</v>
      </c>
      <c r="AG86">
        <v>68800</v>
      </c>
      <c r="AH86" t="s">
        <v>931</v>
      </c>
      <c r="AI86" t="s">
        <v>54</v>
      </c>
      <c r="AJ86" t="s">
        <v>7043</v>
      </c>
      <c r="AK86" t="s">
        <v>54</v>
      </c>
      <c r="AL86" s="23" t="str">
        <f t="shared" si="2"/>
        <v>Life Style</v>
      </c>
      <c r="AM86">
        <f>LEN(Exploratory_Data_Analysis___video_youtube[[#This Row],[description]])</f>
        <v>448</v>
      </c>
    </row>
    <row r="87" spans="1:39" x14ac:dyDescent="0.35">
      <c r="A87" t="s">
        <v>932</v>
      </c>
      <c r="B87" t="s">
        <v>933</v>
      </c>
      <c r="C87" t="s">
        <v>933</v>
      </c>
      <c r="D87" t="s">
        <v>934</v>
      </c>
      <c r="E87" t="s">
        <v>192</v>
      </c>
      <c r="F87" t="s">
        <v>41</v>
      </c>
      <c r="G87" t="s">
        <v>42</v>
      </c>
      <c r="H87" t="s">
        <v>42</v>
      </c>
      <c r="I87" t="s">
        <v>43</v>
      </c>
      <c r="J87" t="s">
        <v>935</v>
      </c>
      <c r="K87" t="s">
        <v>936</v>
      </c>
      <c r="L87" t="s">
        <v>937</v>
      </c>
      <c r="M87">
        <v>12</v>
      </c>
      <c r="N87">
        <v>8</v>
      </c>
      <c r="O87">
        <v>2021</v>
      </c>
      <c r="P87">
        <v>12</v>
      </c>
      <c r="Q87" t="s">
        <v>906</v>
      </c>
      <c r="R87" s="1">
        <v>44409</v>
      </c>
      <c r="S87">
        <v>3</v>
      </c>
      <c r="T87" t="s">
        <v>763</v>
      </c>
      <c r="U87" t="s">
        <v>938</v>
      </c>
      <c r="V87">
        <v>210046</v>
      </c>
      <c r="W87" t="s">
        <v>939</v>
      </c>
      <c r="X87">
        <v>5498</v>
      </c>
      <c r="Y87">
        <v>2.6200000000000001E-2</v>
      </c>
      <c r="Z87">
        <v>348</v>
      </c>
      <c r="AA87" t="s">
        <v>940</v>
      </c>
      <c r="AB87">
        <v>30</v>
      </c>
      <c r="AC87">
        <v>46</v>
      </c>
      <c r="AD87">
        <v>0</v>
      </c>
      <c r="AE87">
        <v>46.5</v>
      </c>
      <c r="AF87" t="s">
        <v>52</v>
      </c>
      <c r="AG87">
        <v>62200</v>
      </c>
      <c r="AH87" t="s">
        <v>941</v>
      </c>
      <c r="AI87" t="s">
        <v>54</v>
      </c>
      <c r="AJ87" t="s">
        <v>166</v>
      </c>
      <c r="AK87" t="s">
        <v>54</v>
      </c>
      <c r="AL87" s="23" t="str">
        <f t="shared" si="2"/>
        <v>Life Style</v>
      </c>
      <c r="AM87">
        <f>LEN(Exploratory_Data_Analysis___video_youtube[[#This Row],[description]])</f>
        <v>466</v>
      </c>
    </row>
    <row r="88" spans="1:39" x14ac:dyDescent="0.35">
      <c r="A88" t="s">
        <v>942</v>
      </c>
      <c r="B88" t="s">
        <v>943</v>
      </c>
      <c r="C88" t="s">
        <v>943</v>
      </c>
      <c r="D88" t="s">
        <v>944</v>
      </c>
      <c r="E88" t="s">
        <v>597</v>
      </c>
      <c r="F88" t="s">
        <v>41</v>
      </c>
      <c r="G88" t="s">
        <v>42</v>
      </c>
      <c r="H88" t="s">
        <v>42</v>
      </c>
      <c r="I88" t="s">
        <v>43</v>
      </c>
      <c r="J88" t="s">
        <v>945</v>
      </c>
      <c r="K88" t="s">
        <v>946</v>
      </c>
      <c r="L88" t="s">
        <v>947</v>
      </c>
      <c r="M88">
        <v>14</v>
      </c>
      <c r="N88">
        <v>8</v>
      </c>
      <c r="O88">
        <v>2021</v>
      </c>
      <c r="P88">
        <v>14</v>
      </c>
      <c r="Q88" t="s">
        <v>906</v>
      </c>
      <c r="R88" s="1">
        <v>44409</v>
      </c>
      <c r="S88">
        <v>3</v>
      </c>
      <c r="T88" t="s">
        <v>763</v>
      </c>
      <c r="U88" t="s">
        <v>948</v>
      </c>
      <c r="V88">
        <v>141701</v>
      </c>
      <c r="W88" t="s">
        <v>949</v>
      </c>
      <c r="X88">
        <v>3449</v>
      </c>
      <c r="Y88">
        <v>2.4299999999999999E-2</v>
      </c>
      <c r="Z88">
        <v>449</v>
      </c>
      <c r="AA88" t="s">
        <v>950</v>
      </c>
      <c r="AB88">
        <v>32</v>
      </c>
      <c r="AC88">
        <v>44</v>
      </c>
      <c r="AD88">
        <v>0</v>
      </c>
      <c r="AE88">
        <v>44.5</v>
      </c>
      <c r="AF88" t="s">
        <v>52</v>
      </c>
      <c r="AG88">
        <v>65000</v>
      </c>
      <c r="AH88" t="s">
        <v>951</v>
      </c>
      <c r="AI88" t="s">
        <v>54</v>
      </c>
      <c r="AJ88" t="s">
        <v>285</v>
      </c>
      <c r="AK88" t="s">
        <v>54</v>
      </c>
      <c r="AL88" s="23" t="str">
        <f t="shared" si="2"/>
        <v>การเมือง</v>
      </c>
      <c r="AM88">
        <f>LEN(Exploratory_Data_Analysis___video_youtube[[#This Row],[description]])</f>
        <v>597</v>
      </c>
    </row>
    <row r="89" spans="1:39" x14ac:dyDescent="0.35">
      <c r="A89" t="s">
        <v>952</v>
      </c>
      <c r="B89" t="s">
        <v>953</v>
      </c>
      <c r="C89" t="s">
        <v>953</v>
      </c>
      <c r="D89" t="s">
        <v>954</v>
      </c>
      <c r="E89" t="s">
        <v>289</v>
      </c>
      <c r="F89" t="s">
        <v>41</v>
      </c>
      <c r="G89" t="s">
        <v>42</v>
      </c>
      <c r="H89" t="s">
        <v>42</v>
      </c>
      <c r="I89" t="s">
        <v>43</v>
      </c>
      <c r="J89" t="s">
        <v>955</v>
      </c>
      <c r="K89" t="s">
        <v>956</v>
      </c>
      <c r="L89" t="s">
        <v>957</v>
      </c>
      <c r="M89">
        <v>17</v>
      </c>
      <c r="N89">
        <v>8</v>
      </c>
      <c r="O89">
        <v>2021</v>
      </c>
      <c r="P89">
        <v>17</v>
      </c>
      <c r="Q89" t="s">
        <v>906</v>
      </c>
      <c r="R89" s="1">
        <v>44409</v>
      </c>
      <c r="S89">
        <v>3</v>
      </c>
      <c r="T89" t="s">
        <v>763</v>
      </c>
      <c r="U89" t="s">
        <v>958</v>
      </c>
      <c r="V89">
        <v>50426</v>
      </c>
      <c r="W89" t="s">
        <v>959</v>
      </c>
      <c r="X89">
        <v>1227</v>
      </c>
      <c r="Y89">
        <v>2.4299999999999999E-2</v>
      </c>
      <c r="Z89">
        <v>148</v>
      </c>
      <c r="AA89" t="s">
        <v>960</v>
      </c>
      <c r="AB89">
        <v>32</v>
      </c>
      <c r="AC89">
        <v>33</v>
      </c>
      <c r="AD89">
        <v>0</v>
      </c>
      <c r="AE89">
        <v>33.5</v>
      </c>
      <c r="AF89" t="s">
        <v>52</v>
      </c>
      <c r="AG89">
        <v>60900</v>
      </c>
      <c r="AH89" t="s">
        <v>961</v>
      </c>
      <c r="AI89" t="s">
        <v>54</v>
      </c>
      <c r="AJ89" t="s">
        <v>54</v>
      </c>
      <c r="AK89" t="s">
        <v>54</v>
      </c>
      <c r="AL89" s="23" t="str">
        <f t="shared" si="2"/>
        <v>อื่น ๆ</v>
      </c>
      <c r="AM89">
        <f>LEN(Exploratory_Data_Analysis___video_youtube[[#This Row],[description]])</f>
        <v>568</v>
      </c>
    </row>
    <row r="90" spans="1:39" x14ac:dyDescent="0.35">
      <c r="A90" t="s">
        <v>962</v>
      </c>
      <c r="B90" t="s">
        <v>963</v>
      </c>
      <c r="C90" t="s">
        <v>963</v>
      </c>
      <c r="D90" t="s">
        <v>964</v>
      </c>
      <c r="E90" t="s">
        <v>81</v>
      </c>
      <c r="F90" t="s">
        <v>41</v>
      </c>
      <c r="G90" t="s">
        <v>42</v>
      </c>
      <c r="H90" t="s">
        <v>42</v>
      </c>
      <c r="I90" t="s">
        <v>43</v>
      </c>
      <c r="J90" t="s">
        <v>965</v>
      </c>
      <c r="K90" t="s">
        <v>966</v>
      </c>
      <c r="L90" t="s">
        <v>967</v>
      </c>
      <c r="M90">
        <v>19</v>
      </c>
      <c r="N90">
        <v>8</v>
      </c>
      <c r="O90">
        <v>2021</v>
      </c>
      <c r="P90">
        <v>19</v>
      </c>
      <c r="Q90" t="s">
        <v>906</v>
      </c>
      <c r="R90" s="1">
        <v>44409</v>
      </c>
      <c r="S90">
        <v>3</v>
      </c>
      <c r="T90" t="s">
        <v>763</v>
      </c>
      <c r="U90" t="s">
        <v>968</v>
      </c>
      <c r="V90">
        <v>48916</v>
      </c>
      <c r="W90" t="s">
        <v>969</v>
      </c>
      <c r="X90">
        <v>1163</v>
      </c>
      <c r="Y90">
        <v>2.3800000000000002E-2</v>
      </c>
      <c r="Z90">
        <v>72</v>
      </c>
      <c r="AA90" t="s">
        <v>970</v>
      </c>
      <c r="AB90">
        <v>28</v>
      </c>
      <c r="AC90">
        <v>25</v>
      </c>
      <c r="AD90">
        <v>0</v>
      </c>
      <c r="AE90">
        <v>25.5</v>
      </c>
      <c r="AF90" t="s">
        <v>187</v>
      </c>
      <c r="AG90">
        <v>62700</v>
      </c>
      <c r="AH90" t="s">
        <v>971</v>
      </c>
      <c r="AI90" t="s">
        <v>54</v>
      </c>
      <c r="AJ90" t="s">
        <v>1143</v>
      </c>
      <c r="AK90" t="s">
        <v>54</v>
      </c>
      <c r="AL90" s="23" t="str">
        <f t="shared" si="2"/>
        <v>ธุรกิจและการค้า</v>
      </c>
      <c r="AM90">
        <f>LEN(Exploratory_Data_Analysis___video_youtube[[#This Row],[description]])</f>
        <v>503</v>
      </c>
    </row>
    <row r="91" spans="1:39" x14ac:dyDescent="0.35">
      <c r="A91" t="s">
        <v>972</v>
      </c>
      <c r="B91" t="s">
        <v>973</v>
      </c>
      <c r="C91" t="s">
        <v>973</v>
      </c>
      <c r="D91" t="s">
        <v>974</v>
      </c>
      <c r="E91" t="s">
        <v>516</v>
      </c>
      <c r="F91" t="s">
        <v>41</v>
      </c>
      <c r="G91" t="s">
        <v>42</v>
      </c>
      <c r="H91" t="s">
        <v>42</v>
      </c>
      <c r="I91" t="s">
        <v>43</v>
      </c>
      <c r="J91" t="s">
        <v>975</v>
      </c>
      <c r="K91" t="s">
        <v>975</v>
      </c>
      <c r="L91" t="s">
        <v>976</v>
      </c>
      <c r="M91">
        <v>20</v>
      </c>
      <c r="N91">
        <v>8</v>
      </c>
      <c r="O91">
        <v>2021</v>
      </c>
      <c r="P91">
        <v>20</v>
      </c>
      <c r="Q91" t="s">
        <v>906</v>
      </c>
      <c r="R91" s="1">
        <v>44409</v>
      </c>
      <c r="S91">
        <v>3</v>
      </c>
      <c r="T91" t="s">
        <v>763</v>
      </c>
      <c r="U91" t="s">
        <v>977</v>
      </c>
      <c r="V91">
        <v>38566</v>
      </c>
      <c r="W91" t="s">
        <v>978</v>
      </c>
      <c r="X91">
        <v>817</v>
      </c>
      <c r="Y91">
        <v>2.12E-2</v>
      </c>
      <c r="Z91">
        <v>268</v>
      </c>
      <c r="AA91" t="s">
        <v>979</v>
      </c>
      <c r="AB91">
        <v>16</v>
      </c>
      <c r="AC91">
        <v>37</v>
      </c>
      <c r="AD91">
        <v>0</v>
      </c>
      <c r="AE91">
        <v>37.299999999999997</v>
      </c>
      <c r="AF91" t="s">
        <v>52</v>
      </c>
      <c r="AG91">
        <v>63100</v>
      </c>
      <c r="AH91" t="s">
        <v>980</v>
      </c>
      <c r="AI91" t="s">
        <v>54</v>
      </c>
      <c r="AJ91" t="s">
        <v>1471</v>
      </c>
      <c r="AK91" t="s">
        <v>54</v>
      </c>
      <c r="AL91" s="23" t="str">
        <f t="shared" si="2"/>
        <v>ธุรกิจและการค้า</v>
      </c>
      <c r="AM91">
        <f>LEN(Exploratory_Data_Analysis___video_youtube[[#This Row],[description]])</f>
        <v>472</v>
      </c>
    </row>
    <row r="92" spans="1:39" x14ac:dyDescent="0.35">
      <c r="A92" t="s">
        <v>981</v>
      </c>
      <c r="B92" t="s">
        <v>982</v>
      </c>
      <c r="C92" t="s">
        <v>982</v>
      </c>
      <c r="D92" t="s">
        <v>983</v>
      </c>
      <c r="E92" t="s">
        <v>92</v>
      </c>
      <c r="F92" t="s">
        <v>41</v>
      </c>
      <c r="G92" t="s">
        <v>42</v>
      </c>
      <c r="H92" t="s">
        <v>42</v>
      </c>
      <c r="I92" t="s">
        <v>43</v>
      </c>
      <c r="J92" t="s">
        <v>984</v>
      </c>
      <c r="K92" t="s">
        <v>985</v>
      </c>
      <c r="L92" t="s">
        <v>986</v>
      </c>
      <c r="M92">
        <v>21</v>
      </c>
      <c r="N92">
        <v>8</v>
      </c>
      <c r="O92">
        <v>2021</v>
      </c>
      <c r="P92">
        <v>21</v>
      </c>
      <c r="Q92" t="s">
        <v>906</v>
      </c>
      <c r="R92" s="1">
        <v>44409</v>
      </c>
      <c r="S92">
        <v>3</v>
      </c>
      <c r="T92" t="s">
        <v>763</v>
      </c>
      <c r="U92" t="s">
        <v>987</v>
      </c>
      <c r="V92">
        <v>142849</v>
      </c>
      <c r="W92" t="s">
        <v>988</v>
      </c>
      <c r="X92">
        <v>4077</v>
      </c>
      <c r="Y92">
        <v>2.8500000000000001E-2</v>
      </c>
      <c r="Z92">
        <v>553</v>
      </c>
      <c r="AA92" t="s">
        <v>989</v>
      </c>
      <c r="AB92">
        <v>33</v>
      </c>
      <c r="AC92">
        <v>28</v>
      </c>
      <c r="AD92">
        <v>0</v>
      </c>
      <c r="AE92">
        <v>28.6</v>
      </c>
      <c r="AF92" t="s">
        <v>187</v>
      </c>
      <c r="AG92">
        <v>59500</v>
      </c>
      <c r="AH92" t="s">
        <v>990</v>
      </c>
      <c r="AI92" t="s">
        <v>54</v>
      </c>
      <c r="AJ92" t="s">
        <v>1471</v>
      </c>
      <c r="AK92" t="s">
        <v>54</v>
      </c>
      <c r="AL92" s="23" t="str">
        <f t="shared" si="2"/>
        <v>ธุรกิจและการค้า</v>
      </c>
      <c r="AM92">
        <f>LEN(Exploratory_Data_Analysis___video_youtube[[#This Row],[description]])</f>
        <v>477</v>
      </c>
    </row>
    <row r="93" spans="1:39" x14ac:dyDescent="0.35">
      <c r="A93" t="s">
        <v>991</v>
      </c>
      <c r="B93" t="s">
        <v>992</v>
      </c>
      <c r="C93" t="s">
        <v>992</v>
      </c>
      <c r="D93" t="s">
        <v>993</v>
      </c>
      <c r="E93" t="s">
        <v>192</v>
      </c>
      <c r="F93" t="s">
        <v>41</v>
      </c>
      <c r="G93" t="s">
        <v>42</v>
      </c>
      <c r="H93" t="s">
        <v>42</v>
      </c>
      <c r="I93" t="s">
        <v>43</v>
      </c>
      <c r="J93" t="s">
        <v>994</v>
      </c>
      <c r="K93" t="s">
        <v>995</v>
      </c>
      <c r="L93" t="s">
        <v>996</v>
      </c>
      <c r="M93">
        <v>25</v>
      </c>
      <c r="N93">
        <v>8</v>
      </c>
      <c r="O93">
        <v>2021</v>
      </c>
      <c r="P93">
        <v>25</v>
      </c>
      <c r="Q93" t="s">
        <v>906</v>
      </c>
      <c r="R93" s="1">
        <v>44409</v>
      </c>
      <c r="S93">
        <v>3</v>
      </c>
      <c r="T93" t="s">
        <v>763</v>
      </c>
      <c r="U93" t="s">
        <v>997</v>
      </c>
      <c r="V93">
        <v>569841</v>
      </c>
      <c r="W93" t="s">
        <v>998</v>
      </c>
      <c r="X93">
        <v>9606</v>
      </c>
      <c r="Y93">
        <v>1.6899999999999998E-2</v>
      </c>
      <c r="Z93">
        <v>844</v>
      </c>
      <c r="AA93" t="s">
        <v>999</v>
      </c>
      <c r="AB93">
        <v>52</v>
      </c>
      <c r="AC93">
        <v>6</v>
      </c>
      <c r="AD93">
        <v>1</v>
      </c>
      <c r="AE93">
        <v>66.900000000000006</v>
      </c>
      <c r="AF93" t="s">
        <v>259</v>
      </c>
      <c r="AG93">
        <v>71300</v>
      </c>
      <c r="AH93" t="s">
        <v>1000</v>
      </c>
      <c r="AI93" t="s">
        <v>54</v>
      </c>
      <c r="AJ93" t="s">
        <v>846</v>
      </c>
      <c r="AK93" t="s">
        <v>54</v>
      </c>
      <c r="AL93" s="23" t="str">
        <f t="shared" si="2"/>
        <v>ธุรกิจและการค้า</v>
      </c>
      <c r="AM93">
        <f>LEN(Exploratory_Data_Analysis___video_youtube[[#This Row],[description]])</f>
        <v>1258</v>
      </c>
    </row>
    <row r="94" spans="1:39" x14ac:dyDescent="0.35">
      <c r="A94" t="s">
        <v>1001</v>
      </c>
      <c r="B94" t="s">
        <v>1002</v>
      </c>
      <c r="C94" t="s">
        <v>1002</v>
      </c>
      <c r="D94" t="s">
        <v>1003</v>
      </c>
      <c r="E94" t="s">
        <v>92</v>
      </c>
      <c r="F94" t="s">
        <v>41</v>
      </c>
      <c r="G94" t="s">
        <v>42</v>
      </c>
      <c r="H94" t="s">
        <v>42</v>
      </c>
      <c r="I94" t="s">
        <v>43</v>
      </c>
      <c r="J94" t="s">
        <v>1004</v>
      </c>
      <c r="K94" t="s">
        <v>1005</v>
      </c>
      <c r="L94" t="s">
        <v>1006</v>
      </c>
      <c r="M94">
        <v>27</v>
      </c>
      <c r="N94">
        <v>8</v>
      </c>
      <c r="O94">
        <v>2021</v>
      </c>
      <c r="P94">
        <v>27</v>
      </c>
      <c r="Q94" t="s">
        <v>906</v>
      </c>
      <c r="R94" s="1">
        <v>44409</v>
      </c>
      <c r="S94">
        <v>3</v>
      </c>
      <c r="T94" t="s">
        <v>763</v>
      </c>
      <c r="U94" t="s">
        <v>1007</v>
      </c>
      <c r="V94">
        <v>17091</v>
      </c>
      <c r="W94" t="s">
        <v>1008</v>
      </c>
      <c r="X94">
        <v>319</v>
      </c>
      <c r="Y94">
        <v>1.8700000000000001E-2</v>
      </c>
      <c r="Z94">
        <v>96</v>
      </c>
      <c r="AA94" t="s">
        <v>1009</v>
      </c>
      <c r="AB94">
        <v>26</v>
      </c>
      <c r="AC94">
        <v>21</v>
      </c>
      <c r="AD94">
        <v>1</v>
      </c>
      <c r="AE94">
        <v>81.400000000000006</v>
      </c>
      <c r="AF94" t="s">
        <v>259</v>
      </c>
      <c r="AG94">
        <v>74500</v>
      </c>
      <c r="AH94" t="s">
        <v>1010</v>
      </c>
      <c r="AI94" t="s">
        <v>54</v>
      </c>
      <c r="AJ94" t="s">
        <v>249</v>
      </c>
      <c r="AK94" t="s">
        <v>54</v>
      </c>
      <c r="AL94" s="23" t="str">
        <f t="shared" si="2"/>
        <v>เศรษฐกิจ</v>
      </c>
      <c r="AM94">
        <f>LEN(Exploratory_Data_Analysis___video_youtube[[#This Row],[description]])</f>
        <v>940</v>
      </c>
    </row>
    <row r="95" spans="1:39" x14ac:dyDescent="0.35">
      <c r="A95" t="s">
        <v>1011</v>
      </c>
      <c r="B95" t="s">
        <v>1012</v>
      </c>
      <c r="C95" t="s">
        <v>1012</v>
      </c>
      <c r="D95" t="s">
        <v>1013</v>
      </c>
      <c r="E95" t="s">
        <v>1014</v>
      </c>
      <c r="F95" t="s">
        <v>41</v>
      </c>
      <c r="G95" t="s">
        <v>42</v>
      </c>
      <c r="H95" t="s">
        <v>42</v>
      </c>
      <c r="I95" t="s">
        <v>43</v>
      </c>
      <c r="J95" t="s">
        <v>1015</v>
      </c>
      <c r="K95" t="s">
        <v>1005</v>
      </c>
      <c r="L95" t="s">
        <v>1006</v>
      </c>
      <c r="M95">
        <v>27</v>
      </c>
      <c r="N95">
        <v>8</v>
      </c>
      <c r="O95">
        <v>2021</v>
      </c>
      <c r="P95">
        <v>27</v>
      </c>
      <c r="Q95" t="s">
        <v>906</v>
      </c>
      <c r="R95" s="1">
        <v>44409</v>
      </c>
      <c r="S95">
        <v>3</v>
      </c>
      <c r="T95" t="s">
        <v>763</v>
      </c>
      <c r="U95" t="s">
        <v>1016</v>
      </c>
      <c r="V95">
        <v>63374</v>
      </c>
      <c r="W95" t="s">
        <v>1017</v>
      </c>
      <c r="X95">
        <v>1100</v>
      </c>
      <c r="Y95">
        <v>1.7399999999999999E-2</v>
      </c>
      <c r="Z95">
        <v>39</v>
      </c>
      <c r="AA95" t="s">
        <v>1018</v>
      </c>
      <c r="AB95">
        <v>49</v>
      </c>
      <c r="AC95">
        <v>39</v>
      </c>
      <c r="AD95">
        <v>1</v>
      </c>
      <c r="AE95">
        <v>99.8</v>
      </c>
      <c r="AF95" t="s">
        <v>370</v>
      </c>
      <c r="AG95">
        <v>74600</v>
      </c>
      <c r="AH95" t="s">
        <v>1019</v>
      </c>
      <c r="AI95" t="s">
        <v>54</v>
      </c>
      <c r="AJ95" t="s">
        <v>54</v>
      </c>
      <c r="AK95" t="s">
        <v>54</v>
      </c>
      <c r="AL95" s="23" t="str">
        <f t="shared" si="2"/>
        <v>อื่น ๆ</v>
      </c>
      <c r="AM95">
        <f>LEN(Exploratory_Data_Analysis___video_youtube[[#This Row],[description]])</f>
        <v>748</v>
      </c>
    </row>
    <row r="96" spans="1:39" x14ac:dyDescent="0.35">
      <c r="A96" t="s">
        <v>1020</v>
      </c>
      <c r="B96" t="s">
        <v>1021</v>
      </c>
      <c r="C96" t="s">
        <v>1021</v>
      </c>
      <c r="D96" t="s">
        <v>1022</v>
      </c>
      <c r="E96" t="s">
        <v>628</v>
      </c>
      <c r="F96" t="s">
        <v>41</v>
      </c>
      <c r="G96" t="s">
        <v>42</v>
      </c>
      <c r="H96" t="s">
        <v>42</v>
      </c>
      <c r="I96" t="s">
        <v>43</v>
      </c>
      <c r="J96" t="s">
        <v>1023</v>
      </c>
      <c r="K96" t="s">
        <v>1024</v>
      </c>
      <c r="L96" t="s">
        <v>1025</v>
      </c>
      <c r="M96">
        <v>28</v>
      </c>
      <c r="N96">
        <v>8</v>
      </c>
      <c r="O96">
        <v>2021</v>
      </c>
      <c r="P96">
        <v>28</v>
      </c>
      <c r="Q96" t="s">
        <v>906</v>
      </c>
      <c r="R96" s="1">
        <v>44409</v>
      </c>
      <c r="S96">
        <v>3</v>
      </c>
      <c r="T96" t="s">
        <v>763</v>
      </c>
      <c r="U96" t="s">
        <v>1026</v>
      </c>
      <c r="V96">
        <v>27486</v>
      </c>
      <c r="W96" t="s">
        <v>1027</v>
      </c>
      <c r="X96">
        <v>571</v>
      </c>
      <c r="Y96">
        <v>2.0799999999999999E-2</v>
      </c>
      <c r="Z96">
        <v>27</v>
      </c>
      <c r="AA96" t="s">
        <v>1028</v>
      </c>
      <c r="AB96">
        <v>31</v>
      </c>
      <c r="AC96">
        <v>3</v>
      </c>
      <c r="AD96">
        <v>1</v>
      </c>
      <c r="AE96">
        <v>63.5</v>
      </c>
      <c r="AF96" t="s">
        <v>259</v>
      </c>
      <c r="AG96">
        <v>63700</v>
      </c>
      <c r="AH96" t="s">
        <v>1029</v>
      </c>
      <c r="AI96" t="s">
        <v>54</v>
      </c>
      <c r="AJ96" t="s">
        <v>54</v>
      </c>
      <c r="AK96" t="s">
        <v>54</v>
      </c>
      <c r="AL96" s="23" t="str">
        <f t="shared" si="2"/>
        <v>อื่น ๆ</v>
      </c>
      <c r="AM96">
        <f>LEN(Exploratory_Data_Analysis___video_youtube[[#This Row],[description]])</f>
        <v>1153</v>
      </c>
    </row>
    <row r="97" spans="1:39" x14ac:dyDescent="0.35">
      <c r="A97" t="s">
        <v>1030</v>
      </c>
      <c r="B97" t="s">
        <v>1031</v>
      </c>
      <c r="C97" t="s">
        <v>1031</v>
      </c>
      <c r="D97" t="s">
        <v>1032</v>
      </c>
      <c r="E97" t="s">
        <v>1033</v>
      </c>
      <c r="F97" t="s">
        <v>41</v>
      </c>
      <c r="G97" t="s">
        <v>42</v>
      </c>
      <c r="H97" t="s">
        <v>42</v>
      </c>
      <c r="I97" t="s">
        <v>43</v>
      </c>
      <c r="J97" t="s">
        <v>1034</v>
      </c>
      <c r="K97" t="s">
        <v>1035</v>
      </c>
      <c r="L97" t="s">
        <v>1036</v>
      </c>
      <c r="M97">
        <v>29</v>
      </c>
      <c r="N97">
        <v>8</v>
      </c>
      <c r="O97">
        <v>2021</v>
      </c>
      <c r="P97">
        <v>29</v>
      </c>
      <c r="Q97" t="s">
        <v>906</v>
      </c>
      <c r="R97" s="1">
        <v>44409</v>
      </c>
      <c r="S97">
        <v>3</v>
      </c>
      <c r="T97" t="s">
        <v>763</v>
      </c>
      <c r="U97" t="s">
        <v>1037</v>
      </c>
      <c r="V97">
        <v>104226</v>
      </c>
      <c r="W97" t="s">
        <v>1038</v>
      </c>
      <c r="X97">
        <v>3154</v>
      </c>
      <c r="Y97">
        <v>3.0300000000000001E-2</v>
      </c>
      <c r="Z97">
        <v>341</v>
      </c>
      <c r="AA97" t="s">
        <v>1039</v>
      </c>
      <c r="AB97">
        <v>17</v>
      </c>
      <c r="AC97">
        <v>50</v>
      </c>
      <c r="AD97">
        <v>0</v>
      </c>
      <c r="AE97">
        <v>50.3</v>
      </c>
      <c r="AF97" t="s">
        <v>52</v>
      </c>
      <c r="AG97">
        <v>64800</v>
      </c>
      <c r="AH97" t="s">
        <v>1040</v>
      </c>
      <c r="AI97" t="s">
        <v>54</v>
      </c>
      <c r="AJ97" t="s">
        <v>285</v>
      </c>
      <c r="AK97" t="s">
        <v>54</v>
      </c>
      <c r="AL97" s="23" t="str">
        <f t="shared" si="2"/>
        <v>การเมือง</v>
      </c>
      <c r="AM97">
        <f>LEN(Exploratory_Data_Analysis___video_youtube[[#This Row],[description]])</f>
        <v>771</v>
      </c>
    </row>
    <row r="98" spans="1:39" x14ac:dyDescent="0.35">
      <c r="A98" t="s">
        <v>1041</v>
      </c>
      <c r="B98" t="s">
        <v>1042</v>
      </c>
      <c r="C98" t="s">
        <v>1042</v>
      </c>
      <c r="D98" t="s">
        <v>1043</v>
      </c>
      <c r="E98" t="s">
        <v>412</v>
      </c>
      <c r="F98" t="s">
        <v>41</v>
      </c>
      <c r="G98" t="s">
        <v>42</v>
      </c>
      <c r="H98" t="s">
        <v>42</v>
      </c>
      <c r="I98" t="s">
        <v>43</v>
      </c>
      <c r="J98" t="s">
        <v>1044</v>
      </c>
      <c r="K98" t="s">
        <v>1045</v>
      </c>
      <c r="L98" t="s">
        <v>1046</v>
      </c>
      <c r="M98">
        <v>1</v>
      </c>
      <c r="N98">
        <v>9</v>
      </c>
      <c r="O98">
        <v>2021</v>
      </c>
      <c r="P98">
        <v>1</v>
      </c>
      <c r="Q98" t="s">
        <v>1047</v>
      </c>
      <c r="R98" s="1">
        <v>44440</v>
      </c>
      <c r="S98">
        <v>3</v>
      </c>
      <c r="T98" t="s">
        <v>763</v>
      </c>
      <c r="U98" t="s">
        <v>1048</v>
      </c>
      <c r="V98">
        <v>41658</v>
      </c>
      <c r="W98" t="s">
        <v>1049</v>
      </c>
      <c r="X98">
        <v>870</v>
      </c>
      <c r="Y98">
        <v>2.0899999999999998E-2</v>
      </c>
      <c r="Z98">
        <v>34</v>
      </c>
      <c r="AA98" t="s">
        <v>1050</v>
      </c>
      <c r="AB98">
        <v>58</v>
      </c>
      <c r="AC98">
        <v>12</v>
      </c>
      <c r="AD98">
        <v>1</v>
      </c>
      <c r="AE98">
        <v>73</v>
      </c>
      <c r="AF98" t="s">
        <v>259</v>
      </c>
      <c r="AG98">
        <v>75100</v>
      </c>
      <c r="AH98" t="s">
        <v>1051</v>
      </c>
      <c r="AI98" t="s">
        <v>54</v>
      </c>
      <c r="AJ98" t="s">
        <v>54</v>
      </c>
      <c r="AK98" t="s">
        <v>54</v>
      </c>
      <c r="AL98" s="23" t="str">
        <f t="shared" si="2"/>
        <v>อื่น ๆ</v>
      </c>
      <c r="AM98">
        <f>LEN(Exploratory_Data_Analysis___video_youtube[[#This Row],[description]])</f>
        <v>1166</v>
      </c>
    </row>
    <row r="99" spans="1:39" x14ac:dyDescent="0.35">
      <c r="A99" t="s">
        <v>1052</v>
      </c>
      <c r="B99" t="s">
        <v>1053</v>
      </c>
      <c r="C99" t="s">
        <v>1053</v>
      </c>
      <c r="D99" t="s">
        <v>1054</v>
      </c>
      <c r="E99" t="s">
        <v>516</v>
      </c>
      <c r="F99" t="s">
        <v>41</v>
      </c>
      <c r="G99" t="s">
        <v>42</v>
      </c>
      <c r="H99" t="s">
        <v>42</v>
      </c>
      <c r="I99" t="s">
        <v>43</v>
      </c>
      <c r="J99" t="s">
        <v>1055</v>
      </c>
      <c r="K99" t="s">
        <v>1056</v>
      </c>
      <c r="L99" t="s">
        <v>1057</v>
      </c>
      <c r="M99">
        <v>2</v>
      </c>
      <c r="N99">
        <v>9</v>
      </c>
      <c r="O99">
        <v>2021</v>
      </c>
      <c r="P99">
        <v>2</v>
      </c>
      <c r="Q99" t="s">
        <v>1047</v>
      </c>
      <c r="R99" s="1">
        <v>44440</v>
      </c>
      <c r="S99">
        <v>3</v>
      </c>
      <c r="T99" t="s">
        <v>763</v>
      </c>
      <c r="U99" t="s">
        <v>1058</v>
      </c>
      <c r="V99">
        <v>48276</v>
      </c>
      <c r="W99" t="s">
        <v>1059</v>
      </c>
      <c r="X99">
        <v>1354</v>
      </c>
      <c r="Y99">
        <v>2.8000000000000001E-2</v>
      </c>
      <c r="Z99">
        <v>74</v>
      </c>
      <c r="AA99" t="s">
        <v>1060</v>
      </c>
      <c r="AB99">
        <v>21</v>
      </c>
      <c r="AC99">
        <v>47</v>
      </c>
      <c r="AD99">
        <v>1</v>
      </c>
      <c r="AE99">
        <v>107.4</v>
      </c>
      <c r="AF99" t="s">
        <v>370</v>
      </c>
      <c r="AG99">
        <v>71700</v>
      </c>
      <c r="AH99" t="s">
        <v>1061</v>
      </c>
      <c r="AI99" t="s">
        <v>54</v>
      </c>
      <c r="AJ99" t="s">
        <v>249</v>
      </c>
      <c r="AK99" t="s">
        <v>54</v>
      </c>
      <c r="AL99" s="23" t="str">
        <f t="shared" si="2"/>
        <v>เศรษฐกิจ</v>
      </c>
      <c r="AM99">
        <f>LEN(Exploratory_Data_Analysis___video_youtube[[#This Row],[description]])</f>
        <v>1110</v>
      </c>
    </row>
    <row r="100" spans="1:39" x14ac:dyDescent="0.35">
      <c r="A100" t="s">
        <v>1062</v>
      </c>
      <c r="B100" t="s">
        <v>1063</v>
      </c>
      <c r="C100" t="s">
        <v>1063</v>
      </c>
      <c r="D100" t="s">
        <v>1064</v>
      </c>
      <c r="E100" t="s">
        <v>351</v>
      </c>
      <c r="F100" t="s">
        <v>41</v>
      </c>
      <c r="G100" t="s">
        <v>42</v>
      </c>
      <c r="H100" t="s">
        <v>42</v>
      </c>
      <c r="I100" t="s">
        <v>43</v>
      </c>
      <c r="J100" t="s">
        <v>1065</v>
      </c>
      <c r="K100" t="s">
        <v>1066</v>
      </c>
      <c r="L100" t="s">
        <v>1067</v>
      </c>
      <c r="M100">
        <v>3</v>
      </c>
      <c r="N100">
        <v>9</v>
      </c>
      <c r="O100">
        <v>2021</v>
      </c>
      <c r="P100">
        <v>3</v>
      </c>
      <c r="Q100" t="s">
        <v>1047</v>
      </c>
      <c r="R100" s="1">
        <v>44440</v>
      </c>
      <c r="S100">
        <v>3</v>
      </c>
      <c r="T100" t="s">
        <v>763</v>
      </c>
      <c r="U100" t="s">
        <v>1068</v>
      </c>
      <c r="V100">
        <v>51309</v>
      </c>
      <c r="W100" t="s">
        <v>1069</v>
      </c>
      <c r="X100">
        <v>1429</v>
      </c>
      <c r="Y100">
        <v>2.7900000000000001E-2</v>
      </c>
      <c r="Z100">
        <v>283</v>
      </c>
      <c r="AA100" t="s">
        <v>1070</v>
      </c>
      <c r="AB100">
        <v>26</v>
      </c>
      <c r="AC100">
        <v>13</v>
      </c>
      <c r="AD100">
        <v>1</v>
      </c>
      <c r="AE100">
        <v>73.400000000000006</v>
      </c>
      <c r="AF100" t="s">
        <v>259</v>
      </c>
      <c r="AG100">
        <v>66900</v>
      </c>
      <c r="AH100" t="s">
        <v>1071</v>
      </c>
      <c r="AI100" t="s">
        <v>54</v>
      </c>
      <c r="AJ100" t="s">
        <v>54</v>
      </c>
      <c r="AK100" t="s">
        <v>54</v>
      </c>
      <c r="AL100" s="23" t="str">
        <f t="shared" si="2"/>
        <v>อื่น ๆ</v>
      </c>
      <c r="AM100">
        <f>LEN(Exploratory_Data_Analysis___video_youtube[[#This Row],[description]])</f>
        <v>904</v>
      </c>
    </row>
    <row r="101" spans="1:39" x14ac:dyDescent="0.35">
      <c r="A101" t="s">
        <v>1072</v>
      </c>
      <c r="B101" t="s">
        <v>1073</v>
      </c>
      <c r="C101" t="s">
        <v>1073</v>
      </c>
      <c r="D101" t="s">
        <v>1074</v>
      </c>
      <c r="E101" t="s">
        <v>465</v>
      </c>
      <c r="F101" t="s">
        <v>41</v>
      </c>
      <c r="G101" t="s">
        <v>42</v>
      </c>
      <c r="H101" t="s">
        <v>42</v>
      </c>
      <c r="I101" t="s">
        <v>43</v>
      </c>
      <c r="J101" t="s">
        <v>1075</v>
      </c>
      <c r="K101" t="s">
        <v>1076</v>
      </c>
      <c r="L101" t="s">
        <v>1077</v>
      </c>
      <c r="M101">
        <v>4</v>
      </c>
      <c r="N101">
        <v>9</v>
      </c>
      <c r="O101">
        <v>2021</v>
      </c>
      <c r="P101">
        <v>4</v>
      </c>
      <c r="Q101" t="s">
        <v>1047</v>
      </c>
      <c r="R101" s="1">
        <v>44440</v>
      </c>
      <c r="S101">
        <v>3</v>
      </c>
      <c r="T101" t="s">
        <v>763</v>
      </c>
      <c r="U101" t="s">
        <v>1078</v>
      </c>
      <c r="V101">
        <v>88141</v>
      </c>
      <c r="W101" t="s">
        <v>1079</v>
      </c>
      <c r="X101">
        <v>2644</v>
      </c>
      <c r="Y101">
        <v>0.03</v>
      </c>
      <c r="Z101">
        <v>152</v>
      </c>
      <c r="AA101" t="s">
        <v>1080</v>
      </c>
      <c r="AB101">
        <v>14</v>
      </c>
      <c r="AC101">
        <v>29</v>
      </c>
      <c r="AD101">
        <v>0</v>
      </c>
      <c r="AE101">
        <v>29.2</v>
      </c>
      <c r="AF101" t="s">
        <v>187</v>
      </c>
      <c r="AG101">
        <v>60600</v>
      </c>
      <c r="AH101" t="s">
        <v>1081</v>
      </c>
      <c r="AI101" t="s">
        <v>54</v>
      </c>
      <c r="AJ101" t="s">
        <v>77</v>
      </c>
      <c r="AK101" t="s">
        <v>54</v>
      </c>
      <c r="AL101" s="23" t="str">
        <f t="shared" si="2"/>
        <v>ธุรกิจและการค้า</v>
      </c>
      <c r="AM101">
        <f>LEN(Exploratory_Data_Analysis___video_youtube[[#This Row],[description]])</f>
        <v>772</v>
      </c>
    </row>
    <row r="102" spans="1:39" x14ac:dyDescent="0.35">
      <c r="A102" t="s">
        <v>1082</v>
      </c>
      <c r="B102" t="s">
        <v>1083</v>
      </c>
      <c r="C102" t="s">
        <v>1083</v>
      </c>
      <c r="D102" t="s">
        <v>1084</v>
      </c>
      <c r="E102" t="s">
        <v>1014</v>
      </c>
      <c r="F102" t="s">
        <v>41</v>
      </c>
      <c r="G102" t="s">
        <v>42</v>
      </c>
      <c r="H102" t="s">
        <v>42</v>
      </c>
      <c r="I102" t="s">
        <v>43</v>
      </c>
      <c r="J102" t="s">
        <v>1085</v>
      </c>
      <c r="K102" t="s">
        <v>1086</v>
      </c>
      <c r="L102" t="s">
        <v>1087</v>
      </c>
      <c r="M102">
        <v>6</v>
      </c>
      <c r="N102">
        <v>9</v>
      </c>
      <c r="O102">
        <v>2021</v>
      </c>
      <c r="P102">
        <v>6</v>
      </c>
      <c r="Q102" t="s">
        <v>1047</v>
      </c>
      <c r="R102" s="1">
        <v>44440</v>
      </c>
      <c r="S102">
        <v>3</v>
      </c>
      <c r="T102" t="s">
        <v>763</v>
      </c>
      <c r="U102" t="s">
        <v>1088</v>
      </c>
      <c r="V102">
        <v>19665</v>
      </c>
      <c r="W102" t="s">
        <v>1089</v>
      </c>
      <c r="X102">
        <v>415</v>
      </c>
      <c r="Y102">
        <v>2.1100000000000001E-2</v>
      </c>
      <c r="Z102">
        <v>71</v>
      </c>
      <c r="AA102" t="s">
        <v>1090</v>
      </c>
      <c r="AB102">
        <v>14</v>
      </c>
      <c r="AC102">
        <v>5</v>
      </c>
      <c r="AD102">
        <v>1</v>
      </c>
      <c r="AE102">
        <v>65.2</v>
      </c>
      <c r="AF102" t="s">
        <v>259</v>
      </c>
      <c r="AG102">
        <v>70000</v>
      </c>
      <c r="AH102" t="s">
        <v>1091</v>
      </c>
      <c r="AI102" t="s">
        <v>54</v>
      </c>
      <c r="AJ102" t="s">
        <v>54</v>
      </c>
      <c r="AK102" t="s">
        <v>54</v>
      </c>
      <c r="AL102" s="23" t="str">
        <f t="shared" si="2"/>
        <v>อื่น ๆ</v>
      </c>
      <c r="AM102">
        <f>LEN(Exploratory_Data_Analysis___video_youtube[[#This Row],[description]])</f>
        <v>964</v>
      </c>
    </row>
    <row r="103" spans="1:39" x14ac:dyDescent="0.35">
      <c r="A103" t="s">
        <v>1092</v>
      </c>
      <c r="B103" t="s">
        <v>1093</v>
      </c>
      <c r="C103" t="s">
        <v>1093</v>
      </c>
      <c r="D103" t="s">
        <v>1094</v>
      </c>
      <c r="E103" t="s">
        <v>1095</v>
      </c>
      <c r="F103" t="s">
        <v>41</v>
      </c>
      <c r="G103" t="s">
        <v>42</v>
      </c>
      <c r="H103" t="s">
        <v>42</v>
      </c>
      <c r="I103" t="s">
        <v>43</v>
      </c>
      <c r="J103" t="s">
        <v>1096</v>
      </c>
      <c r="K103" t="s">
        <v>1097</v>
      </c>
      <c r="L103" t="s">
        <v>1098</v>
      </c>
      <c r="M103">
        <v>7</v>
      </c>
      <c r="N103">
        <v>9</v>
      </c>
      <c r="O103">
        <v>2021</v>
      </c>
      <c r="P103">
        <v>7</v>
      </c>
      <c r="Q103" t="s">
        <v>1047</v>
      </c>
      <c r="R103" s="1">
        <v>44440</v>
      </c>
      <c r="S103">
        <v>3</v>
      </c>
      <c r="T103" t="s">
        <v>763</v>
      </c>
      <c r="U103" t="s">
        <v>1099</v>
      </c>
      <c r="V103">
        <v>22551</v>
      </c>
      <c r="W103" t="s">
        <v>1100</v>
      </c>
      <c r="X103">
        <v>515</v>
      </c>
      <c r="Y103">
        <v>2.2800000000000001E-2</v>
      </c>
      <c r="Z103">
        <v>65</v>
      </c>
      <c r="AA103" t="s">
        <v>1101</v>
      </c>
      <c r="AB103">
        <v>31</v>
      </c>
      <c r="AC103">
        <v>4</v>
      </c>
      <c r="AD103">
        <v>1</v>
      </c>
      <c r="AE103">
        <v>64.5</v>
      </c>
      <c r="AF103" t="s">
        <v>259</v>
      </c>
      <c r="AG103">
        <v>63400</v>
      </c>
      <c r="AH103" t="s">
        <v>1102</v>
      </c>
      <c r="AI103" t="s">
        <v>54</v>
      </c>
      <c r="AJ103" t="s">
        <v>285</v>
      </c>
      <c r="AK103" t="s">
        <v>54</v>
      </c>
      <c r="AL103" s="23" t="str">
        <f t="shared" si="2"/>
        <v>การเมือง</v>
      </c>
      <c r="AM103">
        <f>LEN(Exploratory_Data_Analysis___video_youtube[[#This Row],[description]])</f>
        <v>971</v>
      </c>
    </row>
    <row r="104" spans="1:39" x14ac:dyDescent="0.35">
      <c r="A104" t="s">
        <v>1103</v>
      </c>
      <c r="B104" t="s">
        <v>1104</v>
      </c>
      <c r="C104" t="s">
        <v>1104</v>
      </c>
      <c r="D104" t="s">
        <v>1105</v>
      </c>
      <c r="E104" t="s">
        <v>114</v>
      </c>
      <c r="F104" t="s">
        <v>41</v>
      </c>
      <c r="G104" t="s">
        <v>42</v>
      </c>
      <c r="H104" t="s">
        <v>42</v>
      </c>
      <c r="I104" t="s">
        <v>43</v>
      </c>
      <c r="J104" t="s">
        <v>1106</v>
      </c>
      <c r="K104" t="s">
        <v>1107</v>
      </c>
      <c r="L104" t="s">
        <v>1108</v>
      </c>
      <c r="M104">
        <v>8</v>
      </c>
      <c r="N104">
        <v>9</v>
      </c>
      <c r="O104">
        <v>2021</v>
      </c>
      <c r="P104">
        <v>8</v>
      </c>
      <c r="Q104" t="s">
        <v>1047</v>
      </c>
      <c r="R104" s="1">
        <v>44440</v>
      </c>
      <c r="S104">
        <v>3</v>
      </c>
      <c r="T104" t="s">
        <v>763</v>
      </c>
      <c r="U104" t="s">
        <v>1109</v>
      </c>
      <c r="V104">
        <v>258715</v>
      </c>
      <c r="W104" t="s">
        <v>1110</v>
      </c>
      <c r="X104">
        <v>5107</v>
      </c>
      <c r="Y104">
        <v>1.9699999999999999E-2</v>
      </c>
      <c r="Z104">
        <v>313</v>
      </c>
      <c r="AA104" t="s">
        <v>1111</v>
      </c>
      <c r="AB104">
        <v>43</v>
      </c>
      <c r="AC104">
        <v>32</v>
      </c>
      <c r="AD104">
        <v>0</v>
      </c>
      <c r="AE104">
        <v>32.700000000000003</v>
      </c>
      <c r="AF104" t="s">
        <v>52</v>
      </c>
      <c r="AG104">
        <v>69400</v>
      </c>
      <c r="AH104" t="s">
        <v>1112</v>
      </c>
      <c r="AI104" t="s">
        <v>54</v>
      </c>
      <c r="AJ104" t="s">
        <v>285</v>
      </c>
      <c r="AK104" t="s">
        <v>54</v>
      </c>
      <c r="AL104" s="23" t="str">
        <f t="shared" si="2"/>
        <v>การเมือง</v>
      </c>
      <c r="AM104">
        <f>LEN(Exploratory_Data_Analysis___video_youtube[[#This Row],[description]])</f>
        <v>506</v>
      </c>
    </row>
    <row r="105" spans="1:39" x14ac:dyDescent="0.35">
      <c r="A105" t="s">
        <v>1113</v>
      </c>
      <c r="B105" t="s">
        <v>1114</v>
      </c>
      <c r="C105" t="s">
        <v>1114</v>
      </c>
      <c r="D105" t="s">
        <v>1115</v>
      </c>
      <c r="E105" t="s">
        <v>276</v>
      </c>
      <c r="F105" t="s">
        <v>41</v>
      </c>
      <c r="G105" t="s">
        <v>42</v>
      </c>
      <c r="H105" t="s">
        <v>42</v>
      </c>
      <c r="I105" t="s">
        <v>43</v>
      </c>
      <c r="J105" t="s">
        <v>1116</v>
      </c>
      <c r="K105" t="s">
        <v>1117</v>
      </c>
      <c r="L105" t="s">
        <v>1118</v>
      </c>
      <c r="M105">
        <v>14</v>
      </c>
      <c r="N105">
        <v>9</v>
      </c>
      <c r="O105">
        <v>2021</v>
      </c>
      <c r="P105">
        <v>14</v>
      </c>
      <c r="Q105" t="s">
        <v>1047</v>
      </c>
      <c r="R105" s="1">
        <v>44440</v>
      </c>
      <c r="S105">
        <v>3</v>
      </c>
      <c r="T105" t="s">
        <v>763</v>
      </c>
      <c r="U105" t="s">
        <v>1119</v>
      </c>
      <c r="V105">
        <v>78940</v>
      </c>
      <c r="W105" t="s">
        <v>1120</v>
      </c>
      <c r="X105">
        <v>2126</v>
      </c>
      <c r="Y105">
        <v>2.69E-2</v>
      </c>
      <c r="Z105">
        <v>208</v>
      </c>
      <c r="AA105" t="s">
        <v>1121</v>
      </c>
      <c r="AB105">
        <v>37</v>
      </c>
      <c r="AC105">
        <v>21</v>
      </c>
      <c r="AD105">
        <v>1</v>
      </c>
      <c r="AE105">
        <v>81.599999999999994</v>
      </c>
      <c r="AF105" t="s">
        <v>259</v>
      </c>
      <c r="AG105">
        <v>69200</v>
      </c>
      <c r="AH105" t="s">
        <v>1122</v>
      </c>
      <c r="AI105" t="s">
        <v>54</v>
      </c>
      <c r="AJ105" t="s">
        <v>1143</v>
      </c>
      <c r="AK105" t="s">
        <v>54</v>
      </c>
      <c r="AL105" s="23" t="str">
        <f t="shared" si="2"/>
        <v>ธุรกิจและการค้า</v>
      </c>
      <c r="AM105">
        <f>LEN(Exploratory_Data_Analysis___video_youtube[[#This Row],[description]])</f>
        <v>514</v>
      </c>
    </row>
    <row r="106" spans="1:39" x14ac:dyDescent="0.35">
      <c r="A106" t="s">
        <v>1123</v>
      </c>
      <c r="B106" t="s">
        <v>1124</v>
      </c>
      <c r="C106" t="s">
        <v>1124</v>
      </c>
      <c r="D106" t="s">
        <v>1125</v>
      </c>
      <c r="E106" t="s">
        <v>103</v>
      </c>
      <c r="F106" t="s">
        <v>41</v>
      </c>
      <c r="G106" t="s">
        <v>42</v>
      </c>
      <c r="H106" t="s">
        <v>42</v>
      </c>
      <c r="I106" t="s">
        <v>43</v>
      </c>
      <c r="J106" t="s">
        <v>1126</v>
      </c>
      <c r="K106" t="s">
        <v>1127</v>
      </c>
      <c r="L106" t="s">
        <v>1128</v>
      </c>
      <c r="M106">
        <v>16</v>
      </c>
      <c r="N106">
        <v>9</v>
      </c>
      <c r="O106">
        <v>2021</v>
      </c>
      <c r="P106">
        <v>16</v>
      </c>
      <c r="Q106" t="s">
        <v>1047</v>
      </c>
      <c r="R106" s="1">
        <v>44440</v>
      </c>
      <c r="S106">
        <v>3</v>
      </c>
      <c r="T106" t="s">
        <v>763</v>
      </c>
      <c r="U106" t="s">
        <v>1129</v>
      </c>
      <c r="V106">
        <v>530654</v>
      </c>
      <c r="W106" t="s">
        <v>1130</v>
      </c>
      <c r="X106">
        <v>12382</v>
      </c>
      <c r="Y106">
        <v>2.3300000000000001E-2</v>
      </c>
      <c r="Z106">
        <v>799</v>
      </c>
      <c r="AA106" t="s">
        <v>1131</v>
      </c>
      <c r="AB106">
        <v>59</v>
      </c>
      <c r="AC106">
        <v>48</v>
      </c>
      <c r="AD106">
        <v>0</v>
      </c>
      <c r="AE106">
        <v>49</v>
      </c>
      <c r="AF106" t="s">
        <v>52</v>
      </c>
      <c r="AG106">
        <v>69500</v>
      </c>
      <c r="AH106" t="s">
        <v>1132</v>
      </c>
      <c r="AI106" t="s">
        <v>54</v>
      </c>
      <c r="AJ106" t="s">
        <v>166</v>
      </c>
      <c r="AK106" t="s">
        <v>54</v>
      </c>
      <c r="AL106" s="23" t="str">
        <f t="shared" si="2"/>
        <v>Life Style</v>
      </c>
      <c r="AM106">
        <f>LEN(Exploratory_Data_Analysis___video_youtube[[#This Row],[description]])</f>
        <v>534</v>
      </c>
    </row>
    <row r="107" spans="1:39" x14ac:dyDescent="0.35">
      <c r="A107" t="s">
        <v>1133</v>
      </c>
      <c r="B107" t="s">
        <v>1134</v>
      </c>
      <c r="C107" t="s">
        <v>1134</v>
      </c>
      <c r="D107" t="s">
        <v>1135</v>
      </c>
      <c r="E107" t="s">
        <v>69</v>
      </c>
      <c r="F107" t="s">
        <v>41</v>
      </c>
      <c r="G107" t="s">
        <v>42</v>
      </c>
      <c r="H107" t="s">
        <v>42</v>
      </c>
      <c r="I107" t="s">
        <v>43</v>
      </c>
      <c r="J107" t="s">
        <v>1136</v>
      </c>
      <c r="K107" t="s">
        <v>1137</v>
      </c>
      <c r="L107" t="s">
        <v>1138</v>
      </c>
      <c r="M107">
        <v>23</v>
      </c>
      <c r="N107">
        <v>9</v>
      </c>
      <c r="O107">
        <v>2021</v>
      </c>
      <c r="P107">
        <v>23</v>
      </c>
      <c r="Q107" t="s">
        <v>1047</v>
      </c>
      <c r="R107" s="1">
        <v>44440</v>
      </c>
      <c r="S107">
        <v>3</v>
      </c>
      <c r="T107" t="s">
        <v>763</v>
      </c>
      <c r="U107" t="s">
        <v>1139</v>
      </c>
      <c r="V107">
        <v>42797</v>
      </c>
      <c r="W107" t="s">
        <v>1140</v>
      </c>
      <c r="X107">
        <v>745</v>
      </c>
      <c r="Y107">
        <v>1.7399999999999999E-2</v>
      </c>
      <c r="Z107">
        <v>38</v>
      </c>
      <c r="AA107" t="s">
        <v>1141</v>
      </c>
      <c r="AB107">
        <v>41</v>
      </c>
      <c r="AC107">
        <v>47</v>
      </c>
      <c r="AD107">
        <v>0</v>
      </c>
      <c r="AE107">
        <v>47.7</v>
      </c>
      <c r="AF107" t="s">
        <v>52</v>
      </c>
      <c r="AG107">
        <v>63900</v>
      </c>
      <c r="AH107" t="s">
        <v>1142</v>
      </c>
      <c r="AI107" t="s">
        <v>54</v>
      </c>
      <c r="AJ107" t="s">
        <v>1143</v>
      </c>
      <c r="AK107" t="s">
        <v>1143</v>
      </c>
      <c r="AL107" s="23" t="str">
        <f t="shared" si="2"/>
        <v>ธุรกิจและการค้า</v>
      </c>
      <c r="AM107">
        <f>LEN(Exploratory_Data_Analysis___video_youtube[[#This Row],[description]])</f>
        <v>566</v>
      </c>
    </row>
    <row r="108" spans="1:39" x14ac:dyDescent="0.35">
      <c r="A108" t="s">
        <v>1144</v>
      </c>
      <c r="B108" t="s">
        <v>1145</v>
      </c>
      <c r="C108" t="s">
        <v>1145</v>
      </c>
      <c r="D108" t="s">
        <v>1146</v>
      </c>
      <c r="E108" t="s">
        <v>92</v>
      </c>
      <c r="F108" t="s">
        <v>41</v>
      </c>
      <c r="G108" t="s">
        <v>42</v>
      </c>
      <c r="H108" t="s">
        <v>42</v>
      </c>
      <c r="I108" t="s">
        <v>43</v>
      </c>
      <c r="J108" t="s">
        <v>1147</v>
      </c>
      <c r="K108" t="s">
        <v>1148</v>
      </c>
      <c r="L108" t="s">
        <v>1149</v>
      </c>
      <c r="M108">
        <v>25</v>
      </c>
      <c r="N108">
        <v>9</v>
      </c>
      <c r="O108">
        <v>2021</v>
      </c>
      <c r="P108">
        <v>25</v>
      </c>
      <c r="Q108" t="s">
        <v>1047</v>
      </c>
      <c r="R108" s="1">
        <v>44440</v>
      </c>
      <c r="S108">
        <v>3</v>
      </c>
      <c r="T108" t="s">
        <v>763</v>
      </c>
      <c r="U108" t="s">
        <v>1150</v>
      </c>
      <c r="V108">
        <v>104180</v>
      </c>
      <c r="W108" t="s">
        <v>1151</v>
      </c>
      <c r="X108">
        <v>2603</v>
      </c>
      <c r="Y108">
        <v>2.5000000000000001E-2</v>
      </c>
      <c r="Z108">
        <v>727</v>
      </c>
      <c r="AA108" t="s">
        <v>1152</v>
      </c>
      <c r="AB108">
        <v>5</v>
      </c>
      <c r="AC108">
        <v>29</v>
      </c>
      <c r="AD108">
        <v>0</v>
      </c>
      <c r="AE108">
        <v>29.1</v>
      </c>
      <c r="AF108" t="s">
        <v>187</v>
      </c>
      <c r="AG108">
        <v>63900</v>
      </c>
      <c r="AH108" t="s">
        <v>1153</v>
      </c>
      <c r="AI108" t="s">
        <v>54</v>
      </c>
      <c r="AJ108" t="s">
        <v>285</v>
      </c>
      <c r="AK108" t="s">
        <v>54</v>
      </c>
      <c r="AL108" s="23" t="str">
        <f t="shared" si="2"/>
        <v>การเมือง</v>
      </c>
      <c r="AM108">
        <f>LEN(Exploratory_Data_Analysis___video_youtube[[#This Row],[description]])</f>
        <v>472</v>
      </c>
    </row>
    <row r="109" spans="1:39" x14ac:dyDescent="0.35">
      <c r="A109" t="s">
        <v>1154</v>
      </c>
      <c r="B109" t="s">
        <v>1155</v>
      </c>
      <c r="C109" t="s">
        <v>1155</v>
      </c>
      <c r="D109" t="s">
        <v>1156</v>
      </c>
      <c r="E109" t="s">
        <v>310</v>
      </c>
      <c r="F109" t="s">
        <v>41</v>
      </c>
      <c r="G109" t="s">
        <v>42</v>
      </c>
      <c r="H109" t="s">
        <v>42</v>
      </c>
      <c r="I109" t="s">
        <v>43</v>
      </c>
      <c r="J109" t="s">
        <v>1157</v>
      </c>
      <c r="K109" t="s">
        <v>1158</v>
      </c>
      <c r="L109" t="s">
        <v>1159</v>
      </c>
      <c r="M109">
        <v>29</v>
      </c>
      <c r="N109">
        <v>9</v>
      </c>
      <c r="O109">
        <v>2021</v>
      </c>
      <c r="P109">
        <v>29</v>
      </c>
      <c r="Q109" t="s">
        <v>1047</v>
      </c>
      <c r="R109" s="1">
        <v>44440</v>
      </c>
      <c r="S109">
        <v>3</v>
      </c>
      <c r="T109" t="s">
        <v>763</v>
      </c>
      <c r="U109" t="s">
        <v>1160</v>
      </c>
      <c r="V109">
        <v>26289</v>
      </c>
      <c r="W109" t="s">
        <v>1161</v>
      </c>
      <c r="X109">
        <v>527</v>
      </c>
      <c r="Y109">
        <v>0.02</v>
      </c>
      <c r="Z109">
        <v>34</v>
      </c>
      <c r="AA109" t="s">
        <v>1162</v>
      </c>
      <c r="AB109">
        <v>11</v>
      </c>
      <c r="AC109">
        <v>34</v>
      </c>
      <c r="AD109">
        <v>0</v>
      </c>
      <c r="AE109">
        <v>34.200000000000003</v>
      </c>
      <c r="AF109" t="s">
        <v>52</v>
      </c>
      <c r="AG109">
        <v>67700</v>
      </c>
      <c r="AH109" t="s">
        <v>1163</v>
      </c>
      <c r="AI109" t="s">
        <v>54</v>
      </c>
      <c r="AJ109" t="s">
        <v>1143</v>
      </c>
      <c r="AK109" t="s">
        <v>54</v>
      </c>
      <c r="AL109" s="23" t="str">
        <f t="shared" si="2"/>
        <v>ธุรกิจและการค้า</v>
      </c>
      <c r="AM109">
        <f>LEN(Exploratory_Data_Analysis___video_youtube[[#This Row],[description]])</f>
        <v>537</v>
      </c>
    </row>
    <row r="110" spans="1:39" x14ac:dyDescent="0.35">
      <c r="A110" t="s">
        <v>1164</v>
      </c>
      <c r="B110" t="s">
        <v>1165</v>
      </c>
      <c r="C110" t="s">
        <v>1165</v>
      </c>
      <c r="D110" t="s">
        <v>1166</v>
      </c>
      <c r="E110" t="s">
        <v>81</v>
      </c>
      <c r="F110" t="s">
        <v>41</v>
      </c>
      <c r="G110" t="s">
        <v>42</v>
      </c>
      <c r="H110" t="s">
        <v>42</v>
      </c>
      <c r="I110" t="s">
        <v>43</v>
      </c>
      <c r="J110" t="s">
        <v>1167</v>
      </c>
      <c r="K110" t="s">
        <v>1168</v>
      </c>
      <c r="L110" t="s">
        <v>1169</v>
      </c>
      <c r="M110">
        <v>2</v>
      </c>
      <c r="N110">
        <v>10</v>
      </c>
      <c r="O110">
        <v>2021</v>
      </c>
      <c r="P110">
        <v>2</v>
      </c>
      <c r="Q110" t="s">
        <v>1170</v>
      </c>
      <c r="R110" s="1">
        <v>44470</v>
      </c>
      <c r="S110">
        <v>4</v>
      </c>
      <c r="T110" t="s">
        <v>1171</v>
      </c>
      <c r="U110" t="s">
        <v>1172</v>
      </c>
      <c r="V110">
        <v>44748</v>
      </c>
      <c r="W110" t="s">
        <v>1173</v>
      </c>
      <c r="X110">
        <v>923</v>
      </c>
      <c r="Y110">
        <v>2.06E-2</v>
      </c>
      <c r="Z110">
        <v>45</v>
      </c>
      <c r="AA110" t="s">
        <v>1174</v>
      </c>
      <c r="AB110">
        <v>49</v>
      </c>
      <c r="AC110">
        <v>25</v>
      </c>
      <c r="AD110">
        <v>0</v>
      </c>
      <c r="AE110">
        <v>25.8</v>
      </c>
      <c r="AF110" t="s">
        <v>187</v>
      </c>
      <c r="AG110">
        <v>65400</v>
      </c>
      <c r="AH110" t="s">
        <v>1175</v>
      </c>
      <c r="AI110" t="s">
        <v>54</v>
      </c>
      <c r="AJ110" t="s">
        <v>846</v>
      </c>
      <c r="AK110" t="s">
        <v>54</v>
      </c>
      <c r="AL110" s="23" t="str">
        <f t="shared" si="2"/>
        <v>ธุรกิจและการค้า</v>
      </c>
      <c r="AM110">
        <f>LEN(Exploratory_Data_Analysis___video_youtube[[#This Row],[description]])</f>
        <v>522</v>
      </c>
    </row>
    <row r="111" spans="1:39" x14ac:dyDescent="0.35">
      <c r="A111" t="s">
        <v>1176</v>
      </c>
      <c r="B111" t="s">
        <v>1177</v>
      </c>
      <c r="C111" t="s">
        <v>1177</v>
      </c>
      <c r="D111" t="s">
        <v>1178</v>
      </c>
      <c r="E111" t="s">
        <v>881</v>
      </c>
      <c r="F111" t="s">
        <v>41</v>
      </c>
      <c r="G111" t="s">
        <v>42</v>
      </c>
      <c r="H111" t="s">
        <v>42</v>
      </c>
      <c r="I111" t="s">
        <v>43</v>
      </c>
      <c r="J111" t="s">
        <v>1179</v>
      </c>
      <c r="K111" t="s">
        <v>1180</v>
      </c>
      <c r="L111" t="s">
        <v>1181</v>
      </c>
      <c r="M111">
        <v>6</v>
      </c>
      <c r="N111">
        <v>10</v>
      </c>
      <c r="O111">
        <v>2021</v>
      </c>
      <c r="P111">
        <v>6</v>
      </c>
      <c r="Q111" t="s">
        <v>1170</v>
      </c>
      <c r="R111" s="1">
        <v>44470</v>
      </c>
      <c r="S111">
        <v>4</v>
      </c>
      <c r="T111" t="s">
        <v>1171</v>
      </c>
      <c r="U111" t="s">
        <v>1182</v>
      </c>
      <c r="V111">
        <v>45379</v>
      </c>
      <c r="W111" t="s">
        <v>1183</v>
      </c>
      <c r="X111">
        <v>1048</v>
      </c>
      <c r="Y111">
        <v>2.3099999999999999E-2</v>
      </c>
      <c r="Z111">
        <v>192</v>
      </c>
      <c r="AA111" t="s">
        <v>1184</v>
      </c>
      <c r="AB111">
        <v>34</v>
      </c>
      <c r="AC111">
        <v>48</v>
      </c>
      <c r="AD111">
        <v>0</v>
      </c>
      <c r="AE111">
        <v>48.6</v>
      </c>
      <c r="AF111" t="s">
        <v>52</v>
      </c>
      <c r="AG111">
        <v>72400</v>
      </c>
      <c r="AH111" t="s">
        <v>1185</v>
      </c>
      <c r="AI111" t="s">
        <v>54</v>
      </c>
      <c r="AJ111" t="s">
        <v>166</v>
      </c>
      <c r="AK111" t="s">
        <v>54</v>
      </c>
      <c r="AL111" s="23" t="str">
        <f t="shared" si="2"/>
        <v>Life Style</v>
      </c>
      <c r="AM111">
        <f>LEN(Exploratory_Data_Analysis___video_youtube[[#This Row],[description]])</f>
        <v>1989</v>
      </c>
    </row>
    <row r="112" spans="1:39" x14ac:dyDescent="0.35">
      <c r="A112" t="s">
        <v>1186</v>
      </c>
      <c r="B112" t="s">
        <v>1187</v>
      </c>
      <c r="C112" t="s">
        <v>1187</v>
      </c>
      <c r="D112" t="s">
        <v>1188</v>
      </c>
      <c r="E112" t="s">
        <v>465</v>
      </c>
      <c r="F112" t="s">
        <v>41</v>
      </c>
      <c r="G112" t="s">
        <v>42</v>
      </c>
      <c r="H112" t="s">
        <v>42</v>
      </c>
      <c r="I112" t="s">
        <v>43</v>
      </c>
      <c r="J112" t="s">
        <v>1189</v>
      </c>
      <c r="K112" t="s">
        <v>1190</v>
      </c>
      <c r="L112" t="s">
        <v>1191</v>
      </c>
      <c r="M112">
        <v>8</v>
      </c>
      <c r="N112">
        <v>10</v>
      </c>
      <c r="O112">
        <v>2021</v>
      </c>
      <c r="P112">
        <v>8</v>
      </c>
      <c r="Q112" t="s">
        <v>1170</v>
      </c>
      <c r="R112" s="1">
        <v>44470</v>
      </c>
      <c r="S112">
        <v>4</v>
      </c>
      <c r="T112" t="s">
        <v>1171</v>
      </c>
      <c r="U112" t="s">
        <v>1192</v>
      </c>
      <c r="V112">
        <v>19369</v>
      </c>
      <c r="W112" t="s">
        <v>1193</v>
      </c>
      <c r="X112">
        <v>498</v>
      </c>
      <c r="Y112">
        <v>2.5700000000000001E-2</v>
      </c>
      <c r="Z112">
        <v>68</v>
      </c>
      <c r="AA112" t="s">
        <v>1194</v>
      </c>
      <c r="AB112">
        <v>22</v>
      </c>
      <c r="AC112">
        <v>28</v>
      </c>
      <c r="AD112">
        <v>0</v>
      </c>
      <c r="AE112">
        <v>28.4</v>
      </c>
      <c r="AF112" t="s">
        <v>187</v>
      </c>
      <c r="AG112">
        <v>65700</v>
      </c>
      <c r="AH112" t="s">
        <v>1195</v>
      </c>
      <c r="AI112" t="s">
        <v>54</v>
      </c>
      <c r="AJ112" t="s">
        <v>166</v>
      </c>
      <c r="AK112" t="s">
        <v>54</v>
      </c>
      <c r="AL112" s="23" t="str">
        <f t="shared" si="2"/>
        <v>Life Style</v>
      </c>
      <c r="AM112">
        <f>LEN(Exploratory_Data_Analysis___video_youtube[[#This Row],[description]])</f>
        <v>476</v>
      </c>
    </row>
    <row r="113" spans="1:39" x14ac:dyDescent="0.35">
      <c r="A113" t="s">
        <v>1196</v>
      </c>
      <c r="B113" t="s">
        <v>1197</v>
      </c>
      <c r="C113" t="s">
        <v>1197</v>
      </c>
      <c r="D113" t="s">
        <v>1198</v>
      </c>
      <c r="E113" t="s">
        <v>69</v>
      </c>
      <c r="F113" t="s">
        <v>41</v>
      </c>
      <c r="G113" t="s">
        <v>42</v>
      </c>
      <c r="H113" t="s">
        <v>42</v>
      </c>
      <c r="I113" t="s">
        <v>43</v>
      </c>
      <c r="J113" t="s">
        <v>1199</v>
      </c>
      <c r="K113" t="s">
        <v>1200</v>
      </c>
      <c r="L113" t="s">
        <v>1201</v>
      </c>
      <c r="M113">
        <v>9</v>
      </c>
      <c r="N113">
        <v>10</v>
      </c>
      <c r="O113">
        <v>2021</v>
      </c>
      <c r="P113">
        <v>9</v>
      </c>
      <c r="Q113" t="s">
        <v>1170</v>
      </c>
      <c r="R113" s="1">
        <v>44470</v>
      </c>
      <c r="S113">
        <v>4</v>
      </c>
      <c r="T113" t="s">
        <v>1171</v>
      </c>
      <c r="U113" t="s">
        <v>1202</v>
      </c>
      <c r="V113">
        <v>35855</v>
      </c>
      <c r="W113" t="s">
        <v>1203</v>
      </c>
      <c r="X113">
        <v>711</v>
      </c>
      <c r="Y113">
        <v>1.9800000000000002E-2</v>
      </c>
      <c r="Z113">
        <v>37</v>
      </c>
      <c r="AA113" t="s">
        <v>1204</v>
      </c>
      <c r="AB113">
        <v>52</v>
      </c>
      <c r="AC113">
        <v>42</v>
      </c>
      <c r="AD113">
        <v>0</v>
      </c>
      <c r="AE113">
        <v>42.9</v>
      </c>
      <c r="AF113" t="s">
        <v>52</v>
      </c>
      <c r="AG113">
        <v>73400</v>
      </c>
      <c r="AH113" t="s">
        <v>1205</v>
      </c>
      <c r="AI113" t="s">
        <v>54</v>
      </c>
      <c r="AJ113" t="s">
        <v>846</v>
      </c>
      <c r="AK113" t="s">
        <v>846</v>
      </c>
      <c r="AL113" s="23" t="str">
        <f t="shared" si="2"/>
        <v>ธุรกิจและการค้า</v>
      </c>
      <c r="AM113">
        <f>LEN(Exploratory_Data_Analysis___video_youtube[[#This Row],[description]])</f>
        <v>589</v>
      </c>
    </row>
    <row r="114" spans="1:39" x14ac:dyDescent="0.35">
      <c r="A114" t="s">
        <v>1206</v>
      </c>
      <c r="B114" t="s">
        <v>1207</v>
      </c>
      <c r="C114" t="s">
        <v>1207</v>
      </c>
      <c r="D114" t="s">
        <v>1208</v>
      </c>
      <c r="E114" t="s">
        <v>69</v>
      </c>
      <c r="F114" t="s">
        <v>41</v>
      </c>
      <c r="G114" t="s">
        <v>42</v>
      </c>
      <c r="H114" t="s">
        <v>42</v>
      </c>
      <c r="I114" t="s">
        <v>43</v>
      </c>
      <c r="J114" t="s">
        <v>1209</v>
      </c>
      <c r="K114" t="s">
        <v>1210</v>
      </c>
      <c r="L114" t="s">
        <v>1211</v>
      </c>
      <c r="M114">
        <v>12</v>
      </c>
      <c r="N114">
        <v>10</v>
      </c>
      <c r="O114">
        <v>2021</v>
      </c>
      <c r="P114">
        <v>12</v>
      </c>
      <c r="Q114" t="s">
        <v>1170</v>
      </c>
      <c r="R114" s="1">
        <v>44470</v>
      </c>
      <c r="S114">
        <v>4</v>
      </c>
      <c r="T114" t="s">
        <v>1171</v>
      </c>
      <c r="U114" t="s">
        <v>1212</v>
      </c>
      <c r="V114">
        <v>73431</v>
      </c>
      <c r="W114" t="s">
        <v>1213</v>
      </c>
      <c r="X114">
        <v>1564</v>
      </c>
      <c r="Y114">
        <v>2.1299999999999999E-2</v>
      </c>
      <c r="Z114">
        <v>205</v>
      </c>
      <c r="AA114" t="s">
        <v>1214</v>
      </c>
      <c r="AB114">
        <v>36</v>
      </c>
      <c r="AC114">
        <v>33</v>
      </c>
      <c r="AD114">
        <v>0</v>
      </c>
      <c r="AE114">
        <v>33.6</v>
      </c>
      <c r="AF114" t="s">
        <v>52</v>
      </c>
      <c r="AG114">
        <v>66600</v>
      </c>
      <c r="AH114" t="s">
        <v>1215</v>
      </c>
      <c r="AI114" t="s">
        <v>54</v>
      </c>
      <c r="AJ114" t="s">
        <v>4025</v>
      </c>
      <c r="AK114" t="s">
        <v>54</v>
      </c>
      <c r="AL114" s="23" t="str">
        <f t="shared" si="2"/>
        <v>สินค้าและบริการ</v>
      </c>
      <c r="AM114">
        <f>LEN(Exploratory_Data_Analysis___video_youtube[[#This Row],[description]])</f>
        <v>501</v>
      </c>
    </row>
    <row r="115" spans="1:39" x14ac:dyDescent="0.35">
      <c r="A115" t="s">
        <v>1216</v>
      </c>
      <c r="B115" t="s">
        <v>1217</v>
      </c>
      <c r="C115" t="s">
        <v>1217</v>
      </c>
      <c r="D115" t="s">
        <v>1218</v>
      </c>
      <c r="E115" t="s">
        <v>92</v>
      </c>
      <c r="F115" t="s">
        <v>41</v>
      </c>
      <c r="G115" t="s">
        <v>42</v>
      </c>
      <c r="H115" t="s">
        <v>42</v>
      </c>
      <c r="I115" t="s">
        <v>43</v>
      </c>
      <c r="J115" t="s">
        <v>1219</v>
      </c>
      <c r="K115" t="s">
        <v>1220</v>
      </c>
      <c r="L115" t="s">
        <v>1221</v>
      </c>
      <c r="M115">
        <v>13</v>
      </c>
      <c r="N115">
        <v>10</v>
      </c>
      <c r="O115">
        <v>2021</v>
      </c>
      <c r="P115">
        <v>13</v>
      </c>
      <c r="Q115" t="s">
        <v>1170</v>
      </c>
      <c r="R115" s="1">
        <v>44470</v>
      </c>
      <c r="S115">
        <v>4</v>
      </c>
      <c r="T115" t="s">
        <v>1171</v>
      </c>
      <c r="U115" t="s">
        <v>1222</v>
      </c>
      <c r="V115">
        <v>58377</v>
      </c>
      <c r="W115" t="s">
        <v>1223</v>
      </c>
      <c r="X115">
        <v>1570</v>
      </c>
      <c r="Y115">
        <v>2.69E-2</v>
      </c>
      <c r="Z115">
        <v>58</v>
      </c>
      <c r="AA115" t="s">
        <v>388</v>
      </c>
      <c r="AB115">
        <v>36</v>
      </c>
      <c r="AC115">
        <v>28</v>
      </c>
      <c r="AD115">
        <v>0</v>
      </c>
      <c r="AE115">
        <v>28.6</v>
      </c>
      <c r="AF115" t="s">
        <v>187</v>
      </c>
      <c r="AG115">
        <v>61600</v>
      </c>
      <c r="AH115" t="s">
        <v>1224</v>
      </c>
      <c r="AI115" t="s">
        <v>54</v>
      </c>
      <c r="AJ115" t="s">
        <v>1579</v>
      </c>
      <c r="AK115" t="s">
        <v>54</v>
      </c>
      <c r="AL115" s="23" t="str">
        <f t="shared" si="2"/>
        <v>สินค้าและบริการ</v>
      </c>
      <c r="AM115">
        <f>LEN(Exploratory_Data_Analysis___video_youtube[[#This Row],[description]])</f>
        <v>506</v>
      </c>
    </row>
    <row r="116" spans="1:39" x14ac:dyDescent="0.35">
      <c r="A116" t="s">
        <v>1225</v>
      </c>
      <c r="B116" t="s">
        <v>1226</v>
      </c>
      <c r="C116" t="s">
        <v>1226</v>
      </c>
      <c r="D116" t="s">
        <v>1227</v>
      </c>
      <c r="E116" t="s">
        <v>40</v>
      </c>
      <c r="F116" t="s">
        <v>41</v>
      </c>
      <c r="G116" t="s">
        <v>42</v>
      </c>
      <c r="H116" t="s">
        <v>42</v>
      </c>
      <c r="I116" t="s">
        <v>43</v>
      </c>
      <c r="J116" t="s">
        <v>1228</v>
      </c>
      <c r="K116" t="s">
        <v>1229</v>
      </c>
      <c r="L116" t="s">
        <v>1230</v>
      </c>
      <c r="M116">
        <v>17</v>
      </c>
      <c r="N116">
        <v>10</v>
      </c>
      <c r="O116">
        <v>2021</v>
      </c>
      <c r="P116">
        <v>17</v>
      </c>
      <c r="Q116" t="s">
        <v>1170</v>
      </c>
      <c r="R116" s="1">
        <v>44470</v>
      </c>
      <c r="S116">
        <v>4</v>
      </c>
      <c r="T116" t="s">
        <v>1171</v>
      </c>
      <c r="U116" t="s">
        <v>1231</v>
      </c>
      <c r="V116">
        <v>386627</v>
      </c>
      <c r="W116" t="s">
        <v>1232</v>
      </c>
      <c r="X116">
        <v>11525</v>
      </c>
      <c r="Y116">
        <v>2.98E-2</v>
      </c>
      <c r="Z116">
        <v>755</v>
      </c>
      <c r="AA116" t="s">
        <v>1233</v>
      </c>
      <c r="AB116">
        <v>58</v>
      </c>
      <c r="AC116">
        <v>36</v>
      </c>
      <c r="AD116">
        <v>0</v>
      </c>
      <c r="AE116">
        <v>37</v>
      </c>
      <c r="AF116" t="s">
        <v>52</v>
      </c>
      <c r="AG116">
        <v>70300</v>
      </c>
      <c r="AH116" t="s">
        <v>1234</v>
      </c>
      <c r="AI116" t="s">
        <v>54</v>
      </c>
      <c r="AJ116" t="s">
        <v>166</v>
      </c>
      <c r="AK116" t="s">
        <v>166</v>
      </c>
      <c r="AL116" s="23" t="str">
        <f t="shared" si="2"/>
        <v>Life Style</v>
      </c>
      <c r="AM116">
        <f>LEN(Exploratory_Data_Analysis___video_youtube[[#This Row],[description]])</f>
        <v>567</v>
      </c>
    </row>
    <row r="117" spans="1:39" x14ac:dyDescent="0.35">
      <c r="A117" t="s">
        <v>1235</v>
      </c>
      <c r="B117" t="s">
        <v>1236</v>
      </c>
      <c r="C117" t="s">
        <v>1236</v>
      </c>
      <c r="D117" t="s">
        <v>1237</v>
      </c>
      <c r="E117" t="s">
        <v>881</v>
      </c>
      <c r="F117" t="s">
        <v>41</v>
      </c>
      <c r="G117" t="s">
        <v>42</v>
      </c>
      <c r="H117" t="s">
        <v>42</v>
      </c>
      <c r="I117" t="s">
        <v>43</v>
      </c>
      <c r="J117" t="s">
        <v>1238</v>
      </c>
      <c r="K117" t="s">
        <v>1239</v>
      </c>
      <c r="L117" t="s">
        <v>1240</v>
      </c>
      <c r="M117">
        <v>21</v>
      </c>
      <c r="N117">
        <v>10</v>
      </c>
      <c r="O117">
        <v>2021</v>
      </c>
      <c r="P117">
        <v>21</v>
      </c>
      <c r="Q117" t="s">
        <v>1170</v>
      </c>
      <c r="R117" s="1">
        <v>44470</v>
      </c>
      <c r="S117">
        <v>4</v>
      </c>
      <c r="T117" t="s">
        <v>1171</v>
      </c>
      <c r="U117" t="s">
        <v>1241</v>
      </c>
      <c r="V117">
        <v>21678</v>
      </c>
      <c r="W117" t="s">
        <v>1242</v>
      </c>
      <c r="X117">
        <v>517</v>
      </c>
      <c r="Y117">
        <v>2.3800000000000002E-2</v>
      </c>
      <c r="Z117">
        <v>21</v>
      </c>
      <c r="AA117" t="s">
        <v>1243</v>
      </c>
      <c r="AB117">
        <v>39</v>
      </c>
      <c r="AC117">
        <v>37</v>
      </c>
      <c r="AD117">
        <v>0</v>
      </c>
      <c r="AE117">
        <v>37.700000000000003</v>
      </c>
      <c r="AF117" t="s">
        <v>52</v>
      </c>
      <c r="AG117">
        <v>66800</v>
      </c>
      <c r="AH117" t="s">
        <v>1244</v>
      </c>
      <c r="AI117" t="s">
        <v>54</v>
      </c>
      <c r="AJ117" t="s">
        <v>272</v>
      </c>
      <c r="AK117" t="s">
        <v>54</v>
      </c>
      <c r="AL117" s="23" t="str">
        <f t="shared" si="2"/>
        <v>สินค้าและบริการ</v>
      </c>
      <c r="AM117">
        <f>LEN(Exploratory_Data_Analysis___video_youtube[[#This Row],[description]])</f>
        <v>566</v>
      </c>
    </row>
    <row r="118" spans="1:39" x14ac:dyDescent="0.35">
      <c r="A118" t="s">
        <v>1245</v>
      </c>
      <c r="B118" t="s">
        <v>1246</v>
      </c>
      <c r="C118" t="s">
        <v>1246</v>
      </c>
      <c r="D118" t="s">
        <v>1247</v>
      </c>
      <c r="E118" t="s">
        <v>1248</v>
      </c>
      <c r="F118" t="s">
        <v>41</v>
      </c>
      <c r="G118" t="s">
        <v>42</v>
      </c>
      <c r="H118" t="s">
        <v>42</v>
      </c>
      <c r="I118" t="s">
        <v>43</v>
      </c>
      <c r="J118" t="s">
        <v>1249</v>
      </c>
      <c r="K118" t="s">
        <v>1250</v>
      </c>
      <c r="L118" t="s">
        <v>1251</v>
      </c>
      <c r="M118">
        <v>28</v>
      </c>
      <c r="N118">
        <v>10</v>
      </c>
      <c r="O118">
        <v>2021</v>
      </c>
      <c r="P118">
        <v>28</v>
      </c>
      <c r="Q118" t="s">
        <v>1170</v>
      </c>
      <c r="R118" s="1">
        <v>44470</v>
      </c>
      <c r="S118">
        <v>4</v>
      </c>
      <c r="T118" t="s">
        <v>1171</v>
      </c>
      <c r="U118" t="s">
        <v>1252</v>
      </c>
      <c r="V118">
        <v>15448</v>
      </c>
      <c r="W118" t="s">
        <v>1253</v>
      </c>
      <c r="X118">
        <v>403</v>
      </c>
      <c r="Y118">
        <v>2.6100000000000002E-2</v>
      </c>
      <c r="Z118">
        <v>124</v>
      </c>
      <c r="AA118" t="s">
        <v>1254</v>
      </c>
      <c r="AB118">
        <v>40</v>
      </c>
      <c r="AC118">
        <v>32</v>
      </c>
      <c r="AD118">
        <v>0</v>
      </c>
      <c r="AE118">
        <v>32.700000000000003</v>
      </c>
      <c r="AF118" t="s">
        <v>52</v>
      </c>
      <c r="AG118">
        <v>63900</v>
      </c>
      <c r="AH118" t="s">
        <v>1255</v>
      </c>
      <c r="AI118" t="s">
        <v>54</v>
      </c>
      <c r="AJ118" t="s">
        <v>166</v>
      </c>
      <c r="AK118" t="s">
        <v>54</v>
      </c>
      <c r="AL118" s="23" t="str">
        <f t="shared" si="2"/>
        <v>Life Style</v>
      </c>
      <c r="AM118">
        <f>LEN(Exploratory_Data_Analysis___video_youtube[[#This Row],[description]])</f>
        <v>853</v>
      </c>
    </row>
    <row r="119" spans="1:39" x14ac:dyDescent="0.35">
      <c r="A119" t="s">
        <v>1256</v>
      </c>
      <c r="B119" t="s">
        <v>1257</v>
      </c>
      <c r="C119" t="s">
        <v>1257</v>
      </c>
      <c r="D119" t="s">
        <v>1258</v>
      </c>
      <c r="E119" t="s">
        <v>103</v>
      </c>
      <c r="F119" t="s">
        <v>41</v>
      </c>
      <c r="G119" t="s">
        <v>42</v>
      </c>
      <c r="H119" t="s">
        <v>42</v>
      </c>
      <c r="I119" t="s">
        <v>43</v>
      </c>
      <c r="J119" t="s">
        <v>1259</v>
      </c>
      <c r="K119" t="s">
        <v>1260</v>
      </c>
      <c r="L119" t="s">
        <v>1261</v>
      </c>
      <c r="M119">
        <v>30</v>
      </c>
      <c r="N119">
        <v>10</v>
      </c>
      <c r="O119">
        <v>2021</v>
      </c>
      <c r="P119">
        <v>30</v>
      </c>
      <c r="Q119" t="s">
        <v>1170</v>
      </c>
      <c r="R119" s="1">
        <v>44470</v>
      </c>
      <c r="S119">
        <v>4</v>
      </c>
      <c r="T119" t="s">
        <v>1171</v>
      </c>
      <c r="U119" t="s">
        <v>1262</v>
      </c>
      <c r="V119">
        <v>464858</v>
      </c>
      <c r="W119" t="s">
        <v>1263</v>
      </c>
      <c r="X119">
        <v>10509</v>
      </c>
      <c r="Y119">
        <v>2.2599999999999999E-2</v>
      </c>
      <c r="Z119">
        <v>694</v>
      </c>
      <c r="AA119" t="s">
        <v>1264</v>
      </c>
      <c r="AB119">
        <v>39</v>
      </c>
      <c r="AC119">
        <v>34</v>
      </c>
      <c r="AD119">
        <v>0</v>
      </c>
      <c r="AE119">
        <v>34.700000000000003</v>
      </c>
      <c r="AF119" t="s">
        <v>52</v>
      </c>
      <c r="AG119">
        <v>68300</v>
      </c>
      <c r="AH119" t="s">
        <v>1265</v>
      </c>
      <c r="AI119" t="s">
        <v>54</v>
      </c>
      <c r="AJ119" t="s">
        <v>272</v>
      </c>
      <c r="AK119" t="s">
        <v>272</v>
      </c>
      <c r="AL119" s="23" t="str">
        <f t="shared" si="2"/>
        <v>สินค้าและบริการ</v>
      </c>
      <c r="AM119">
        <f>LEN(Exploratory_Data_Analysis___video_youtube[[#This Row],[description]])</f>
        <v>569</v>
      </c>
    </row>
    <row r="120" spans="1:39" x14ac:dyDescent="0.35">
      <c r="A120" t="s">
        <v>1266</v>
      </c>
      <c r="B120" t="s">
        <v>1267</v>
      </c>
      <c r="C120" t="s">
        <v>1267</v>
      </c>
      <c r="D120" t="s">
        <v>1268</v>
      </c>
      <c r="E120" t="s">
        <v>730</v>
      </c>
      <c r="F120" t="s">
        <v>41</v>
      </c>
      <c r="G120" t="s">
        <v>42</v>
      </c>
      <c r="H120" t="s">
        <v>42</v>
      </c>
      <c r="I120" t="s">
        <v>43</v>
      </c>
      <c r="J120" t="s">
        <v>1269</v>
      </c>
      <c r="K120" t="s">
        <v>1270</v>
      </c>
      <c r="L120" t="s">
        <v>1271</v>
      </c>
      <c r="M120">
        <v>2</v>
      </c>
      <c r="N120">
        <v>11</v>
      </c>
      <c r="O120">
        <v>2021</v>
      </c>
      <c r="P120">
        <v>2</v>
      </c>
      <c r="Q120" t="s">
        <v>1272</v>
      </c>
      <c r="R120" s="1">
        <v>44501</v>
      </c>
      <c r="S120">
        <v>4</v>
      </c>
      <c r="T120" t="s">
        <v>1171</v>
      </c>
      <c r="U120" t="s">
        <v>1273</v>
      </c>
      <c r="V120">
        <v>25114</v>
      </c>
      <c r="W120" t="s">
        <v>1274</v>
      </c>
      <c r="X120">
        <v>650</v>
      </c>
      <c r="Y120">
        <v>2.5899999999999999E-2</v>
      </c>
      <c r="Z120">
        <v>48</v>
      </c>
      <c r="AA120" t="s">
        <v>1275</v>
      </c>
      <c r="AB120">
        <v>2</v>
      </c>
      <c r="AC120">
        <v>38</v>
      </c>
      <c r="AD120">
        <v>0</v>
      </c>
      <c r="AE120">
        <v>38</v>
      </c>
      <c r="AF120" t="s">
        <v>52</v>
      </c>
      <c r="AG120">
        <v>63100</v>
      </c>
      <c r="AH120" t="s">
        <v>1276</v>
      </c>
      <c r="AI120" t="s">
        <v>54</v>
      </c>
      <c r="AJ120" t="s">
        <v>272</v>
      </c>
      <c r="AK120" t="s">
        <v>54</v>
      </c>
      <c r="AL120" s="23" t="str">
        <f t="shared" si="2"/>
        <v>สินค้าและบริการ</v>
      </c>
      <c r="AM120">
        <f>LEN(Exploratory_Data_Analysis___video_youtube[[#This Row],[description]])</f>
        <v>879</v>
      </c>
    </row>
    <row r="121" spans="1:39" x14ac:dyDescent="0.35">
      <c r="A121" t="s">
        <v>1277</v>
      </c>
      <c r="B121" t="s">
        <v>1278</v>
      </c>
      <c r="C121" t="s">
        <v>1278</v>
      </c>
      <c r="D121" t="s">
        <v>1279</v>
      </c>
      <c r="E121" t="s">
        <v>81</v>
      </c>
      <c r="F121" t="s">
        <v>41</v>
      </c>
      <c r="G121" t="s">
        <v>42</v>
      </c>
      <c r="H121" t="s">
        <v>42</v>
      </c>
      <c r="I121" t="s">
        <v>43</v>
      </c>
      <c r="J121" t="s">
        <v>1280</v>
      </c>
      <c r="K121" t="s">
        <v>1281</v>
      </c>
      <c r="L121" t="s">
        <v>1282</v>
      </c>
      <c r="M121">
        <v>3</v>
      </c>
      <c r="N121">
        <v>11</v>
      </c>
      <c r="O121">
        <v>2021</v>
      </c>
      <c r="P121">
        <v>3</v>
      </c>
      <c r="Q121" t="s">
        <v>1272</v>
      </c>
      <c r="R121" s="1">
        <v>44501</v>
      </c>
      <c r="S121">
        <v>4</v>
      </c>
      <c r="T121" t="s">
        <v>1171</v>
      </c>
      <c r="U121" t="s">
        <v>1283</v>
      </c>
      <c r="V121">
        <v>9541</v>
      </c>
      <c r="W121" t="s">
        <v>1284</v>
      </c>
      <c r="X121">
        <v>236</v>
      </c>
      <c r="Y121">
        <v>2.47E-2</v>
      </c>
      <c r="Z121">
        <v>42</v>
      </c>
      <c r="AA121" t="s">
        <v>470</v>
      </c>
      <c r="AB121">
        <v>31</v>
      </c>
      <c r="AC121">
        <v>42</v>
      </c>
      <c r="AD121">
        <v>0</v>
      </c>
      <c r="AE121">
        <v>42.5</v>
      </c>
      <c r="AF121" t="s">
        <v>52</v>
      </c>
      <c r="AG121">
        <v>68300</v>
      </c>
      <c r="AH121" t="s">
        <v>1285</v>
      </c>
      <c r="AI121" t="s">
        <v>54</v>
      </c>
      <c r="AJ121" t="s">
        <v>285</v>
      </c>
      <c r="AK121" t="s">
        <v>54</v>
      </c>
      <c r="AL121" s="23" t="str">
        <f t="shared" si="2"/>
        <v>การเมือง</v>
      </c>
      <c r="AM121">
        <f>LEN(Exploratory_Data_Analysis___video_youtube[[#This Row],[description]])</f>
        <v>542</v>
      </c>
    </row>
    <row r="122" spans="1:39" x14ac:dyDescent="0.35">
      <c r="A122" t="s">
        <v>1286</v>
      </c>
      <c r="B122" t="s">
        <v>1287</v>
      </c>
      <c r="C122" t="s">
        <v>1287</v>
      </c>
      <c r="D122" t="s">
        <v>1288</v>
      </c>
      <c r="E122" t="s">
        <v>125</v>
      </c>
      <c r="F122" t="s">
        <v>41</v>
      </c>
      <c r="G122" t="s">
        <v>42</v>
      </c>
      <c r="H122" t="s">
        <v>42</v>
      </c>
      <c r="I122" t="s">
        <v>43</v>
      </c>
      <c r="J122" t="s">
        <v>1280</v>
      </c>
      <c r="K122" t="s">
        <v>1281</v>
      </c>
      <c r="L122" t="s">
        <v>1282</v>
      </c>
      <c r="M122">
        <v>3</v>
      </c>
      <c r="N122">
        <v>11</v>
      </c>
      <c r="O122">
        <v>2021</v>
      </c>
      <c r="P122">
        <v>3</v>
      </c>
      <c r="Q122" t="s">
        <v>1272</v>
      </c>
      <c r="R122" s="1">
        <v>44501</v>
      </c>
      <c r="S122">
        <v>4</v>
      </c>
      <c r="T122" t="s">
        <v>1171</v>
      </c>
      <c r="U122" t="s">
        <v>1289</v>
      </c>
      <c r="V122">
        <v>227253</v>
      </c>
      <c r="W122" t="s">
        <v>1290</v>
      </c>
      <c r="X122">
        <v>4604</v>
      </c>
      <c r="Y122">
        <v>2.0299999999999999E-2</v>
      </c>
      <c r="Z122">
        <v>571</v>
      </c>
      <c r="AA122" t="s">
        <v>1291</v>
      </c>
      <c r="AB122">
        <v>41</v>
      </c>
      <c r="AC122">
        <v>48</v>
      </c>
      <c r="AD122">
        <v>0</v>
      </c>
      <c r="AE122">
        <v>48.7</v>
      </c>
      <c r="AF122" t="s">
        <v>52</v>
      </c>
      <c r="AG122">
        <v>80600</v>
      </c>
      <c r="AH122" t="s">
        <v>1292</v>
      </c>
      <c r="AI122" t="s">
        <v>451</v>
      </c>
      <c r="AJ122" t="s">
        <v>77</v>
      </c>
      <c r="AK122" t="s">
        <v>54</v>
      </c>
      <c r="AL122" s="23" t="str">
        <f t="shared" si="2"/>
        <v>ธุรกิจและการค้า</v>
      </c>
      <c r="AM122">
        <f>LEN(Exploratory_Data_Analysis___video_youtube[[#This Row],[description]])</f>
        <v>681</v>
      </c>
    </row>
    <row r="123" spans="1:39" x14ac:dyDescent="0.35">
      <c r="A123" t="s">
        <v>1293</v>
      </c>
      <c r="B123" t="s">
        <v>1294</v>
      </c>
      <c r="C123" t="s">
        <v>1294</v>
      </c>
      <c r="D123" t="s">
        <v>1295</v>
      </c>
      <c r="E123" t="s">
        <v>465</v>
      </c>
      <c r="F123" t="s">
        <v>41</v>
      </c>
      <c r="G123" t="s">
        <v>42</v>
      </c>
      <c r="H123" t="s">
        <v>42</v>
      </c>
      <c r="I123" t="s">
        <v>43</v>
      </c>
      <c r="J123" t="s">
        <v>1296</v>
      </c>
      <c r="K123" t="s">
        <v>1297</v>
      </c>
      <c r="L123" t="s">
        <v>1298</v>
      </c>
      <c r="M123">
        <v>11</v>
      </c>
      <c r="N123">
        <v>11</v>
      </c>
      <c r="O123">
        <v>2021</v>
      </c>
      <c r="P123">
        <v>11</v>
      </c>
      <c r="Q123" t="s">
        <v>1272</v>
      </c>
      <c r="R123" s="1">
        <v>44501</v>
      </c>
      <c r="S123">
        <v>4</v>
      </c>
      <c r="T123" t="s">
        <v>1171</v>
      </c>
      <c r="U123" t="s">
        <v>1299</v>
      </c>
      <c r="V123">
        <v>22806</v>
      </c>
      <c r="W123" t="s">
        <v>1300</v>
      </c>
      <c r="X123">
        <v>568</v>
      </c>
      <c r="Y123">
        <v>2.4899999999999999E-2</v>
      </c>
      <c r="Z123">
        <v>21</v>
      </c>
      <c r="AA123" t="s">
        <v>1301</v>
      </c>
      <c r="AB123">
        <v>1</v>
      </c>
      <c r="AC123">
        <v>0</v>
      </c>
      <c r="AD123">
        <v>1</v>
      </c>
      <c r="AE123">
        <v>60</v>
      </c>
      <c r="AF123" t="s">
        <v>259</v>
      </c>
      <c r="AG123">
        <v>70900</v>
      </c>
      <c r="AH123" t="s">
        <v>1302</v>
      </c>
      <c r="AI123" t="s">
        <v>451</v>
      </c>
      <c r="AJ123" t="s">
        <v>249</v>
      </c>
      <c r="AK123" t="s">
        <v>249</v>
      </c>
      <c r="AL123" s="23" t="str">
        <f t="shared" si="2"/>
        <v>เศรษฐกิจ</v>
      </c>
      <c r="AM123">
        <f>LEN(Exploratory_Data_Analysis___video_youtube[[#This Row],[description]])</f>
        <v>511</v>
      </c>
    </row>
    <row r="124" spans="1:39" x14ac:dyDescent="0.35">
      <c r="A124" t="s">
        <v>1303</v>
      </c>
      <c r="B124" t="s">
        <v>1304</v>
      </c>
      <c r="C124" t="s">
        <v>1304</v>
      </c>
      <c r="D124" t="s">
        <v>1305</v>
      </c>
      <c r="E124" t="s">
        <v>92</v>
      </c>
      <c r="F124" t="s">
        <v>41</v>
      </c>
      <c r="G124" t="s">
        <v>42</v>
      </c>
      <c r="H124" t="s">
        <v>42</v>
      </c>
      <c r="I124" t="s">
        <v>43</v>
      </c>
      <c r="J124" t="s">
        <v>1306</v>
      </c>
      <c r="K124" t="s">
        <v>1307</v>
      </c>
      <c r="L124" t="s">
        <v>1308</v>
      </c>
      <c r="M124">
        <v>14</v>
      </c>
      <c r="N124">
        <v>11</v>
      </c>
      <c r="O124">
        <v>2021</v>
      </c>
      <c r="P124">
        <v>14</v>
      </c>
      <c r="Q124" t="s">
        <v>1272</v>
      </c>
      <c r="R124" s="1">
        <v>44501</v>
      </c>
      <c r="S124">
        <v>4</v>
      </c>
      <c r="T124" t="s">
        <v>1171</v>
      </c>
      <c r="U124" t="s">
        <v>1309</v>
      </c>
      <c r="V124">
        <v>19717</v>
      </c>
      <c r="W124" t="s">
        <v>1310</v>
      </c>
      <c r="X124">
        <v>435</v>
      </c>
      <c r="Y124">
        <v>2.2100000000000002E-2</v>
      </c>
      <c r="Z124">
        <v>23</v>
      </c>
      <c r="AA124" t="s">
        <v>1311</v>
      </c>
      <c r="AB124">
        <v>4</v>
      </c>
      <c r="AC124">
        <v>49</v>
      </c>
      <c r="AD124">
        <v>0</v>
      </c>
      <c r="AE124">
        <v>49.1</v>
      </c>
      <c r="AF124" t="s">
        <v>52</v>
      </c>
      <c r="AG124">
        <v>68100</v>
      </c>
      <c r="AH124" t="s">
        <v>1312</v>
      </c>
      <c r="AI124" t="s">
        <v>54</v>
      </c>
      <c r="AJ124" t="s">
        <v>54</v>
      </c>
      <c r="AK124" t="s">
        <v>54</v>
      </c>
      <c r="AL124" s="23" t="str">
        <f t="shared" si="2"/>
        <v>อื่น ๆ</v>
      </c>
      <c r="AM124">
        <f>LEN(Exploratory_Data_Analysis___video_youtube[[#This Row],[description]])</f>
        <v>932</v>
      </c>
    </row>
    <row r="125" spans="1:39" x14ac:dyDescent="0.35">
      <c r="A125" t="s">
        <v>1313</v>
      </c>
      <c r="B125" t="s">
        <v>1314</v>
      </c>
      <c r="C125" t="s">
        <v>1314</v>
      </c>
      <c r="D125" t="s">
        <v>1315</v>
      </c>
      <c r="E125" t="s">
        <v>628</v>
      </c>
      <c r="F125" t="s">
        <v>41</v>
      </c>
      <c r="G125" t="s">
        <v>42</v>
      </c>
      <c r="H125" t="s">
        <v>42</v>
      </c>
      <c r="I125" t="s">
        <v>43</v>
      </c>
      <c r="J125" t="s">
        <v>1316</v>
      </c>
      <c r="K125" t="s">
        <v>1317</v>
      </c>
      <c r="L125" t="s">
        <v>1318</v>
      </c>
      <c r="M125">
        <v>17</v>
      </c>
      <c r="N125">
        <v>11</v>
      </c>
      <c r="O125">
        <v>2021</v>
      </c>
      <c r="P125">
        <v>17</v>
      </c>
      <c r="Q125" t="s">
        <v>1272</v>
      </c>
      <c r="R125" s="1">
        <v>44501</v>
      </c>
      <c r="S125">
        <v>4</v>
      </c>
      <c r="T125" t="s">
        <v>1171</v>
      </c>
      <c r="U125" t="s">
        <v>1319</v>
      </c>
      <c r="V125">
        <v>11722</v>
      </c>
      <c r="W125" t="s">
        <v>1320</v>
      </c>
      <c r="X125">
        <v>332</v>
      </c>
      <c r="Y125">
        <v>2.8299999999999999E-2</v>
      </c>
      <c r="Z125">
        <v>13</v>
      </c>
      <c r="AA125" t="s">
        <v>1321</v>
      </c>
      <c r="AB125">
        <v>52</v>
      </c>
      <c r="AC125">
        <v>37</v>
      </c>
      <c r="AD125">
        <v>0</v>
      </c>
      <c r="AE125">
        <v>37.9</v>
      </c>
      <c r="AF125" t="s">
        <v>52</v>
      </c>
      <c r="AG125">
        <v>64300</v>
      </c>
      <c r="AH125" t="s">
        <v>1322</v>
      </c>
      <c r="AI125" t="s">
        <v>54</v>
      </c>
      <c r="AJ125" t="s">
        <v>285</v>
      </c>
      <c r="AK125" t="s">
        <v>54</v>
      </c>
      <c r="AL125" s="23" t="str">
        <f t="shared" si="2"/>
        <v>การเมือง</v>
      </c>
      <c r="AM125">
        <f>LEN(Exploratory_Data_Analysis___video_youtube[[#This Row],[description]])</f>
        <v>600</v>
      </c>
    </row>
    <row r="126" spans="1:39" x14ac:dyDescent="0.35">
      <c r="A126" t="s">
        <v>1323</v>
      </c>
      <c r="B126" t="s">
        <v>1324</v>
      </c>
      <c r="C126" t="s">
        <v>1324</v>
      </c>
      <c r="D126" t="s">
        <v>1325</v>
      </c>
      <c r="E126" t="s">
        <v>264</v>
      </c>
      <c r="F126" t="s">
        <v>41</v>
      </c>
      <c r="G126" t="s">
        <v>42</v>
      </c>
      <c r="H126" t="s">
        <v>42</v>
      </c>
      <c r="I126" t="s">
        <v>43</v>
      </c>
      <c r="J126" t="s">
        <v>1326</v>
      </c>
      <c r="K126" t="s">
        <v>1327</v>
      </c>
      <c r="L126" t="s">
        <v>1328</v>
      </c>
      <c r="M126">
        <v>20</v>
      </c>
      <c r="N126">
        <v>11</v>
      </c>
      <c r="O126">
        <v>2021</v>
      </c>
      <c r="P126">
        <v>20</v>
      </c>
      <c r="Q126" t="s">
        <v>1272</v>
      </c>
      <c r="R126" s="1">
        <v>44501</v>
      </c>
      <c r="S126">
        <v>4</v>
      </c>
      <c r="T126" t="s">
        <v>1171</v>
      </c>
      <c r="U126" t="s">
        <v>1329</v>
      </c>
      <c r="V126">
        <v>76797</v>
      </c>
      <c r="W126" t="s">
        <v>1330</v>
      </c>
      <c r="X126">
        <v>1811</v>
      </c>
      <c r="Y126">
        <v>2.3599999999999999E-2</v>
      </c>
      <c r="Z126">
        <v>56</v>
      </c>
      <c r="AA126" t="s">
        <v>1331</v>
      </c>
      <c r="AB126">
        <v>15</v>
      </c>
      <c r="AC126">
        <v>6</v>
      </c>
      <c r="AD126">
        <v>1</v>
      </c>
      <c r="AE126">
        <v>66.3</v>
      </c>
      <c r="AF126" t="s">
        <v>259</v>
      </c>
      <c r="AG126">
        <v>70300</v>
      </c>
      <c r="AH126" t="s">
        <v>1332</v>
      </c>
      <c r="AI126" t="s">
        <v>54</v>
      </c>
      <c r="AJ126" t="s">
        <v>846</v>
      </c>
      <c r="AK126" t="s">
        <v>54</v>
      </c>
      <c r="AL126" s="23" t="str">
        <f t="shared" si="2"/>
        <v>ธุรกิจและการค้า</v>
      </c>
      <c r="AM126">
        <f>LEN(Exploratory_Data_Analysis___video_youtube[[#This Row],[description]])</f>
        <v>576</v>
      </c>
    </row>
    <row r="127" spans="1:39" x14ac:dyDescent="0.35">
      <c r="A127" t="s">
        <v>1333</v>
      </c>
      <c r="B127" t="s">
        <v>1334</v>
      </c>
      <c r="C127" t="s">
        <v>1334</v>
      </c>
      <c r="D127" t="s">
        <v>1335</v>
      </c>
      <c r="E127" t="s">
        <v>264</v>
      </c>
      <c r="F127" t="s">
        <v>41</v>
      </c>
      <c r="G127" t="s">
        <v>42</v>
      </c>
      <c r="H127" t="s">
        <v>42</v>
      </c>
      <c r="I127" t="s">
        <v>43</v>
      </c>
      <c r="J127" t="s">
        <v>1336</v>
      </c>
      <c r="K127" t="s">
        <v>1337</v>
      </c>
      <c r="L127" t="s">
        <v>1338</v>
      </c>
      <c r="M127">
        <v>22</v>
      </c>
      <c r="N127">
        <v>11</v>
      </c>
      <c r="O127">
        <v>2021</v>
      </c>
      <c r="P127">
        <v>22</v>
      </c>
      <c r="Q127" t="s">
        <v>1272</v>
      </c>
      <c r="R127" s="1">
        <v>44501</v>
      </c>
      <c r="S127">
        <v>4</v>
      </c>
      <c r="T127" t="s">
        <v>1171</v>
      </c>
      <c r="U127" t="s">
        <v>1339</v>
      </c>
      <c r="V127">
        <v>76807</v>
      </c>
      <c r="W127" t="s">
        <v>1340</v>
      </c>
      <c r="X127">
        <v>1504</v>
      </c>
      <c r="Y127">
        <v>1.9599999999999999E-2</v>
      </c>
      <c r="Z127">
        <v>228</v>
      </c>
      <c r="AA127" t="s">
        <v>1341</v>
      </c>
      <c r="AB127">
        <v>44</v>
      </c>
      <c r="AC127">
        <v>45</v>
      </c>
      <c r="AD127">
        <v>0</v>
      </c>
      <c r="AE127">
        <v>45.7</v>
      </c>
      <c r="AF127" t="s">
        <v>52</v>
      </c>
      <c r="AG127">
        <v>69700</v>
      </c>
      <c r="AH127" t="s">
        <v>1342</v>
      </c>
      <c r="AI127" t="s">
        <v>54</v>
      </c>
      <c r="AJ127" t="s">
        <v>249</v>
      </c>
      <c r="AK127" t="s">
        <v>54</v>
      </c>
      <c r="AL127" s="23" t="str">
        <f t="shared" si="2"/>
        <v>เศรษฐกิจ</v>
      </c>
      <c r="AM127">
        <f>LEN(Exploratory_Data_Analysis___video_youtube[[#This Row],[description]])</f>
        <v>502</v>
      </c>
    </row>
    <row r="128" spans="1:39" x14ac:dyDescent="0.35">
      <c r="A128" t="s">
        <v>1343</v>
      </c>
      <c r="B128" t="s">
        <v>1344</v>
      </c>
      <c r="C128" t="s">
        <v>1344</v>
      </c>
      <c r="D128" t="s">
        <v>1345</v>
      </c>
      <c r="E128" t="s">
        <v>738</v>
      </c>
      <c r="F128" t="s">
        <v>41</v>
      </c>
      <c r="G128" t="s">
        <v>42</v>
      </c>
      <c r="H128" t="s">
        <v>42</v>
      </c>
      <c r="I128" t="s">
        <v>43</v>
      </c>
      <c r="J128" t="s">
        <v>1336</v>
      </c>
      <c r="K128" t="s">
        <v>1337</v>
      </c>
      <c r="L128" t="s">
        <v>1338</v>
      </c>
      <c r="M128">
        <v>22</v>
      </c>
      <c r="N128">
        <v>11</v>
      </c>
      <c r="O128">
        <v>2021</v>
      </c>
      <c r="P128">
        <v>22</v>
      </c>
      <c r="Q128" t="s">
        <v>1272</v>
      </c>
      <c r="R128" s="1">
        <v>44501</v>
      </c>
      <c r="S128">
        <v>4</v>
      </c>
      <c r="T128" t="s">
        <v>1171</v>
      </c>
      <c r="U128" t="s">
        <v>1346</v>
      </c>
      <c r="V128">
        <v>69571</v>
      </c>
      <c r="W128" t="s">
        <v>1347</v>
      </c>
      <c r="X128">
        <v>1352</v>
      </c>
      <c r="Y128">
        <v>1.9400000000000001E-2</v>
      </c>
      <c r="Z128">
        <v>91</v>
      </c>
      <c r="AA128" t="s">
        <v>1348</v>
      </c>
      <c r="AB128">
        <v>19</v>
      </c>
      <c r="AC128">
        <v>28</v>
      </c>
      <c r="AD128">
        <v>1</v>
      </c>
      <c r="AE128">
        <v>88.3</v>
      </c>
      <c r="AF128" t="s">
        <v>259</v>
      </c>
      <c r="AG128">
        <v>77100</v>
      </c>
      <c r="AH128" t="s">
        <v>1349</v>
      </c>
      <c r="AI128" t="s">
        <v>54</v>
      </c>
      <c r="AJ128" t="s">
        <v>846</v>
      </c>
      <c r="AK128" t="s">
        <v>54</v>
      </c>
      <c r="AL128" s="23" t="str">
        <f t="shared" si="2"/>
        <v>ธุรกิจและการค้า</v>
      </c>
      <c r="AM128">
        <f>LEN(Exploratory_Data_Analysis___video_youtube[[#This Row],[description]])</f>
        <v>768</v>
      </c>
    </row>
    <row r="129" spans="1:39" x14ac:dyDescent="0.35">
      <c r="A129" t="s">
        <v>1350</v>
      </c>
      <c r="B129" t="s">
        <v>1351</v>
      </c>
      <c r="C129" t="s">
        <v>1351</v>
      </c>
      <c r="D129" t="s">
        <v>1352</v>
      </c>
      <c r="E129" t="s">
        <v>289</v>
      </c>
      <c r="F129" t="s">
        <v>41</v>
      </c>
      <c r="G129" t="s">
        <v>42</v>
      </c>
      <c r="H129" t="s">
        <v>42</v>
      </c>
      <c r="I129" t="s">
        <v>43</v>
      </c>
      <c r="J129" t="s">
        <v>1353</v>
      </c>
      <c r="K129" t="s">
        <v>1354</v>
      </c>
      <c r="L129" t="s">
        <v>1355</v>
      </c>
      <c r="M129">
        <v>25</v>
      </c>
      <c r="N129">
        <v>11</v>
      </c>
      <c r="O129">
        <v>2021</v>
      </c>
      <c r="P129">
        <v>25</v>
      </c>
      <c r="Q129" t="s">
        <v>1272</v>
      </c>
      <c r="R129" s="1">
        <v>44501</v>
      </c>
      <c r="S129">
        <v>4</v>
      </c>
      <c r="T129" t="s">
        <v>1171</v>
      </c>
      <c r="U129" t="s">
        <v>1356</v>
      </c>
      <c r="V129">
        <v>310654</v>
      </c>
      <c r="W129" t="s">
        <v>1357</v>
      </c>
      <c r="X129">
        <v>7359</v>
      </c>
      <c r="Y129">
        <v>2.3699999999999999E-2</v>
      </c>
      <c r="Z129">
        <v>485</v>
      </c>
      <c r="AA129" t="s">
        <v>1358</v>
      </c>
      <c r="AB129">
        <v>11</v>
      </c>
      <c r="AC129">
        <v>44</v>
      </c>
      <c r="AD129">
        <v>0</v>
      </c>
      <c r="AE129">
        <v>44.2</v>
      </c>
      <c r="AF129" t="s">
        <v>52</v>
      </c>
      <c r="AG129">
        <v>68300</v>
      </c>
      <c r="AH129" t="s">
        <v>1359</v>
      </c>
      <c r="AI129" t="s">
        <v>54</v>
      </c>
      <c r="AJ129" t="s">
        <v>1579</v>
      </c>
      <c r="AK129" t="s">
        <v>54</v>
      </c>
      <c r="AL129" s="23" t="str">
        <f t="shared" si="2"/>
        <v>สินค้าและบริการ</v>
      </c>
      <c r="AM129">
        <f>LEN(Exploratory_Data_Analysis___video_youtube[[#This Row],[description]])</f>
        <v>550</v>
      </c>
    </row>
    <row r="130" spans="1:39" x14ac:dyDescent="0.35">
      <c r="A130" t="s">
        <v>1360</v>
      </c>
      <c r="B130" t="s">
        <v>1361</v>
      </c>
      <c r="C130" t="s">
        <v>1361</v>
      </c>
      <c r="D130" t="s">
        <v>1362</v>
      </c>
      <c r="E130" t="s">
        <v>924</v>
      </c>
      <c r="F130" t="s">
        <v>41</v>
      </c>
      <c r="G130" t="s">
        <v>42</v>
      </c>
      <c r="H130" t="s">
        <v>42</v>
      </c>
      <c r="I130" t="s">
        <v>43</v>
      </c>
      <c r="J130" t="s">
        <v>1363</v>
      </c>
      <c r="K130" t="s">
        <v>1364</v>
      </c>
      <c r="L130" t="s">
        <v>1365</v>
      </c>
      <c r="M130">
        <v>27</v>
      </c>
      <c r="N130">
        <v>11</v>
      </c>
      <c r="O130">
        <v>2021</v>
      </c>
      <c r="P130">
        <v>27</v>
      </c>
      <c r="Q130" t="s">
        <v>1272</v>
      </c>
      <c r="R130" s="1">
        <v>44501</v>
      </c>
      <c r="S130">
        <v>4</v>
      </c>
      <c r="T130" t="s">
        <v>1171</v>
      </c>
      <c r="U130" t="s">
        <v>1366</v>
      </c>
      <c r="V130">
        <v>19903</v>
      </c>
      <c r="W130" t="s">
        <v>633</v>
      </c>
      <c r="X130">
        <v>413</v>
      </c>
      <c r="Y130">
        <v>2.0799999999999999E-2</v>
      </c>
      <c r="Z130">
        <v>70</v>
      </c>
      <c r="AA130" t="s">
        <v>1367</v>
      </c>
      <c r="AB130">
        <v>4</v>
      </c>
      <c r="AC130">
        <v>40</v>
      </c>
      <c r="AD130">
        <v>0</v>
      </c>
      <c r="AE130">
        <v>40.1</v>
      </c>
      <c r="AF130" t="s">
        <v>52</v>
      </c>
      <c r="AG130">
        <v>66600</v>
      </c>
      <c r="AH130" t="s">
        <v>1368</v>
      </c>
      <c r="AI130" t="s">
        <v>54</v>
      </c>
      <c r="AJ130" t="s">
        <v>846</v>
      </c>
      <c r="AK130" t="s">
        <v>54</v>
      </c>
      <c r="AL130" s="23" t="str">
        <f t="shared" ref="AL130:AL193" si="3">_xlfn.XLOOKUP(AJ130,$AO$2:$AO$28,$AP$2:$AP$28)</f>
        <v>ธุรกิจและการค้า</v>
      </c>
      <c r="AM130">
        <f>LEN(Exploratory_Data_Analysis___video_youtube[[#This Row],[description]])</f>
        <v>709</v>
      </c>
    </row>
    <row r="131" spans="1:39" x14ac:dyDescent="0.35">
      <c r="A131" t="s">
        <v>1369</v>
      </c>
      <c r="B131" t="s">
        <v>1370</v>
      </c>
      <c r="C131" t="s">
        <v>1370</v>
      </c>
      <c r="D131" t="s">
        <v>1371</v>
      </c>
      <c r="E131" t="s">
        <v>351</v>
      </c>
      <c r="F131" t="s">
        <v>41</v>
      </c>
      <c r="G131" t="s">
        <v>42</v>
      </c>
      <c r="H131" t="s">
        <v>42</v>
      </c>
      <c r="I131" t="s">
        <v>43</v>
      </c>
      <c r="J131" t="s">
        <v>1372</v>
      </c>
      <c r="K131" t="s">
        <v>1373</v>
      </c>
      <c r="L131" t="s">
        <v>1374</v>
      </c>
      <c r="M131">
        <v>2</v>
      </c>
      <c r="N131">
        <v>12</v>
      </c>
      <c r="O131">
        <v>2021</v>
      </c>
      <c r="P131">
        <v>2</v>
      </c>
      <c r="Q131" t="s">
        <v>1375</v>
      </c>
      <c r="R131" s="1">
        <v>44531</v>
      </c>
      <c r="S131">
        <v>4</v>
      </c>
      <c r="T131" t="s">
        <v>1171</v>
      </c>
      <c r="U131" t="s">
        <v>1376</v>
      </c>
      <c r="V131">
        <v>641415</v>
      </c>
      <c r="W131" t="s">
        <v>1377</v>
      </c>
      <c r="X131">
        <v>21383</v>
      </c>
      <c r="Y131">
        <v>3.3300000000000003E-2</v>
      </c>
      <c r="Z131">
        <v>348</v>
      </c>
      <c r="AA131" t="s">
        <v>1378</v>
      </c>
      <c r="AB131">
        <v>19</v>
      </c>
      <c r="AC131">
        <v>27</v>
      </c>
      <c r="AD131">
        <v>0</v>
      </c>
      <c r="AE131">
        <v>27.3</v>
      </c>
      <c r="AF131" t="s">
        <v>187</v>
      </c>
      <c r="AG131">
        <v>68400</v>
      </c>
      <c r="AH131" t="s">
        <v>1379</v>
      </c>
      <c r="AI131" t="s">
        <v>54</v>
      </c>
      <c r="AJ131" t="s">
        <v>166</v>
      </c>
      <c r="AK131" t="s">
        <v>54</v>
      </c>
      <c r="AL131" s="23" t="str">
        <f t="shared" si="3"/>
        <v>Life Style</v>
      </c>
      <c r="AM131">
        <f>LEN(Exploratory_Data_Analysis___video_youtube[[#This Row],[description]])</f>
        <v>433</v>
      </c>
    </row>
    <row r="132" spans="1:39" x14ac:dyDescent="0.35">
      <c r="A132" t="s">
        <v>1380</v>
      </c>
      <c r="B132" t="s">
        <v>1381</v>
      </c>
      <c r="C132" t="s">
        <v>1381</v>
      </c>
      <c r="D132" t="s">
        <v>1382</v>
      </c>
      <c r="E132" t="s">
        <v>147</v>
      </c>
      <c r="F132" t="s">
        <v>41</v>
      </c>
      <c r="G132" t="s">
        <v>42</v>
      </c>
      <c r="H132" t="s">
        <v>42</v>
      </c>
      <c r="I132" t="s">
        <v>43</v>
      </c>
      <c r="J132" t="s">
        <v>1383</v>
      </c>
      <c r="K132" t="s">
        <v>1384</v>
      </c>
      <c r="L132" t="s">
        <v>1385</v>
      </c>
      <c r="M132">
        <v>13</v>
      </c>
      <c r="N132">
        <v>12</v>
      </c>
      <c r="O132">
        <v>2021</v>
      </c>
      <c r="P132">
        <v>13</v>
      </c>
      <c r="Q132" t="s">
        <v>1375</v>
      </c>
      <c r="R132" s="1">
        <v>44531</v>
      </c>
      <c r="S132">
        <v>4</v>
      </c>
      <c r="T132" t="s">
        <v>1171</v>
      </c>
      <c r="U132" t="s">
        <v>1386</v>
      </c>
      <c r="V132">
        <v>71709</v>
      </c>
      <c r="W132" t="s">
        <v>1387</v>
      </c>
      <c r="X132">
        <v>1998</v>
      </c>
      <c r="Y132">
        <v>2.7900000000000001E-2</v>
      </c>
      <c r="Z132">
        <v>34</v>
      </c>
      <c r="AA132" t="s">
        <v>1388</v>
      </c>
      <c r="AB132">
        <v>20</v>
      </c>
      <c r="AC132">
        <v>11</v>
      </c>
      <c r="AD132">
        <v>1</v>
      </c>
      <c r="AE132">
        <v>71.3</v>
      </c>
      <c r="AF132" t="s">
        <v>259</v>
      </c>
      <c r="AG132">
        <v>72400</v>
      </c>
      <c r="AH132" t="s">
        <v>1389</v>
      </c>
      <c r="AI132" t="s">
        <v>54</v>
      </c>
      <c r="AJ132" t="s">
        <v>1143</v>
      </c>
      <c r="AK132" t="s">
        <v>54</v>
      </c>
      <c r="AL132" s="23" t="str">
        <f t="shared" si="3"/>
        <v>ธุรกิจและการค้า</v>
      </c>
      <c r="AM132">
        <f>LEN(Exploratory_Data_Analysis___video_youtube[[#This Row],[description]])</f>
        <v>601</v>
      </c>
    </row>
    <row r="133" spans="1:39" x14ac:dyDescent="0.35">
      <c r="A133" t="s">
        <v>1390</v>
      </c>
      <c r="B133" t="s">
        <v>1391</v>
      </c>
      <c r="C133" t="s">
        <v>1391</v>
      </c>
      <c r="D133" t="s">
        <v>1392</v>
      </c>
      <c r="E133" t="s">
        <v>597</v>
      </c>
      <c r="F133" t="s">
        <v>41</v>
      </c>
      <c r="G133" t="s">
        <v>42</v>
      </c>
      <c r="H133" t="s">
        <v>42</v>
      </c>
      <c r="I133" t="s">
        <v>43</v>
      </c>
      <c r="J133" t="s">
        <v>1393</v>
      </c>
      <c r="K133" t="s">
        <v>1394</v>
      </c>
      <c r="L133" t="s">
        <v>1395</v>
      </c>
      <c r="M133">
        <v>17</v>
      </c>
      <c r="N133">
        <v>12</v>
      </c>
      <c r="O133">
        <v>2021</v>
      </c>
      <c r="P133">
        <v>17</v>
      </c>
      <c r="Q133" t="s">
        <v>1375</v>
      </c>
      <c r="R133" s="1">
        <v>44531</v>
      </c>
      <c r="S133">
        <v>4</v>
      </c>
      <c r="T133" t="s">
        <v>1171</v>
      </c>
      <c r="U133" t="s">
        <v>1396</v>
      </c>
      <c r="V133">
        <v>42728</v>
      </c>
      <c r="W133" t="s">
        <v>208</v>
      </c>
      <c r="X133">
        <v>708</v>
      </c>
      <c r="Y133">
        <v>1.66E-2</v>
      </c>
      <c r="Z133">
        <v>14</v>
      </c>
      <c r="AA133" t="s">
        <v>1397</v>
      </c>
      <c r="AB133">
        <v>36</v>
      </c>
      <c r="AC133">
        <v>23</v>
      </c>
      <c r="AD133">
        <v>1</v>
      </c>
      <c r="AE133">
        <v>83.6</v>
      </c>
      <c r="AF133" t="s">
        <v>259</v>
      </c>
      <c r="AG133">
        <v>70700</v>
      </c>
      <c r="AH133" t="s">
        <v>1398</v>
      </c>
      <c r="AI133" t="s">
        <v>54</v>
      </c>
      <c r="AJ133" t="s">
        <v>249</v>
      </c>
      <c r="AK133" t="s">
        <v>54</v>
      </c>
      <c r="AL133" s="23" t="str">
        <f t="shared" si="3"/>
        <v>เศรษฐกิจ</v>
      </c>
      <c r="AM133">
        <f>LEN(Exploratory_Data_Analysis___video_youtube[[#This Row],[description]])</f>
        <v>928</v>
      </c>
    </row>
    <row r="134" spans="1:39" x14ac:dyDescent="0.35">
      <c r="A134" t="s">
        <v>1399</v>
      </c>
      <c r="B134" t="s">
        <v>1400</v>
      </c>
      <c r="C134" t="s">
        <v>1400</v>
      </c>
      <c r="D134" t="s">
        <v>1401</v>
      </c>
      <c r="E134" t="s">
        <v>264</v>
      </c>
      <c r="F134" t="s">
        <v>41</v>
      </c>
      <c r="G134" t="s">
        <v>42</v>
      </c>
      <c r="H134" t="s">
        <v>42</v>
      </c>
      <c r="I134" t="s">
        <v>43</v>
      </c>
      <c r="J134" t="s">
        <v>1402</v>
      </c>
      <c r="K134" t="s">
        <v>1403</v>
      </c>
      <c r="L134" t="s">
        <v>1404</v>
      </c>
      <c r="M134">
        <v>19</v>
      </c>
      <c r="N134">
        <v>12</v>
      </c>
      <c r="O134">
        <v>2021</v>
      </c>
      <c r="P134">
        <v>19</v>
      </c>
      <c r="Q134" t="s">
        <v>1375</v>
      </c>
      <c r="R134" s="1">
        <v>44531</v>
      </c>
      <c r="S134">
        <v>4</v>
      </c>
      <c r="T134" t="s">
        <v>1171</v>
      </c>
      <c r="U134" t="s">
        <v>1405</v>
      </c>
      <c r="V134">
        <v>37083</v>
      </c>
      <c r="W134" t="s">
        <v>1406</v>
      </c>
      <c r="X134">
        <v>842</v>
      </c>
      <c r="Y134">
        <v>2.2700000000000001E-2</v>
      </c>
      <c r="Z134">
        <v>23</v>
      </c>
      <c r="AA134" t="s">
        <v>1407</v>
      </c>
      <c r="AB134">
        <v>7</v>
      </c>
      <c r="AC134">
        <v>41</v>
      </c>
      <c r="AD134">
        <v>0</v>
      </c>
      <c r="AE134">
        <v>41.1</v>
      </c>
      <c r="AF134" t="s">
        <v>52</v>
      </c>
      <c r="AG134">
        <v>62200</v>
      </c>
      <c r="AH134" t="s">
        <v>1408</v>
      </c>
      <c r="AI134" t="s">
        <v>54</v>
      </c>
      <c r="AJ134" t="s">
        <v>846</v>
      </c>
      <c r="AK134" t="s">
        <v>54</v>
      </c>
      <c r="AL134" s="23" t="str">
        <f t="shared" si="3"/>
        <v>ธุรกิจและการค้า</v>
      </c>
      <c r="AM134">
        <f>LEN(Exploratory_Data_Analysis___video_youtube[[#This Row],[description]])</f>
        <v>983</v>
      </c>
    </row>
    <row r="135" spans="1:39" x14ac:dyDescent="0.35">
      <c r="A135" t="s">
        <v>1409</v>
      </c>
      <c r="B135" t="s">
        <v>1410</v>
      </c>
      <c r="C135" t="s">
        <v>1410</v>
      </c>
      <c r="D135" t="s">
        <v>1411</v>
      </c>
      <c r="E135" t="s">
        <v>147</v>
      </c>
      <c r="F135" t="s">
        <v>41</v>
      </c>
      <c r="G135" t="s">
        <v>42</v>
      </c>
      <c r="H135" t="s">
        <v>42</v>
      </c>
      <c r="I135" t="s">
        <v>43</v>
      </c>
      <c r="J135" t="s">
        <v>1412</v>
      </c>
      <c r="K135" t="s">
        <v>1413</v>
      </c>
      <c r="L135" t="s">
        <v>1414</v>
      </c>
      <c r="M135">
        <v>27</v>
      </c>
      <c r="N135">
        <v>12</v>
      </c>
      <c r="O135">
        <v>2021</v>
      </c>
      <c r="P135">
        <v>27</v>
      </c>
      <c r="Q135" t="s">
        <v>1375</v>
      </c>
      <c r="R135" s="1">
        <v>44531</v>
      </c>
      <c r="S135">
        <v>4</v>
      </c>
      <c r="T135" t="s">
        <v>1171</v>
      </c>
      <c r="U135" t="s">
        <v>1415</v>
      </c>
      <c r="V135">
        <v>68909</v>
      </c>
      <c r="W135" t="s">
        <v>1416</v>
      </c>
      <c r="X135">
        <v>1759</v>
      </c>
      <c r="Y135">
        <v>2.5499999999999998E-2</v>
      </c>
      <c r="Z135">
        <v>33</v>
      </c>
      <c r="AA135" t="s">
        <v>1417</v>
      </c>
      <c r="AB135">
        <v>55</v>
      </c>
      <c r="AC135">
        <v>41</v>
      </c>
      <c r="AD135">
        <v>0</v>
      </c>
      <c r="AE135">
        <v>41.9</v>
      </c>
      <c r="AF135" t="s">
        <v>52</v>
      </c>
      <c r="AG135">
        <v>65000</v>
      </c>
      <c r="AH135" t="s">
        <v>1418</v>
      </c>
      <c r="AI135" t="s">
        <v>54</v>
      </c>
      <c r="AJ135" t="s">
        <v>1419</v>
      </c>
      <c r="AK135" t="s">
        <v>1419</v>
      </c>
      <c r="AL135" s="23" t="str">
        <f t="shared" si="3"/>
        <v>Life Style</v>
      </c>
      <c r="AM135">
        <f>LEN(Exploratory_Data_Analysis___video_youtube[[#This Row],[description]])</f>
        <v>539</v>
      </c>
    </row>
    <row r="136" spans="1:39" x14ac:dyDescent="0.35">
      <c r="A136" t="s">
        <v>1420</v>
      </c>
      <c r="B136" t="s">
        <v>1421</v>
      </c>
      <c r="C136" t="s">
        <v>1421</v>
      </c>
      <c r="D136" t="s">
        <v>1422</v>
      </c>
      <c r="E136" t="s">
        <v>516</v>
      </c>
      <c r="F136" t="s">
        <v>41</v>
      </c>
      <c r="G136" t="s">
        <v>42</v>
      </c>
      <c r="H136" t="s">
        <v>42</v>
      </c>
      <c r="I136" t="s">
        <v>43</v>
      </c>
      <c r="J136" t="s">
        <v>1423</v>
      </c>
      <c r="K136" t="s">
        <v>1424</v>
      </c>
      <c r="L136" t="s">
        <v>1425</v>
      </c>
      <c r="M136">
        <v>28</v>
      </c>
      <c r="N136">
        <v>12</v>
      </c>
      <c r="O136">
        <v>2021</v>
      </c>
      <c r="P136">
        <v>28</v>
      </c>
      <c r="Q136" t="s">
        <v>1375</v>
      </c>
      <c r="R136" s="1">
        <v>44531</v>
      </c>
      <c r="S136">
        <v>4</v>
      </c>
      <c r="T136" t="s">
        <v>1171</v>
      </c>
      <c r="U136" t="s">
        <v>1426</v>
      </c>
      <c r="V136">
        <v>10535</v>
      </c>
      <c r="W136" t="s">
        <v>1427</v>
      </c>
      <c r="X136">
        <v>286</v>
      </c>
      <c r="Y136">
        <v>2.7099999999999999E-2</v>
      </c>
      <c r="Z136">
        <v>13</v>
      </c>
      <c r="AA136" t="s">
        <v>1428</v>
      </c>
      <c r="AB136">
        <v>51</v>
      </c>
      <c r="AC136">
        <v>43</v>
      </c>
      <c r="AD136">
        <v>0</v>
      </c>
      <c r="AE136">
        <v>43.9</v>
      </c>
      <c r="AF136" t="s">
        <v>52</v>
      </c>
      <c r="AG136">
        <v>65700</v>
      </c>
      <c r="AH136" t="s">
        <v>1429</v>
      </c>
      <c r="AI136" t="s">
        <v>54</v>
      </c>
      <c r="AJ136" t="s">
        <v>77</v>
      </c>
      <c r="AK136" t="s">
        <v>77</v>
      </c>
      <c r="AL136" s="23" t="str">
        <f t="shared" si="3"/>
        <v>ธุรกิจและการค้า</v>
      </c>
      <c r="AM136">
        <f>LEN(Exploratory_Data_Analysis___video_youtube[[#This Row],[description]])</f>
        <v>559</v>
      </c>
    </row>
    <row r="137" spans="1:39" x14ac:dyDescent="0.35">
      <c r="A137" t="s">
        <v>1430</v>
      </c>
      <c r="B137" t="s">
        <v>1431</v>
      </c>
      <c r="C137" t="s">
        <v>1431</v>
      </c>
      <c r="D137" t="s">
        <v>1432</v>
      </c>
      <c r="E137" t="s">
        <v>738</v>
      </c>
      <c r="F137" t="s">
        <v>41</v>
      </c>
      <c r="G137" t="s">
        <v>42</v>
      </c>
      <c r="H137" t="s">
        <v>42</v>
      </c>
      <c r="I137" t="s">
        <v>43</v>
      </c>
      <c r="J137" t="s">
        <v>1433</v>
      </c>
      <c r="K137" t="s">
        <v>1434</v>
      </c>
      <c r="L137" t="s">
        <v>1435</v>
      </c>
      <c r="M137">
        <v>8</v>
      </c>
      <c r="N137">
        <v>1</v>
      </c>
      <c r="O137">
        <v>2022</v>
      </c>
      <c r="P137">
        <v>8</v>
      </c>
      <c r="Q137" t="s">
        <v>47</v>
      </c>
      <c r="R137" s="1">
        <v>44562</v>
      </c>
      <c r="S137">
        <v>1</v>
      </c>
      <c r="T137" t="s">
        <v>1436</v>
      </c>
      <c r="U137" t="s">
        <v>1437</v>
      </c>
      <c r="V137">
        <v>152790</v>
      </c>
      <c r="W137" t="s">
        <v>1438</v>
      </c>
      <c r="X137">
        <v>3744</v>
      </c>
      <c r="Y137">
        <v>2.4500000000000001E-2</v>
      </c>
      <c r="Z137">
        <v>92</v>
      </c>
      <c r="AA137" t="s">
        <v>1439</v>
      </c>
      <c r="AB137">
        <v>9</v>
      </c>
      <c r="AC137">
        <v>21</v>
      </c>
      <c r="AD137">
        <v>1</v>
      </c>
      <c r="AE137">
        <v>81.2</v>
      </c>
      <c r="AF137" t="s">
        <v>259</v>
      </c>
      <c r="AG137">
        <v>83400</v>
      </c>
      <c r="AH137" t="s">
        <v>1440</v>
      </c>
      <c r="AI137" t="s">
        <v>54</v>
      </c>
      <c r="AJ137" t="s">
        <v>1419</v>
      </c>
      <c r="AK137" t="s">
        <v>54</v>
      </c>
      <c r="AL137" s="23" t="str">
        <f t="shared" si="3"/>
        <v>Life Style</v>
      </c>
      <c r="AM137">
        <f>LEN(Exploratory_Data_Analysis___video_youtube[[#This Row],[description]])</f>
        <v>580</v>
      </c>
    </row>
    <row r="138" spans="1:39" x14ac:dyDescent="0.35">
      <c r="A138" t="s">
        <v>1441</v>
      </c>
      <c r="B138" t="s">
        <v>1442</v>
      </c>
      <c r="C138" t="s">
        <v>1442</v>
      </c>
      <c r="D138" t="s">
        <v>1443</v>
      </c>
      <c r="E138" t="s">
        <v>738</v>
      </c>
      <c r="F138" t="s">
        <v>41</v>
      </c>
      <c r="G138" t="s">
        <v>42</v>
      </c>
      <c r="H138" t="s">
        <v>42</v>
      </c>
      <c r="I138" t="s">
        <v>43</v>
      </c>
      <c r="J138" t="s">
        <v>1444</v>
      </c>
      <c r="K138" t="s">
        <v>1445</v>
      </c>
      <c r="L138" t="s">
        <v>1446</v>
      </c>
      <c r="M138">
        <v>10</v>
      </c>
      <c r="N138">
        <v>1</v>
      </c>
      <c r="O138">
        <v>2022</v>
      </c>
      <c r="P138">
        <v>10</v>
      </c>
      <c r="Q138" t="s">
        <v>47</v>
      </c>
      <c r="R138" s="1">
        <v>44562</v>
      </c>
      <c r="S138">
        <v>1</v>
      </c>
      <c r="T138" t="s">
        <v>1436</v>
      </c>
      <c r="U138" t="s">
        <v>1447</v>
      </c>
      <c r="V138">
        <v>37667</v>
      </c>
      <c r="W138" t="s">
        <v>1448</v>
      </c>
      <c r="X138">
        <v>1030</v>
      </c>
      <c r="Y138">
        <v>2.7300000000000001E-2</v>
      </c>
      <c r="Z138">
        <v>46</v>
      </c>
      <c r="AA138" t="s">
        <v>1449</v>
      </c>
      <c r="AB138">
        <v>16</v>
      </c>
      <c r="AC138">
        <v>40</v>
      </c>
      <c r="AD138">
        <v>0</v>
      </c>
      <c r="AE138">
        <v>40.299999999999997</v>
      </c>
      <c r="AF138" t="s">
        <v>52</v>
      </c>
      <c r="AG138">
        <v>61400</v>
      </c>
      <c r="AH138" t="s">
        <v>1450</v>
      </c>
      <c r="AI138" t="s">
        <v>54</v>
      </c>
      <c r="AJ138" t="s">
        <v>846</v>
      </c>
      <c r="AK138" t="s">
        <v>54</v>
      </c>
      <c r="AL138" s="23" t="str">
        <f t="shared" si="3"/>
        <v>ธุรกิจและการค้า</v>
      </c>
      <c r="AM138">
        <f>LEN(Exploratory_Data_Analysis___video_youtube[[#This Row],[description]])</f>
        <v>507</v>
      </c>
    </row>
    <row r="139" spans="1:39" x14ac:dyDescent="0.35">
      <c r="A139" t="s">
        <v>1451</v>
      </c>
      <c r="B139" t="s">
        <v>1452</v>
      </c>
      <c r="C139" t="s">
        <v>1452</v>
      </c>
      <c r="D139" t="s">
        <v>1453</v>
      </c>
      <c r="E139" t="s">
        <v>310</v>
      </c>
      <c r="F139" t="s">
        <v>41</v>
      </c>
      <c r="G139" t="s">
        <v>42</v>
      </c>
      <c r="H139" t="s">
        <v>42</v>
      </c>
      <c r="I139" t="s">
        <v>43</v>
      </c>
      <c r="J139" t="s">
        <v>1454</v>
      </c>
      <c r="K139" t="s">
        <v>1455</v>
      </c>
      <c r="L139" t="s">
        <v>1456</v>
      </c>
      <c r="M139">
        <v>11</v>
      </c>
      <c r="N139">
        <v>1</v>
      </c>
      <c r="O139">
        <v>2022</v>
      </c>
      <c r="P139">
        <v>11</v>
      </c>
      <c r="Q139" t="s">
        <v>47</v>
      </c>
      <c r="R139" s="1">
        <v>44562</v>
      </c>
      <c r="S139">
        <v>1</v>
      </c>
      <c r="T139" t="s">
        <v>1436</v>
      </c>
      <c r="U139" t="s">
        <v>1457</v>
      </c>
      <c r="V139">
        <v>41631</v>
      </c>
      <c r="W139" t="s">
        <v>1458</v>
      </c>
      <c r="X139">
        <v>1126</v>
      </c>
      <c r="Y139">
        <v>2.7E-2</v>
      </c>
      <c r="Z139">
        <v>35</v>
      </c>
      <c r="AA139" t="s">
        <v>1459</v>
      </c>
      <c r="AB139">
        <v>21</v>
      </c>
      <c r="AC139">
        <v>47</v>
      </c>
      <c r="AD139">
        <v>0</v>
      </c>
      <c r="AE139">
        <v>47.4</v>
      </c>
      <c r="AF139" t="s">
        <v>52</v>
      </c>
      <c r="AG139">
        <v>65000</v>
      </c>
      <c r="AH139" t="s">
        <v>1460</v>
      </c>
      <c r="AI139" t="s">
        <v>54</v>
      </c>
      <c r="AJ139" t="s">
        <v>846</v>
      </c>
      <c r="AK139" t="s">
        <v>846</v>
      </c>
      <c r="AL139" s="23" t="str">
        <f t="shared" si="3"/>
        <v>ธุรกิจและการค้า</v>
      </c>
      <c r="AM139">
        <f>LEN(Exploratory_Data_Analysis___video_youtube[[#This Row],[description]])</f>
        <v>742</v>
      </c>
    </row>
    <row r="140" spans="1:39" x14ac:dyDescent="0.35">
      <c r="A140" t="s">
        <v>1461</v>
      </c>
      <c r="B140" t="s">
        <v>1462</v>
      </c>
      <c r="C140" t="s">
        <v>1462</v>
      </c>
      <c r="D140" t="s">
        <v>1463</v>
      </c>
      <c r="E140" t="s">
        <v>147</v>
      </c>
      <c r="F140" t="s">
        <v>41</v>
      </c>
      <c r="G140" t="s">
        <v>42</v>
      </c>
      <c r="H140" t="s">
        <v>42</v>
      </c>
      <c r="I140" t="s">
        <v>43</v>
      </c>
      <c r="J140" t="s">
        <v>1464</v>
      </c>
      <c r="K140" t="s">
        <v>1465</v>
      </c>
      <c r="L140" t="s">
        <v>1466</v>
      </c>
      <c r="M140">
        <v>12</v>
      </c>
      <c r="N140">
        <v>1</v>
      </c>
      <c r="O140">
        <v>2022</v>
      </c>
      <c r="P140">
        <v>12</v>
      </c>
      <c r="Q140" t="s">
        <v>47</v>
      </c>
      <c r="R140" s="1">
        <v>44562</v>
      </c>
      <c r="S140">
        <v>1</v>
      </c>
      <c r="T140" t="s">
        <v>1436</v>
      </c>
      <c r="U140" t="s">
        <v>1467</v>
      </c>
      <c r="V140">
        <v>238512</v>
      </c>
      <c r="W140" t="s">
        <v>1468</v>
      </c>
      <c r="X140">
        <v>5863</v>
      </c>
      <c r="Y140">
        <v>2.46E-2</v>
      </c>
      <c r="Z140">
        <v>135</v>
      </c>
      <c r="AA140" t="s">
        <v>1469</v>
      </c>
      <c r="AB140">
        <v>0</v>
      </c>
      <c r="AC140">
        <v>39</v>
      </c>
      <c r="AD140">
        <v>0</v>
      </c>
      <c r="AE140">
        <v>39</v>
      </c>
      <c r="AF140" t="s">
        <v>52</v>
      </c>
      <c r="AG140">
        <v>62900</v>
      </c>
      <c r="AH140" t="s">
        <v>1470</v>
      </c>
      <c r="AI140" t="s">
        <v>54</v>
      </c>
      <c r="AJ140" t="s">
        <v>1471</v>
      </c>
      <c r="AK140" t="s">
        <v>1471</v>
      </c>
      <c r="AL140" s="23" t="str">
        <f t="shared" si="3"/>
        <v>ธุรกิจและการค้า</v>
      </c>
      <c r="AM140">
        <f>LEN(Exploratory_Data_Analysis___video_youtube[[#This Row],[description]])</f>
        <v>992</v>
      </c>
    </row>
    <row r="141" spans="1:39" x14ac:dyDescent="0.35">
      <c r="A141" t="s">
        <v>1472</v>
      </c>
      <c r="B141" t="s">
        <v>1473</v>
      </c>
      <c r="C141" t="s">
        <v>1473</v>
      </c>
      <c r="D141" t="s">
        <v>1474</v>
      </c>
      <c r="E141" t="s">
        <v>1475</v>
      </c>
      <c r="F141" t="s">
        <v>41</v>
      </c>
      <c r="G141" t="s">
        <v>42</v>
      </c>
      <c r="H141" t="s">
        <v>42</v>
      </c>
      <c r="I141" t="s">
        <v>43</v>
      </c>
      <c r="J141" t="s">
        <v>1464</v>
      </c>
      <c r="K141" t="s">
        <v>1465</v>
      </c>
      <c r="L141" t="s">
        <v>1466</v>
      </c>
      <c r="M141">
        <v>12</v>
      </c>
      <c r="N141">
        <v>1</v>
      </c>
      <c r="O141">
        <v>2022</v>
      </c>
      <c r="P141">
        <v>12</v>
      </c>
      <c r="Q141" t="s">
        <v>47</v>
      </c>
      <c r="R141" s="1">
        <v>44562</v>
      </c>
      <c r="S141">
        <v>1</v>
      </c>
      <c r="T141" t="s">
        <v>1436</v>
      </c>
      <c r="U141" t="s">
        <v>1476</v>
      </c>
      <c r="V141">
        <v>25664</v>
      </c>
      <c r="W141" t="s">
        <v>1477</v>
      </c>
      <c r="X141">
        <v>590</v>
      </c>
      <c r="Y141">
        <v>2.3E-2</v>
      </c>
      <c r="Z141">
        <v>41</v>
      </c>
      <c r="AA141" t="s">
        <v>1478</v>
      </c>
      <c r="AB141">
        <v>43</v>
      </c>
      <c r="AC141">
        <v>16</v>
      </c>
      <c r="AD141">
        <v>1</v>
      </c>
      <c r="AE141">
        <v>76.7</v>
      </c>
      <c r="AF141" t="s">
        <v>259</v>
      </c>
      <c r="AG141">
        <v>75900</v>
      </c>
      <c r="AH141" t="s">
        <v>1479</v>
      </c>
      <c r="AI141" t="s">
        <v>54</v>
      </c>
      <c r="AJ141" t="s">
        <v>1143</v>
      </c>
      <c r="AK141" t="s">
        <v>54</v>
      </c>
      <c r="AL141" s="23" t="str">
        <f t="shared" si="3"/>
        <v>ธุรกิจและการค้า</v>
      </c>
      <c r="AM141">
        <f>LEN(Exploratory_Data_Analysis___video_youtube[[#This Row],[description]])</f>
        <v>947</v>
      </c>
    </row>
    <row r="142" spans="1:39" x14ac:dyDescent="0.35">
      <c r="A142" t="s">
        <v>1480</v>
      </c>
      <c r="B142" t="s">
        <v>1481</v>
      </c>
      <c r="C142" t="s">
        <v>1481</v>
      </c>
      <c r="D142" t="s">
        <v>1482</v>
      </c>
      <c r="E142" t="s">
        <v>1483</v>
      </c>
      <c r="F142" t="s">
        <v>41</v>
      </c>
      <c r="G142" t="s">
        <v>42</v>
      </c>
      <c r="H142" t="s">
        <v>42</v>
      </c>
      <c r="I142" t="s">
        <v>43</v>
      </c>
      <c r="J142" t="s">
        <v>1484</v>
      </c>
      <c r="K142" t="s">
        <v>1485</v>
      </c>
      <c r="L142" t="s">
        <v>1486</v>
      </c>
      <c r="M142">
        <v>13</v>
      </c>
      <c r="N142">
        <v>1</v>
      </c>
      <c r="O142">
        <v>2022</v>
      </c>
      <c r="P142">
        <v>13</v>
      </c>
      <c r="Q142" t="s">
        <v>47</v>
      </c>
      <c r="R142" s="1">
        <v>44562</v>
      </c>
      <c r="S142">
        <v>1</v>
      </c>
      <c r="T142" t="s">
        <v>1436</v>
      </c>
      <c r="U142" t="s">
        <v>1487</v>
      </c>
      <c r="V142">
        <v>25062</v>
      </c>
      <c r="W142" t="s">
        <v>1488</v>
      </c>
      <c r="X142">
        <v>454</v>
      </c>
      <c r="Y142">
        <v>1.8100000000000002E-2</v>
      </c>
      <c r="Z142">
        <v>15</v>
      </c>
      <c r="AA142" t="s">
        <v>1489</v>
      </c>
      <c r="AB142">
        <v>53</v>
      </c>
      <c r="AC142">
        <v>46</v>
      </c>
      <c r="AD142">
        <v>0</v>
      </c>
      <c r="AE142">
        <v>46.9</v>
      </c>
      <c r="AF142" t="s">
        <v>52</v>
      </c>
      <c r="AG142">
        <v>64500</v>
      </c>
      <c r="AH142" t="s">
        <v>1490</v>
      </c>
      <c r="AI142" t="s">
        <v>54</v>
      </c>
      <c r="AJ142" t="s">
        <v>7043</v>
      </c>
      <c r="AK142" t="s">
        <v>54</v>
      </c>
      <c r="AL142" s="23" t="str">
        <f t="shared" si="3"/>
        <v>Life Style</v>
      </c>
      <c r="AM142">
        <f>LEN(Exploratory_Data_Analysis___video_youtube[[#This Row],[description]])</f>
        <v>907</v>
      </c>
    </row>
    <row r="143" spans="1:39" x14ac:dyDescent="0.35">
      <c r="A143" t="s">
        <v>1491</v>
      </c>
      <c r="B143" t="s">
        <v>1492</v>
      </c>
      <c r="C143" t="s">
        <v>1492</v>
      </c>
      <c r="D143" t="s">
        <v>1493</v>
      </c>
      <c r="E143" t="s">
        <v>320</v>
      </c>
      <c r="F143" t="s">
        <v>41</v>
      </c>
      <c r="G143" t="s">
        <v>42</v>
      </c>
      <c r="H143" t="s">
        <v>42</v>
      </c>
      <c r="I143" t="s">
        <v>43</v>
      </c>
      <c r="J143" t="s">
        <v>1494</v>
      </c>
      <c r="K143" t="s">
        <v>1495</v>
      </c>
      <c r="L143" t="s">
        <v>1496</v>
      </c>
      <c r="M143">
        <v>18</v>
      </c>
      <c r="N143">
        <v>1</v>
      </c>
      <c r="O143">
        <v>2022</v>
      </c>
      <c r="P143">
        <v>18</v>
      </c>
      <c r="Q143" t="s">
        <v>47</v>
      </c>
      <c r="R143" s="1">
        <v>44562</v>
      </c>
      <c r="S143">
        <v>1</v>
      </c>
      <c r="T143" t="s">
        <v>1436</v>
      </c>
      <c r="U143" t="s">
        <v>1497</v>
      </c>
      <c r="V143">
        <v>68019</v>
      </c>
      <c r="W143" t="s">
        <v>1498</v>
      </c>
      <c r="X143">
        <v>1274</v>
      </c>
      <c r="Y143">
        <v>1.8700000000000001E-2</v>
      </c>
      <c r="Z143">
        <v>82</v>
      </c>
      <c r="AA143" t="s">
        <v>1499</v>
      </c>
      <c r="AB143">
        <v>29</v>
      </c>
      <c r="AC143">
        <v>50</v>
      </c>
      <c r="AD143">
        <v>0</v>
      </c>
      <c r="AE143">
        <v>50.5</v>
      </c>
      <c r="AF143" t="s">
        <v>52</v>
      </c>
      <c r="AG143">
        <v>63600</v>
      </c>
      <c r="AH143" t="s">
        <v>1500</v>
      </c>
      <c r="AI143" t="s">
        <v>54</v>
      </c>
      <c r="AJ143" t="s">
        <v>77</v>
      </c>
      <c r="AK143" t="s">
        <v>54</v>
      </c>
      <c r="AL143" s="23" t="str">
        <f t="shared" si="3"/>
        <v>ธุรกิจและการค้า</v>
      </c>
      <c r="AM143">
        <f>LEN(Exploratory_Data_Analysis___video_youtube[[#This Row],[description]])</f>
        <v>659</v>
      </c>
    </row>
    <row r="144" spans="1:39" x14ac:dyDescent="0.35">
      <c r="A144" t="s">
        <v>1501</v>
      </c>
      <c r="B144" t="s">
        <v>1502</v>
      </c>
      <c r="C144" t="s">
        <v>1502</v>
      </c>
      <c r="D144" t="s">
        <v>1503</v>
      </c>
      <c r="E144" t="s">
        <v>881</v>
      </c>
      <c r="F144" t="s">
        <v>41</v>
      </c>
      <c r="G144" t="s">
        <v>42</v>
      </c>
      <c r="H144" t="s">
        <v>42</v>
      </c>
      <c r="I144" t="s">
        <v>43</v>
      </c>
      <c r="J144" t="s">
        <v>1504</v>
      </c>
      <c r="K144" t="s">
        <v>1505</v>
      </c>
      <c r="L144" t="s">
        <v>1506</v>
      </c>
      <c r="M144">
        <v>19</v>
      </c>
      <c r="N144">
        <v>1</v>
      </c>
      <c r="O144">
        <v>2022</v>
      </c>
      <c r="P144">
        <v>19</v>
      </c>
      <c r="Q144" t="s">
        <v>47</v>
      </c>
      <c r="R144" s="1">
        <v>44562</v>
      </c>
      <c r="S144">
        <v>1</v>
      </c>
      <c r="T144" t="s">
        <v>1436</v>
      </c>
      <c r="U144" t="s">
        <v>1507</v>
      </c>
      <c r="V144">
        <v>40238</v>
      </c>
      <c r="W144" t="s">
        <v>1508</v>
      </c>
      <c r="X144">
        <v>987</v>
      </c>
      <c r="Y144">
        <v>2.4500000000000001E-2</v>
      </c>
      <c r="Z144">
        <v>48</v>
      </c>
      <c r="AA144" t="s">
        <v>1509</v>
      </c>
      <c r="AB144">
        <v>32</v>
      </c>
      <c r="AC144">
        <v>42</v>
      </c>
      <c r="AD144">
        <v>0</v>
      </c>
      <c r="AE144">
        <v>42.5</v>
      </c>
      <c r="AF144" t="s">
        <v>52</v>
      </c>
      <c r="AG144">
        <v>64100</v>
      </c>
      <c r="AH144" t="s">
        <v>1510</v>
      </c>
      <c r="AI144" t="s">
        <v>54</v>
      </c>
      <c r="AJ144" t="s">
        <v>5736</v>
      </c>
      <c r="AK144" t="s">
        <v>54</v>
      </c>
      <c r="AL144" s="23" t="str">
        <f t="shared" si="3"/>
        <v>สินค้าและบริการ</v>
      </c>
      <c r="AM144">
        <f>LEN(Exploratory_Data_Analysis___video_youtube[[#This Row],[description]])</f>
        <v>445</v>
      </c>
    </row>
    <row r="145" spans="1:39" x14ac:dyDescent="0.35">
      <c r="A145" t="s">
        <v>1511</v>
      </c>
      <c r="B145" t="s">
        <v>1512</v>
      </c>
      <c r="C145" t="s">
        <v>1512</v>
      </c>
      <c r="D145" t="s">
        <v>1513</v>
      </c>
      <c r="E145" t="s">
        <v>738</v>
      </c>
      <c r="F145" t="s">
        <v>41</v>
      </c>
      <c r="G145" t="s">
        <v>42</v>
      </c>
      <c r="H145" t="s">
        <v>42</v>
      </c>
      <c r="I145" t="s">
        <v>43</v>
      </c>
      <c r="J145" t="s">
        <v>1514</v>
      </c>
      <c r="K145" t="s">
        <v>1515</v>
      </c>
      <c r="L145" t="s">
        <v>1516</v>
      </c>
      <c r="M145">
        <v>21</v>
      </c>
      <c r="N145">
        <v>1</v>
      </c>
      <c r="O145">
        <v>2022</v>
      </c>
      <c r="P145">
        <v>21</v>
      </c>
      <c r="Q145" t="s">
        <v>47</v>
      </c>
      <c r="R145" s="1">
        <v>44562</v>
      </c>
      <c r="S145">
        <v>1</v>
      </c>
      <c r="T145" t="s">
        <v>1436</v>
      </c>
      <c r="U145" t="s">
        <v>1517</v>
      </c>
      <c r="V145">
        <v>101558</v>
      </c>
      <c r="W145" t="s">
        <v>1518</v>
      </c>
      <c r="X145">
        <v>2119</v>
      </c>
      <c r="Y145">
        <v>2.0899999999999998E-2</v>
      </c>
      <c r="Z145">
        <v>273</v>
      </c>
      <c r="AA145" t="s">
        <v>1519</v>
      </c>
      <c r="AB145">
        <v>41</v>
      </c>
      <c r="AC145">
        <v>34</v>
      </c>
      <c r="AD145">
        <v>0</v>
      </c>
      <c r="AE145">
        <v>34.700000000000003</v>
      </c>
      <c r="AF145" t="s">
        <v>52</v>
      </c>
      <c r="AG145">
        <v>63300</v>
      </c>
      <c r="AH145" t="s">
        <v>1520</v>
      </c>
      <c r="AI145" t="s">
        <v>54</v>
      </c>
      <c r="AJ145" t="s">
        <v>1579</v>
      </c>
      <c r="AK145" t="s">
        <v>54</v>
      </c>
      <c r="AL145" s="23" t="str">
        <f t="shared" si="3"/>
        <v>สินค้าและบริการ</v>
      </c>
      <c r="AM145">
        <f>LEN(Exploratory_Data_Analysis___video_youtube[[#This Row],[description]])</f>
        <v>469</v>
      </c>
    </row>
    <row r="146" spans="1:39" x14ac:dyDescent="0.35">
      <c r="A146" t="s">
        <v>1521</v>
      </c>
      <c r="B146" t="s">
        <v>1522</v>
      </c>
      <c r="C146" t="s">
        <v>1522</v>
      </c>
      <c r="D146" t="s">
        <v>1523</v>
      </c>
      <c r="E146" t="s">
        <v>289</v>
      </c>
      <c r="F146" t="s">
        <v>41</v>
      </c>
      <c r="G146" t="s">
        <v>42</v>
      </c>
      <c r="H146" t="s">
        <v>42</v>
      </c>
      <c r="I146" t="s">
        <v>43</v>
      </c>
      <c r="J146" t="s">
        <v>1524</v>
      </c>
      <c r="K146" t="s">
        <v>1525</v>
      </c>
      <c r="L146" t="s">
        <v>1526</v>
      </c>
      <c r="M146">
        <v>22</v>
      </c>
      <c r="N146">
        <v>1</v>
      </c>
      <c r="O146">
        <v>2022</v>
      </c>
      <c r="P146">
        <v>22</v>
      </c>
      <c r="Q146" t="s">
        <v>47</v>
      </c>
      <c r="R146" s="1">
        <v>44562</v>
      </c>
      <c r="S146">
        <v>1</v>
      </c>
      <c r="T146" t="s">
        <v>1436</v>
      </c>
      <c r="U146" t="s">
        <v>1527</v>
      </c>
      <c r="V146">
        <v>183225</v>
      </c>
      <c r="W146" t="s">
        <v>1528</v>
      </c>
      <c r="X146">
        <v>3410</v>
      </c>
      <c r="Y146">
        <v>1.8599999999999998E-2</v>
      </c>
      <c r="Z146">
        <v>357</v>
      </c>
      <c r="AA146" t="s">
        <v>1529</v>
      </c>
      <c r="AB146">
        <v>56</v>
      </c>
      <c r="AC146">
        <v>53</v>
      </c>
      <c r="AD146">
        <v>0</v>
      </c>
      <c r="AE146">
        <v>53.9</v>
      </c>
      <c r="AF146" t="s">
        <v>52</v>
      </c>
      <c r="AG146">
        <v>70000</v>
      </c>
      <c r="AH146" t="s">
        <v>1530</v>
      </c>
      <c r="AI146" t="s">
        <v>54</v>
      </c>
      <c r="AJ146" t="s">
        <v>5736</v>
      </c>
      <c r="AK146" t="s">
        <v>54</v>
      </c>
      <c r="AL146" s="23" t="str">
        <f t="shared" si="3"/>
        <v>สินค้าและบริการ</v>
      </c>
      <c r="AM146">
        <f>LEN(Exploratory_Data_Analysis___video_youtube[[#This Row],[description]])</f>
        <v>608</v>
      </c>
    </row>
    <row r="147" spans="1:39" x14ac:dyDescent="0.35">
      <c r="A147" t="s">
        <v>1531</v>
      </c>
      <c r="B147" t="s">
        <v>1532</v>
      </c>
      <c r="C147" t="s">
        <v>1532</v>
      </c>
      <c r="D147" t="s">
        <v>1533</v>
      </c>
      <c r="E147" t="s">
        <v>1475</v>
      </c>
      <c r="F147" t="s">
        <v>41</v>
      </c>
      <c r="G147" t="s">
        <v>42</v>
      </c>
      <c r="H147" t="s">
        <v>42</v>
      </c>
      <c r="I147" t="s">
        <v>43</v>
      </c>
      <c r="J147" t="s">
        <v>1534</v>
      </c>
      <c r="K147" t="s">
        <v>1535</v>
      </c>
      <c r="L147" t="s">
        <v>1536</v>
      </c>
      <c r="M147">
        <v>24</v>
      </c>
      <c r="N147">
        <v>1</v>
      </c>
      <c r="O147">
        <v>2022</v>
      </c>
      <c r="P147">
        <v>24</v>
      </c>
      <c r="Q147" t="s">
        <v>47</v>
      </c>
      <c r="R147" s="1">
        <v>44562</v>
      </c>
      <c r="S147">
        <v>1</v>
      </c>
      <c r="T147" t="s">
        <v>1436</v>
      </c>
      <c r="U147" t="s">
        <v>1537</v>
      </c>
      <c r="V147">
        <v>140301</v>
      </c>
      <c r="W147" t="s">
        <v>1538</v>
      </c>
      <c r="X147">
        <v>3451</v>
      </c>
      <c r="Y147">
        <v>2.46E-2</v>
      </c>
      <c r="Z147">
        <v>176</v>
      </c>
      <c r="AA147" t="s">
        <v>1539</v>
      </c>
      <c r="AB147">
        <v>40</v>
      </c>
      <c r="AC147">
        <v>19</v>
      </c>
      <c r="AD147">
        <v>1</v>
      </c>
      <c r="AE147">
        <v>79.7</v>
      </c>
      <c r="AF147" t="s">
        <v>259</v>
      </c>
      <c r="AG147">
        <v>70700</v>
      </c>
      <c r="AH147" t="s">
        <v>1540</v>
      </c>
      <c r="AI147" t="s">
        <v>54</v>
      </c>
      <c r="AJ147" t="s">
        <v>1143</v>
      </c>
      <c r="AK147" t="s">
        <v>54</v>
      </c>
      <c r="AL147" s="23" t="str">
        <f t="shared" si="3"/>
        <v>ธุรกิจและการค้า</v>
      </c>
      <c r="AM147">
        <f>LEN(Exploratory_Data_Analysis___video_youtube[[#This Row],[description]])</f>
        <v>922</v>
      </c>
    </row>
    <row r="148" spans="1:39" x14ac:dyDescent="0.35">
      <c r="A148" t="s">
        <v>1541</v>
      </c>
      <c r="B148" t="s">
        <v>1542</v>
      </c>
      <c r="C148" t="s">
        <v>1542</v>
      </c>
      <c r="D148" t="s">
        <v>1543</v>
      </c>
      <c r="E148" t="s">
        <v>310</v>
      </c>
      <c r="F148" t="s">
        <v>41</v>
      </c>
      <c r="G148" t="s">
        <v>42</v>
      </c>
      <c r="H148" t="s">
        <v>42</v>
      </c>
      <c r="I148" t="s">
        <v>43</v>
      </c>
      <c r="J148" t="s">
        <v>1544</v>
      </c>
      <c r="K148" t="s">
        <v>1545</v>
      </c>
      <c r="L148" t="s">
        <v>1546</v>
      </c>
      <c r="M148">
        <v>26</v>
      </c>
      <c r="N148">
        <v>1</v>
      </c>
      <c r="O148">
        <v>2022</v>
      </c>
      <c r="P148">
        <v>26</v>
      </c>
      <c r="Q148" t="s">
        <v>47</v>
      </c>
      <c r="R148" s="1">
        <v>44562</v>
      </c>
      <c r="S148">
        <v>1</v>
      </c>
      <c r="T148" t="s">
        <v>1436</v>
      </c>
      <c r="U148" t="s">
        <v>1547</v>
      </c>
      <c r="V148">
        <v>103811</v>
      </c>
      <c r="W148" t="s">
        <v>1548</v>
      </c>
      <c r="X148">
        <v>2520</v>
      </c>
      <c r="Y148">
        <v>2.4299999999999999E-2</v>
      </c>
      <c r="Z148">
        <v>231</v>
      </c>
      <c r="AA148" t="s">
        <v>1549</v>
      </c>
      <c r="AB148">
        <v>45</v>
      </c>
      <c r="AC148">
        <v>29</v>
      </c>
      <c r="AD148">
        <v>0</v>
      </c>
      <c r="AE148">
        <v>29.8</v>
      </c>
      <c r="AF148" t="s">
        <v>187</v>
      </c>
      <c r="AG148">
        <v>59100</v>
      </c>
      <c r="AH148" t="s">
        <v>1550</v>
      </c>
      <c r="AI148" t="s">
        <v>54</v>
      </c>
      <c r="AJ148" t="s">
        <v>1143</v>
      </c>
      <c r="AK148" t="s">
        <v>54</v>
      </c>
      <c r="AL148" s="23" t="str">
        <f t="shared" si="3"/>
        <v>ธุรกิจและการค้า</v>
      </c>
      <c r="AM148">
        <f>LEN(Exploratory_Data_Analysis___video_youtube[[#This Row],[description]])</f>
        <v>678</v>
      </c>
    </row>
    <row r="149" spans="1:39" x14ac:dyDescent="0.35">
      <c r="A149" t="s">
        <v>1551</v>
      </c>
      <c r="B149" t="s">
        <v>1552</v>
      </c>
      <c r="C149" t="s">
        <v>1552</v>
      </c>
      <c r="D149" t="s">
        <v>1553</v>
      </c>
      <c r="E149" t="s">
        <v>92</v>
      </c>
      <c r="F149" t="s">
        <v>41</v>
      </c>
      <c r="G149" t="s">
        <v>42</v>
      </c>
      <c r="H149" t="s">
        <v>42</v>
      </c>
      <c r="I149" t="s">
        <v>43</v>
      </c>
      <c r="J149" t="s">
        <v>1554</v>
      </c>
      <c r="K149" t="s">
        <v>1555</v>
      </c>
      <c r="L149" t="s">
        <v>1556</v>
      </c>
      <c r="M149">
        <v>27</v>
      </c>
      <c r="N149">
        <v>1</v>
      </c>
      <c r="O149">
        <v>2022</v>
      </c>
      <c r="P149">
        <v>27</v>
      </c>
      <c r="Q149" t="s">
        <v>47</v>
      </c>
      <c r="R149" s="1">
        <v>44562</v>
      </c>
      <c r="S149">
        <v>1</v>
      </c>
      <c r="T149" t="s">
        <v>1436</v>
      </c>
      <c r="U149" t="s">
        <v>1557</v>
      </c>
      <c r="V149">
        <v>329265</v>
      </c>
      <c r="W149" t="s">
        <v>1558</v>
      </c>
      <c r="X149">
        <v>3928</v>
      </c>
      <c r="Y149">
        <v>1.1900000000000001E-2</v>
      </c>
      <c r="Z149">
        <v>256</v>
      </c>
      <c r="AA149" t="s">
        <v>1559</v>
      </c>
      <c r="AB149">
        <v>2</v>
      </c>
      <c r="AC149">
        <v>7</v>
      </c>
      <c r="AD149">
        <v>1</v>
      </c>
      <c r="AE149">
        <v>67</v>
      </c>
      <c r="AF149" t="s">
        <v>259</v>
      </c>
      <c r="AG149">
        <v>68000</v>
      </c>
      <c r="AH149" t="s">
        <v>1560</v>
      </c>
      <c r="AI149" t="s">
        <v>54</v>
      </c>
      <c r="AJ149" t="s">
        <v>249</v>
      </c>
      <c r="AK149" t="s">
        <v>54</v>
      </c>
      <c r="AL149" s="23" t="str">
        <f t="shared" si="3"/>
        <v>เศรษฐกิจ</v>
      </c>
      <c r="AM149">
        <f>LEN(Exploratory_Data_Analysis___video_youtube[[#This Row],[description]])</f>
        <v>611</v>
      </c>
    </row>
    <row r="150" spans="1:39" x14ac:dyDescent="0.35">
      <c r="A150" t="s">
        <v>1561</v>
      </c>
      <c r="B150" t="s">
        <v>1562</v>
      </c>
      <c r="C150" t="s">
        <v>1562</v>
      </c>
      <c r="D150" t="s">
        <v>1563</v>
      </c>
      <c r="E150" t="s">
        <v>465</v>
      </c>
      <c r="F150" t="s">
        <v>41</v>
      </c>
      <c r="G150" t="s">
        <v>42</v>
      </c>
      <c r="H150" t="s">
        <v>42</v>
      </c>
      <c r="I150" t="s">
        <v>43</v>
      </c>
      <c r="J150" t="s">
        <v>1564</v>
      </c>
      <c r="K150" t="s">
        <v>1555</v>
      </c>
      <c r="L150" t="s">
        <v>1556</v>
      </c>
      <c r="M150">
        <v>27</v>
      </c>
      <c r="N150">
        <v>1</v>
      </c>
      <c r="O150">
        <v>2022</v>
      </c>
      <c r="P150">
        <v>27</v>
      </c>
      <c r="Q150" t="s">
        <v>47</v>
      </c>
      <c r="R150" s="1">
        <v>44562</v>
      </c>
      <c r="S150">
        <v>1</v>
      </c>
      <c r="T150" t="s">
        <v>1436</v>
      </c>
      <c r="U150" t="s">
        <v>1565</v>
      </c>
      <c r="V150">
        <v>16074</v>
      </c>
      <c r="W150" t="s">
        <v>1566</v>
      </c>
      <c r="X150">
        <v>303</v>
      </c>
      <c r="Y150">
        <v>1.89E-2</v>
      </c>
      <c r="Z150">
        <v>7</v>
      </c>
      <c r="AA150" t="s">
        <v>1567</v>
      </c>
      <c r="AB150">
        <v>6</v>
      </c>
      <c r="AC150">
        <v>8</v>
      </c>
      <c r="AD150">
        <v>1</v>
      </c>
      <c r="AE150">
        <v>68.099999999999994</v>
      </c>
      <c r="AF150" t="s">
        <v>259</v>
      </c>
      <c r="AG150">
        <v>62400</v>
      </c>
      <c r="AH150" t="s">
        <v>1568</v>
      </c>
      <c r="AI150" t="s">
        <v>54</v>
      </c>
      <c r="AJ150" t="s">
        <v>249</v>
      </c>
      <c r="AK150" t="s">
        <v>249</v>
      </c>
      <c r="AL150" s="23" t="str">
        <f t="shared" si="3"/>
        <v>เศรษฐกิจ</v>
      </c>
      <c r="AM150">
        <f>LEN(Exploratory_Data_Analysis___video_youtube[[#This Row],[description]])</f>
        <v>1097</v>
      </c>
    </row>
    <row r="151" spans="1:39" x14ac:dyDescent="0.35">
      <c r="A151" t="s">
        <v>1569</v>
      </c>
      <c r="B151" t="s">
        <v>1570</v>
      </c>
      <c r="C151" t="s">
        <v>1570</v>
      </c>
      <c r="D151" t="s">
        <v>1571</v>
      </c>
      <c r="E151" t="s">
        <v>1483</v>
      </c>
      <c r="F151" t="s">
        <v>41</v>
      </c>
      <c r="G151" t="s">
        <v>42</v>
      </c>
      <c r="H151" t="s">
        <v>42</v>
      </c>
      <c r="I151" t="s">
        <v>43</v>
      </c>
      <c r="J151" t="s">
        <v>1572</v>
      </c>
      <c r="K151" t="s">
        <v>1573</v>
      </c>
      <c r="L151" t="s">
        <v>1574</v>
      </c>
      <c r="M151">
        <v>28</v>
      </c>
      <c r="N151">
        <v>1</v>
      </c>
      <c r="O151">
        <v>2022</v>
      </c>
      <c r="P151">
        <v>28</v>
      </c>
      <c r="Q151" t="s">
        <v>47</v>
      </c>
      <c r="R151" s="1">
        <v>44562</v>
      </c>
      <c r="S151">
        <v>1</v>
      </c>
      <c r="T151" t="s">
        <v>1436</v>
      </c>
      <c r="U151" t="s">
        <v>1575</v>
      </c>
      <c r="V151">
        <v>15124</v>
      </c>
      <c r="W151" t="s">
        <v>1576</v>
      </c>
      <c r="X151">
        <v>400</v>
      </c>
      <c r="Y151">
        <v>2.64E-2</v>
      </c>
      <c r="Z151">
        <v>33</v>
      </c>
      <c r="AA151" t="s">
        <v>1577</v>
      </c>
      <c r="AB151">
        <v>20</v>
      </c>
      <c r="AC151">
        <v>42</v>
      </c>
      <c r="AD151">
        <v>0</v>
      </c>
      <c r="AE151">
        <v>42.3</v>
      </c>
      <c r="AF151" t="s">
        <v>52</v>
      </c>
      <c r="AG151">
        <v>65900</v>
      </c>
      <c r="AH151" t="s">
        <v>1578</v>
      </c>
      <c r="AI151" t="s">
        <v>54</v>
      </c>
      <c r="AJ151" t="s">
        <v>1579</v>
      </c>
      <c r="AK151" t="s">
        <v>1579</v>
      </c>
      <c r="AL151" s="23" t="str">
        <f t="shared" si="3"/>
        <v>สินค้าและบริการ</v>
      </c>
      <c r="AM151">
        <f>LEN(Exploratory_Data_Analysis___video_youtube[[#This Row],[description]])</f>
        <v>772</v>
      </c>
    </row>
    <row r="152" spans="1:39" x14ac:dyDescent="0.35">
      <c r="A152" t="s">
        <v>1580</v>
      </c>
      <c r="B152" t="s">
        <v>1581</v>
      </c>
      <c r="C152" t="s">
        <v>1581</v>
      </c>
      <c r="D152" t="s">
        <v>1582</v>
      </c>
      <c r="E152" t="s">
        <v>125</v>
      </c>
      <c r="F152" t="s">
        <v>41</v>
      </c>
      <c r="G152" t="s">
        <v>42</v>
      </c>
      <c r="H152" t="s">
        <v>42</v>
      </c>
      <c r="I152" t="s">
        <v>43</v>
      </c>
      <c r="J152" t="s">
        <v>1583</v>
      </c>
      <c r="K152" t="s">
        <v>1584</v>
      </c>
      <c r="L152" t="s">
        <v>1585</v>
      </c>
      <c r="M152">
        <v>31</v>
      </c>
      <c r="N152">
        <v>1</v>
      </c>
      <c r="O152">
        <v>2022</v>
      </c>
      <c r="P152">
        <v>31</v>
      </c>
      <c r="Q152" t="s">
        <v>47</v>
      </c>
      <c r="R152" s="1">
        <v>44562</v>
      </c>
      <c r="S152">
        <v>1</v>
      </c>
      <c r="T152" t="s">
        <v>1436</v>
      </c>
      <c r="U152" t="s">
        <v>1586</v>
      </c>
      <c r="V152">
        <v>32248</v>
      </c>
      <c r="W152" t="s">
        <v>743</v>
      </c>
      <c r="X152">
        <v>629</v>
      </c>
      <c r="Y152">
        <v>1.95E-2</v>
      </c>
      <c r="Z152">
        <v>99</v>
      </c>
      <c r="AA152" t="s">
        <v>1587</v>
      </c>
      <c r="AB152">
        <v>54</v>
      </c>
      <c r="AC152">
        <v>46</v>
      </c>
      <c r="AD152">
        <v>1</v>
      </c>
      <c r="AE152">
        <v>106.9</v>
      </c>
      <c r="AF152" t="s">
        <v>370</v>
      </c>
      <c r="AG152">
        <v>65100</v>
      </c>
      <c r="AH152" t="s">
        <v>1588</v>
      </c>
      <c r="AI152" t="s">
        <v>54</v>
      </c>
      <c r="AJ152" t="s">
        <v>1143</v>
      </c>
      <c r="AK152" t="s">
        <v>54</v>
      </c>
      <c r="AL152" s="23" t="str">
        <f t="shared" si="3"/>
        <v>ธุรกิจและการค้า</v>
      </c>
      <c r="AM152">
        <f>LEN(Exploratory_Data_Analysis___video_youtube[[#This Row],[description]])</f>
        <v>541</v>
      </c>
    </row>
    <row r="153" spans="1:39" x14ac:dyDescent="0.35">
      <c r="A153" t="s">
        <v>1589</v>
      </c>
      <c r="B153" t="s">
        <v>1590</v>
      </c>
      <c r="C153" t="s">
        <v>1590</v>
      </c>
      <c r="D153" t="s">
        <v>1591</v>
      </c>
      <c r="E153" t="s">
        <v>69</v>
      </c>
      <c r="F153" t="s">
        <v>41</v>
      </c>
      <c r="G153" t="s">
        <v>42</v>
      </c>
      <c r="H153" t="s">
        <v>42</v>
      </c>
      <c r="I153" t="s">
        <v>43</v>
      </c>
      <c r="J153" t="s">
        <v>1592</v>
      </c>
      <c r="K153" t="s">
        <v>1592</v>
      </c>
      <c r="L153" t="s">
        <v>1593</v>
      </c>
      <c r="M153">
        <v>1</v>
      </c>
      <c r="N153">
        <v>2</v>
      </c>
      <c r="O153">
        <v>2022</v>
      </c>
      <c r="P153">
        <v>1</v>
      </c>
      <c r="Q153" t="s">
        <v>173</v>
      </c>
      <c r="R153" s="1">
        <v>44593</v>
      </c>
      <c r="S153">
        <v>1</v>
      </c>
      <c r="T153" t="s">
        <v>1436</v>
      </c>
      <c r="U153" t="s">
        <v>1594</v>
      </c>
      <c r="V153">
        <v>32479</v>
      </c>
      <c r="W153" t="s">
        <v>1595</v>
      </c>
      <c r="X153">
        <v>780</v>
      </c>
      <c r="Y153">
        <v>2.4E-2</v>
      </c>
      <c r="Z153">
        <v>42</v>
      </c>
      <c r="AA153" t="s">
        <v>1596</v>
      </c>
      <c r="AB153">
        <v>21</v>
      </c>
      <c r="AC153">
        <v>21</v>
      </c>
      <c r="AD153">
        <v>0</v>
      </c>
      <c r="AE153">
        <v>21.4</v>
      </c>
      <c r="AF153" t="s">
        <v>187</v>
      </c>
      <c r="AG153">
        <v>53700</v>
      </c>
      <c r="AH153" t="s">
        <v>1597</v>
      </c>
      <c r="AI153" t="s">
        <v>54</v>
      </c>
      <c r="AJ153" t="s">
        <v>1579</v>
      </c>
      <c r="AK153" t="s">
        <v>1579</v>
      </c>
      <c r="AL153" s="23" t="str">
        <f t="shared" si="3"/>
        <v>สินค้าและบริการ</v>
      </c>
      <c r="AM153">
        <f>LEN(Exploratory_Data_Analysis___video_youtube[[#This Row],[description]])</f>
        <v>433</v>
      </c>
    </row>
    <row r="154" spans="1:39" x14ac:dyDescent="0.35">
      <c r="A154" t="s">
        <v>1598</v>
      </c>
      <c r="B154" t="s">
        <v>1599</v>
      </c>
      <c r="C154" t="s">
        <v>1599</v>
      </c>
      <c r="D154" t="s">
        <v>1600</v>
      </c>
      <c r="E154" t="s">
        <v>158</v>
      </c>
      <c r="F154" t="s">
        <v>41</v>
      </c>
      <c r="G154" t="s">
        <v>42</v>
      </c>
      <c r="H154" t="s">
        <v>42</v>
      </c>
      <c r="I154" t="s">
        <v>43</v>
      </c>
      <c r="J154" t="s">
        <v>1601</v>
      </c>
      <c r="K154" t="s">
        <v>1602</v>
      </c>
      <c r="L154" t="s">
        <v>1603</v>
      </c>
      <c r="M154">
        <v>2</v>
      </c>
      <c r="N154">
        <v>2</v>
      </c>
      <c r="O154">
        <v>2022</v>
      </c>
      <c r="P154">
        <v>2</v>
      </c>
      <c r="Q154" t="s">
        <v>173</v>
      </c>
      <c r="R154" s="1">
        <v>44593</v>
      </c>
      <c r="S154">
        <v>1</v>
      </c>
      <c r="T154" t="s">
        <v>1436</v>
      </c>
      <c r="U154" t="s">
        <v>1604</v>
      </c>
      <c r="V154">
        <v>57266</v>
      </c>
      <c r="W154" t="s">
        <v>1605</v>
      </c>
      <c r="X154">
        <v>1108</v>
      </c>
      <c r="Y154">
        <v>1.9300000000000001E-2</v>
      </c>
      <c r="Z154">
        <v>319</v>
      </c>
      <c r="AA154" t="s">
        <v>1606</v>
      </c>
      <c r="AB154">
        <v>50</v>
      </c>
      <c r="AC154">
        <v>58</v>
      </c>
      <c r="AD154">
        <v>0</v>
      </c>
      <c r="AE154">
        <v>58.8</v>
      </c>
      <c r="AF154" t="s">
        <v>52</v>
      </c>
      <c r="AG154">
        <v>74400</v>
      </c>
      <c r="AH154" t="s">
        <v>1607</v>
      </c>
      <c r="AI154" t="s">
        <v>54</v>
      </c>
      <c r="AJ154" t="s">
        <v>1579</v>
      </c>
      <c r="AK154" t="s">
        <v>54</v>
      </c>
      <c r="AL154" s="23" t="str">
        <f t="shared" si="3"/>
        <v>สินค้าและบริการ</v>
      </c>
      <c r="AM154">
        <f>LEN(Exploratory_Data_Analysis___video_youtube[[#This Row],[description]])</f>
        <v>557</v>
      </c>
    </row>
    <row r="155" spans="1:39" x14ac:dyDescent="0.35">
      <c r="A155" t="s">
        <v>1608</v>
      </c>
      <c r="B155" t="s">
        <v>1609</v>
      </c>
      <c r="C155" t="s">
        <v>1609</v>
      </c>
      <c r="D155" t="s">
        <v>1610</v>
      </c>
      <c r="E155" t="s">
        <v>192</v>
      </c>
      <c r="F155" t="s">
        <v>41</v>
      </c>
      <c r="G155" t="s">
        <v>42</v>
      </c>
      <c r="H155" t="s">
        <v>42</v>
      </c>
      <c r="I155" t="s">
        <v>43</v>
      </c>
      <c r="J155" t="s">
        <v>1611</v>
      </c>
      <c r="K155" t="s">
        <v>1612</v>
      </c>
      <c r="L155" t="s">
        <v>1613</v>
      </c>
      <c r="M155">
        <v>4</v>
      </c>
      <c r="N155">
        <v>2</v>
      </c>
      <c r="O155">
        <v>2022</v>
      </c>
      <c r="P155">
        <v>4</v>
      </c>
      <c r="Q155" t="s">
        <v>173</v>
      </c>
      <c r="R155" s="1">
        <v>44593</v>
      </c>
      <c r="S155">
        <v>1</v>
      </c>
      <c r="T155" t="s">
        <v>1436</v>
      </c>
      <c r="U155" t="s">
        <v>1614</v>
      </c>
      <c r="V155">
        <v>145559</v>
      </c>
      <c r="W155" t="s">
        <v>1615</v>
      </c>
      <c r="X155">
        <v>2829</v>
      </c>
      <c r="Y155">
        <v>1.9400000000000001E-2</v>
      </c>
      <c r="Z155">
        <v>283</v>
      </c>
      <c r="AA155" t="s">
        <v>1616</v>
      </c>
      <c r="AB155">
        <v>26</v>
      </c>
      <c r="AC155">
        <v>20</v>
      </c>
      <c r="AD155">
        <v>0</v>
      </c>
      <c r="AE155">
        <v>20.399999999999999</v>
      </c>
      <c r="AF155" t="s">
        <v>187</v>
      </c>
      <c r="AG155">
        <v>52400</v>
      </c>
      <c r="AH155" t="s">
        <v>1617</v>
      </c>
      <c r="AI155" t="s">
        <v>54</v>
      </c>
      <c r="AJ155" t="s">
        <v>1143</v>
      </c>
      <c r="AK155" t="s">
        <v>54</v>
      </c>
      <c r="AL155" s="23" t="str">
        <f t="shared" si="3"/>
        <v>ธุรกิจและการค้า</v>
      </c>
      <c r="AM155">
        <f>LEN(Exploratory_Data_Analysis___video_youtube[[#This Row],[description]])</f>
        <v>492</v>
      </c>
    </row>
    <row r="156" spans="1:39" x14ac:dyDescent="0.35">
      <c r="A156" t="s">
        <v>1618</v>
      </c>
      <c r="B156" t="s">
        <v>1619</v>
      </c>
      <c r="C156" t="s">
        <v>1619</v>
      </c>
      <c r="D156" t="s">
        <v>1620</v>
      </c>
      <c r="E156" t="s">
        <v>114</v>
      </c>
      <c r="F156" t="s">
        <v>41</v>
      </c>
      <c r="G156" t="s">
        <v>42</v>
      </c>
      <c r="H156" t="s">
        <v>42</v>
      </c>
      <c r="I156" t="s">
        <v>43</v>
      </c>
      <c r="J156" t="s">
        <v>1621</v>
      </c>
      <c r="K156" t="s">
        <v>1621</v>
      </c>
      <c r="L156" t="s">
        <v>1622</v>
      </c>
      <c r="M156">
        <v>9</v>
      </c>
      <c r="N156">
        <v>2</v>
      </c>
      <c r="O156">
        <v>2022</v>
      </c>
      <c r="P156">
        <v>9</v>
      </c>
      <c r="Q156" t="s">
        <v>173</v>
      </c>
      <c r="R156" s="1">
        <v>44593</v>
      </c>
      <c r="S156">
        <v>1</v>
      </c>
      <c r="T156" t="s">
        <v>1436</v>
      </c>
      <c r="U156" t="s">
        <v>1623</v>
      </c>
      <c r="V156">
        <v>318327</v>
      </c>
      <c r="W156" t="s">
        <v>1624</v>
      </c>
      <c r="X156">
        <v>4655</v>
      </c>
      <c r="Y156">
        <v>1.46E-2</v>
      </c>
      <c r="Z156">
        <v>249</v>
      </c>
      <c r="AA156" t="s">
        <v>1625</v>
      </c>
      <c r="AB156">
        <v>56</v>
      </c>
      <c r="AC156">
        <v>35</v>
      </c>
      <c r="AD156">
        <v>0</v>
      </c>
      <c r="AE156">
        <v>35.9</v>
      </c>
      <c r="AF156" t="s">
        <v>52</v>
      </c>
      <c r="AG156">
        <v>60500</v>
      </c>
      <c r="AH156" t="s">
        <v>1626</v>
      </c>
      <c r="AI156" t="s">
        <v>54</v>
      </c>
      <c r="AJ156" t="s">
        <v>285</v>
      </c>
      <c r="AK156" t="s">
        <v>54</v>
      </c>
      <c r="AL156" s="23" t="str">
        <f t="shared" si="3"/>
        <v>การเมือง</v>
      </c>
      <c r="AM156">
        <f>LEN(Exploratory_Data_Analysis___video_youtube[[#This Row],[description]])</f>
        <v>639</v>
      </c>
    </row>
    <row r="157" spans="1:39" x14ac:dyDescent="0.35">
      <c r="A157" t="s">
        <v>1627</v>
      </c>
      <c r="B157" t="s">
        <v>1628</v>
      </c>
      <c r="C157" t="s">
        <v>1628</v>
      </c>
      <c r="D157" t="s">
        <v>1629</v>
      </c>
      <c r="E157" t="s">
        <v>125</v>
      </c>
      <c r="F157" t="s">
        <v>41</v>
      </c>
      <c r="G157" t="s">
        <v>42</v>
      </c>
      <c r="H157" t="s">
        <v>42</v>
      </c>
      <c r="I157" t="s">
        <v>43</v>
      </c>
      <c r="J157" t="s">
        <v>1630</v>
      </c>
      <c r="K157" t="s">
        <v>1630</v>
      </c>
      <c r="L157" t="s">
        <v>1631</v>
      </c>
      <c r="M157">
        <v>13</v>
      </c>
      <c r="N157">
        <v>2</v>
      </c>
      <c r="O157">
        <v>2022</v>
      </c>
      <c r="P157">
        <v>13</v>
      </c>
      <c r="Q157" t="s">
        <v>173</v>
      </c>
      <c r="R157" s="1">
        <v>44593</v>
      </c>
      <c r="S157">
        <v>1</v>
      </c>
      <c r="T157" t="s">
        <v>1436</v>
      </c>
      <c r="U157" t="s">
        <v>1632</v>
      </c>
      <c r="V157">
        <v>215792</v>
      </c>
      <c r="W157" t="s">
        <v>1633</v>
      </c>
      <c r="X157">
        <v>4528</v>
      </c>
      <c r="Y157">
        <v>2.1000000000000001E-2</v>
      </c>
      <c r="Z157">
        <v>544</v>
      </c>
      <c r="AA157" t="s">
        <v>1634</v>
      </c>
      <c r="AB157">
        <v>1</v>
      </c>
      <c r="AC157">
        <v>4</v>
      </c>
      <c r="AD157">
        <v>1</v>
      </c>
      <c r="AE157">
        <v>64</v>
      </c>
      <c r="AF157" t="s">
        <v>259</v>
      </c>
      <c r="AG157">
        <v>59100</v>
      </c>
      <c r="AH157" t="s">
        <v>1635</v>
      </c>
      <c r="AI157" t="s">
        <v>54</v>
      </c>
      <c r="AJ157" t="s">
        <v>249</v>
      </c>
      <c r="AK157" t="s">
        <v>54</v>
      </c>
      <c r="AL157" s="23" t="str">
        <f t="shared" si="3"/>
        <v>เศรษฐกิจ</v>
      </c>
      <c r="AM157">
        <f>LEN(Exploratory_Data_Analysis___video_youtube[[#This Row],[description]])</f>
        <v>741</v>
      </c>
    </row>
    <row r="158" spans="1:39" x14ac:dyDescent="0.35">
      <c r="A158" t="s">
        <v>1636</v>
      </c>
      <c r="B158" t="s">
        <v>1637</v>
      </c>
      <c r="C158" t="s">
        <v>1637</v>
      </c>
      <c r="D158" t="s">
        <v>1638</v>
      </c>
      <c r="E158" t="s">
        <v>1639</v>
      </c>
      <c r="F158" t="s">
        <v>41</v>
      </c>
      <c r="G158" t="s">
        <v>42</v>
      </c>
      <c r="H158" t="s">
        <v>42</v>
      </c>
      <c r="I158" t="s">
        <v>43</v>
      </c>
      <c r="J158" t="s">
        <v>1640</v>
      </c>
      <c r="K158" t="s">
        <v>1640</v>
      </c>
      <c r="L158" t="s">
        <v>1641</v>
      </c>
      <c r="M158">
        <v>5</v>
      </c>
      <c r="N158">
        <v>3</v>
      </c>
      <c r="O158">
        <v>2022</v>
      </c>
      <c r="P158">
        <v>5</v>
      </c>
      <c r="Q158" t="s">
        <v>280</v>
      </c>
      <c r="R158" s="1">
        <v>44621</v>
      </c>
      <c r="S158">
        <v>1</v>
      </c>
      <c r="T158" t="s">
        <v>1436</v>
      </c>
      <c r="U158" t="s">
        <v>1642</v>
      </c>
      <c r="V158">
        <v>1442899</v>
      </c>
      <c r="W158" t="s">
        <v>1643</v>
      </c>
      <c r="X158">
        <v>19319</v>
      </c>
      <c r="Y158">
        <v>1.34E-2</v>
      </c>
      <c r="Z158">
        <v>1768</v>
      </c>
      <c r="AA158" t="s">
        <v>1644</v>
      </c>
      <c r="AB158">
        <v>3</v>
      </c>
      <c r="AC158">
        <v>48</v>
      </c>
      <c r="AD158">
        <v>0</v>
      </c>
      <c r="AE158">
        <v>48.1</v>
      </c>
      <c r="AF158" t="s">
        <v>52</v>
      </c>
      <c r="AG158">
        <v>57200</v>
      </c>
      <c r="AH158" t="s">
        <v>1645</v>
      </c>
      <c r="AI158" t="s">
        <v>54</v>
      </c>
      <c r="AJ158" t="s">
        <v>285</v>
      </c>
      <c r="AK158" t="s">
        <v>54</v>
      </c>
      <c r="AL158" s="23" t="str">
        <f t="shared" si="3"/>
        <v>การเมือง</v>
      </c>
      <c r="AM158">
        <f>LEN(Exploratory_Data_Analysis___video_youtube[[#This Row],[description]])</f>
        <v>503</v>
      </c>
    </row>
    <row r="159" spans="1:39" x14ac:dyDescent="0.35">
      <c r="A159" t="s">
        <v>1646</v>
      </c>
      <c r="B159" t="s">
        <v>1647</v>
      </c>
      <c r="C159" t="s">
        <v>1647</v>
      </c>
      <c r="D159" t="s">
        <v>1648</v>
      </c>
      <c r="E159" t="s">
        <v>1248</v>
      </c>
      <c r="F159" t="s">
        <v>41</v>
      </c>
      <c r="G159" t="s">
        <v>42</v>
      </c>
      <c r="H159" t="s">
        <v>42</v>
      </c>
      <c r="I159" t="s">
        <v>43</v>
      </c>
      <c r="J159" t="s">
        <v>1649</v>
      </c>
      <c r="K159" t="s">
        <v>1649</v>
      </c>
      <c r="L159" t="s">
        <v>1650</v>
      </c>
      <c r="M159">
        <v>7</v>
      </c>
      <c r="N159">
        <v>3</v>
      </c>
      <c r="O159">
        <v>2022</v>
      </c>
      <c r="P159">
        <v>7</v>
      </c>
      <c r="Q159" t="s">
        <v>280</v>
      </c>
      <c r="R159" s="1">
        <v>44621</v>
      </c>
      <c r="S159">
        <v>1</v>
      </c>
      <c r="T159" t="s">
        <v>1436</v>
      </c>
      <c r="U159" t="s">
        <v>1651</v>
      </c>
      <c r="V159">
        <v>86037</v>
      </c>
      <c r="W159" t="s">
        <v>1652</v>
      </c>
      <c r="X159">
        <v>1652</v>
      </c>
      <c r="Y159">
        <v>1.9199999999999998E-2</v>
      </c>
      <c r="Z159">
        <v>69</v>
      </c>
      <c r="AA159" t="s">
        <v>1653</v>
      </c>
      <c r="AB159">
        <v>55</v>
      </c>
      <c r="AC159">
        <v>28</v>
      </c>
      <c r="AD159">
        <v>0</v>
      </c>
      <c r="AE159">
        <v>28.9</v>
      </c>
      <c r="AF159" t="s">
        <v>187</v>
      </c>
      <c r="AG159">
        <v>51500</v>
      </c>
      <c r="AH159" t="s">
        <v>1654</v>
      </c>
      <c r="AI159" t="s">
        <v>54</v>
      </c>
      <c r="AJ159" t="s">
        <v>285</v>
      </c>
      <c r="AK159" t="s">
        <v>54</v>
      </c>
      <c r="AL159" s="23" t="str">
        <f t="shared" si="3"/>
        <v>การเมือง</v>
      </c>
      <c r="AM159">
        <f>LEN(Exploratory_Data_Analysis___video_youtube[[#This Row],[description]])</f>
        <v>886</v>
      </c>
    </row>
    <row r="160" spans="1:39" x14ac:dyDescent="0.35">
      <c r="A160" t="s">
        <v>1655</v>
      </c>
      <c r="B160" t="s">
        <v>1656</v>
      </c>
      <c r="C160" t="s">
        <v>1656</v>
      </c>
      <c r="D160" t="s">
        <v>1657</v>
      </c>
      <c r="E160" t="s">
        <v>351</v>
      </c>
      <c r="F160" t="s">
        <v>41</v>
      </c>
      <c r="G160" t="s">
        <v>42</v>
      </c>
      <c r="H160" t="s">
        <v>42</v>
      </c>
      <c r="I160" t="s">
        <v>43</v>
      </c>
      <c r="J160" t="s">
        <v>1658</v>
      </c>
      <c r="K160" t="s">
        <v>1658</v>
      </c>
      <c r="L160" t="s">
        <v>1659</v>
      </c>
      <c r="M160">
        <v>9</v>
      </c>
      <c r="N160">
        <v>3</v>
      </c>
      <c r="O160">
        <v>2022</v>
      </c>
      <c r="P160">
        <v>9</v>
      </c>
      <c r="Q160" t="s">
        <v>280</v>
      </c>
      <c r="R160" s="1">
        <v>44621</v>
      </c>
      <c r="S160">
        <v>1</v>
      </c>
      <c r="T160" t="s">
        <v>1436</v>
      </c>
      <c r="U160" t="s">
        <v>1660</v>
      </c>
      <c r="V160">
        <v>81117</v>
      </c>
      <c r="W160" t="s">
        <v>1661</v>
      </c>
      <c r="X160">
        <v>1521</v>
      </c>
      <c r="Y160">
        <v>1.8800000000000001E-2</v>
      </c>
      <c r="Z160">
        <v>54</v>
      </c>
      <c r="AA160" t="s">
        <v>1662</v>
      </c>
      <c r="AB160">
        <v>11</v>
      </c>
      <c r="AC160">
        <v>38</v>
      </c>
      <c r="AD160">
        <v>0</v>
      </c>
      <c r="AE160">
        <v>38.200000000000003</v>
      </c>
      <c r="AF160" t="s">
        <v>52</v>
      </c>
      <c r="AG160">
        <v>54400</v>
      </c>
      <c r="AH160" t="s">
        <v>1663</v>
      </c>
      <c r="AI160" t="s">
        <v>54</v>
      </c>
      <c r="AJ160" t="s">
        <v>249</v>
      </c>
      <c r="AK160" t="s">
        <v>54</v>
      </c>
      <c r="AL160" s="23" t="str">
        <f t="shared" si="3"/>
        <v>เศรษฐกิจ</v>
      </c>
      <c r="AM160">
        <f>LEN(Exploratory_Data_Analysis___video_youtube[[#This Row],[description]])</f>
        <v>429</v>
      </c>
    </row>
    <row r="161" spans="1:39" x14ac:dyDescent="0.35">
      <c r="A161" t="s">
        <v>1664</v>
      </c>
      <c r="B161" t="s">
        <v>1665</v>
      </c>
      <c r="C161" t="s">
        <v>1665</v>
      </c>
      <c r="D161" t="s">
        <v>1666</v>
      </c>
      <c r="E161" t="s">
        <v>92</v>
      </c>
      <c r="F161" t="s">
        <v>41</v>
      </c>
      <c r="G161" t="s">
        <v>42</v>
      </c>
      <c r="H161" t="s">
        <v>42</v>
      </c>
      <c r="I161" t="s">
        <v>43</v>
      </c>
      <c r="J161" t="s">
        <v>1667</v>
      </c>
      <c r="K161" t="s">
        <v>1667</v>
      </c>
      <c r="L161" t="s">
        <v>1668</v>
      </c>
      <c r="M161">
        <v>12</v>
      </c>
      <c r="N161">
        <v>3</v>
      </c>
      <c r="O161">
        <v>2022</v>
      </c>
      <c r="P161">
        <v>12</v>
      </c>
      <c r="Q161" t="s">
        <v>280</v>
      </c>
      <c r="R161" s="1">
        <v>44621</v>
      </c>
      <c r="S161">
        <v>1</v>
      </c>
      <c r="T161" t="s">
        <v>1436</v>
      </c>
      <c r="U161" t="s">
        <v>1669</v>
      </c>
      <c r="V161">
        <v>495304</v>
      </c>
      <c r="W161" t="s">
        <v>1670</v>
      </c>
      <c r="X161">
        <v>10119</v>
      </c>
      <c r="Y161">
        <v>2.0400000000000001E-2</v>
      </c>
      <c r="Z161">
        <v>1588</v>
      </c>
      <c r="AA161" t="s">
        <v>1671</v>
      </c>
      <c r="AB161">
        <v>48</v>
      </c>
      <c r="AC161">
        <v>34</v>
      </c>
      <c r="AD161">
        <v>0</v>
      </c>
      <c r="AE161">
        <v>34.799999999999997</v>
      </c>
      <c r="AF161" t="s">
        <v>52</v>
      </c>
      <c r="AG161">
        <v>56700</v>
      </c>
      <c r="AH161" t="s">
        <v>1672</v>
      </c>
      <c r="AI161" t="s">
        <v>54</v>
      </c>
      <c r="AJ161" t="s">
        <v>285</v>
      </c>
      <c r="AK161" t="s">
        <v>54</v>
      </c>
      <c r="AL161" s="23" t="str">
        <f t="shared" si="3"/>
        <v>การเมือง</v>
      </c>
      <c r="AM161">
        <f>LEN(Exploratory_Data_Analysis___video_youtube[[#This Row],[description]])</f>
        <v>483</v>
      </c>
    </row>
    <row r="162" spans="1:39" x14ac:dyDescent="0.35">
      <c r="A162" t="s">
        <v>1673</v>
      </c>
      <c r="B162" t="s">
        <v>1674</v>
      </c>
      <c r="C162" t="s">
        <v>1674</v>
      </c>
      <c r="D162" t="s">
        <v>1675</v>
      </c>
      <c r="E162" t="s">
        <v>516</v>
      </c>
      <c r="F162" t="s">
        <v>41</v>
      </c>
      <c r="G162" t="s">
        <v>42</v>
      </c>
      <c r="H162" t="s">
        <v>42</v>
      </c>
      <c r="I162" t="s">
        <v>43</v>
      </c>
      <c r="J162" t="s">
        <v>1676</v>
      </c>
      <c r="K162" t="s">
        <v>1676</v>
      </c>
      <c r="L162" t="s">
        <v>1677</v>
      </c>
      <c r="M162">
        <v>21</v>
      </c>
      <c r="N162">
        <v>3</v>
      </c>
      <c r="O162">
        <v>2022</v>
      </c>
      <c r="P162">
        <v>21</v>
      </c>
      <c r="Q162" t="s">
        <v>280</v>
      </c>
      <c r="R162" s="1">
        <v>44621</v>
      </c>
      <c r="S162">
        <v>1</v>
      </c>
      <c r="T162" t="s">
        <v>1436</v>
      </c>
      <c r="U162" t="s">
        <v>1678</v>
      </c>
      <c r="V162">
        <v>459579</v>
      </c>
      <c r="W162" t="s">
        <v>1679</v>
      </c>
      <c r="X162">
        <v>7561</v>
      </c>
      <c r="Y162">
        <v>1.6500000000000001E-2</v>
      </c>
      <c r="Z162">
        <v>320</v>
      </c>
      <c r="AA162" t="s">
        <v>1680</v>
      </c>
      <c r="AB162">
        <v>40</v>
      </c>
      <c r="AC162">
        <v>43</v>
      </c>
      <c r="AD162">
        <v>0</v>
      </c>
      <c r="AE162">
        <v>43.7</v>
      </c>
      <c r="AF162" t="s">
        <v>52</v>
      </c>
      <c r="AG162">
        <v>57100</v>
      </c>
      <c r="AH162" t="s">
        <v>1681</v>
      </c>
      <c r="AI162" t="s">
        <v>54</v>
      </c>
      <c r="AJ162" t="s">
        <v>1471</v>
      </c>
      <c r="AK162" t="s">
        <v>54</v>
      </c>
      <c r="AL162" s="23" t="str">
        <f t="shared" si="3"/>
        <v>ธุรกิจและการค้า</v>
      </c>
      <c r="AM162">
        <f>LEN(Exploratory_Data_Analysis___video_youtube[[#This Row],[description]])</f>
        <v>322</v>
      </c>
    </row>
    <row r="163" spans="1:39" x14ac:dyDescent="0.35">
      <c r="A163" t="s">
        <v>1682</v>
      </c>
      <c r="B163" t="s">
        <v>1683</v>
      </c>
      <c r="C163" t="s">
        <v>1683</v>
      </c>
      <c r="D163" t="s">
        <v>1684</v>
      </c>
      <c r="E163" t="s">
        <v>264</v>
      </c>
      <c r="F163" t="s">
        <v>41</v>
      </c>
      <c r="G163" t="s">
        <v>42</v>
      </c>
      <c r="H163" t="s">
        <v>42</v>
      </c>
      <c r="I163" t="s">
        <v>43</v>
      </c>
      <c r="J163" t="s">
        <v>1685</v>
      </c>
      <c r="K163" t="s">
        <v>1685</v>
      </c>
      <c r="L163" t="s">
        <v>1686</v>
      </c>
      <c r="M163">
        <v>24</v>
      </c>
      <c r="N163">
        <v>3</v>
      </c>
      <c r="O163">
        <v>2022</v>
      </c>
      <c r="P163">
        <v>24</v>
      </c>
      <c r="Q163" t="s">
        <v>280</v>
      </c>
      <c r="R163" s="1">
        <v>44621</v>
      </c>
      <c r="S163">
        <v>1</v>
      </c>
      <c r="T163" t="s">
        <v>1436</v>
      </c>
      <c r="U163" t="s">
        <v>1687</v>
      </c>
      <c r="V163">
        <v>40525</v>
      </c>
      <c r="W163" t="s">
        <v>1688</v>
      </c>
      <c r="X163">
        <v>742</v>
      </c>
      <c r="Y163">
        <v>1.83E-2</v>
      </c>
      <c r="Z163">
        <v>22</v>
      </c>
      <c r="AA163" t="s">
        <v>1689</v>
      </c>
      <c r="AB163">
        <v>15</v>
      </c>
      <c r="AC163">
        <v>34</v>
      </c>
      <c r="AD163">
        <v>0</v>
      </c>
      <c r="AE163">
        <v>34.299999999999997</v>
      </c>
      <c r="AF163" t="s">
        <v>52</v>
      </c>
      <c r="AG163">
        <v>53000</v>
      </c>
      <c r="AH163" t="s">
        <v>1690</v>
      </c>
      <c r="AI163" t="s">
        <v>451</v>
      </c>
      <c r="AJ163" t="s">
        <v>249</v>
      </c>
      <c r="AK163" t="s">
        <v>249</v>
      </c>
      <c r="AL163" s="23" t="str">
        <f t="shared" si="3"/>
        <v>เศรษฐกิจ</v>
      </c>
      <c r="AM163">
        <f>LEN(Exploratory_Data_Analysis___video_youtube[[#This Row],[description]])</f>
        <v>597</v>
      </c>
    </row>
    <row r="164" spans="1:39" x14ac:dyDescent="0.35">
      <c r="A164" t="s">
        <v>1691</v>
      </c>
      <c r="B164" t="s">
        <v>1692</v>
      </c>
      <c r="C164" t="s">
        <v>1692</v>
      </c>
      <c r="D164" t="s">
        <v>1693</v>
      </c>
      <c r="E164" t="s">
        <v>289</v>
      </c>
      <c r="F164" t="s">
        <v>41</v>
      </c>
      <c r="G164" t="s">
        <v>42</v>
      </c>
      <c r="H164" t="s">
        <v>42</v>
      </c>
      <c r="I164" t="s">
        <v>43</v>
      </c>
      <c r="J164" t="s">
        <v>1694</v>
      </c>
      <c r="K164" t="s">
        <v>1694</v>
      </c>
      <c r="L164" t="s">
        <v>1695</v>
      </c>
      <c r="M164">
        <v>26</v>
      </c>
      <c r="N164">
        <v>3</v>
      </c>
      <c r="O164">
        <v>2022</v>
      </c>
      <c r="P164">
        <v>26</v>
      </c>
      <c r="Q164" t="s">
        <v>280</v>
      </c>
      <c r="R164" s="1">
        <v>44621</v>
      </c>
      <c r="S164">
        <v>1</v>
      </c>
      <c r="T164" t="s">
        <v>1436</v>
      </c>
      <c r="U164" t="s">
        <v>1696</v>
      </c>
      <c r="V164">
        <v>710893</v>
      </c>
      <c r="W164" t="s">
        <v>1697</v>
      </c>
      <c r="X164">
        <v>9290</v>
      </c>
      <c r="Y164">
        <v>1.3100000000000001E-2</v>
      </c>
      <c r="Z164">
        <v>947</v>
      </c>
      <c r="AA164" t="s">
        <v>1698</v>
      </c>
      <c r="AB164">
        <v>41</v>
      </c>
      <c r="AC164">
        <v>6</v>
      </c>
      <c r="AD164">
        <v>1</v>
      </c>
      <c r="AE164">
        <v>66.7</v>
      </c>
      <c r="AF164" t="s">
        <v>259</v>
      </c>
      <c r="AG164">
        <v>57300</v>
      </c>
      <c r="AH164" t="s">
        <v>1699</v>
      </c>
      <c r="AI164" t="s">
        <v>54</v>
      </c>
      <c r="AJ164" t="s">
        <v>249</v>
      </c>
      <c r="AK164" t="s">
        <v>249</v>
      </c>
      <c r="AL164" s="23" t="str">
        <f t="shared" si="3"/>
        <v>เศรษฐกิจ</v>
      </c>
      <c r="AM164">
        <f>LEN(Exploratory_Data_Analysis___video_youtube[[#This Row],[description]])</f>
        <v>497</v>
      </c>
    </row>
    <row r="165" spans="1:39" x14ac:dyDescent="0.35">
      <c r="A165" t="s">
        <v>1700</v>
      </c>
      <c r="B165" t="s">
        <v>1701</v>
      </c>
      <c r="C165" t="s">
        <v>1701</v>
      </c>
      <c r="D165" t="s">
        <v>1702</v>
      </c>
      <c r="E165" t="s">
        <v>40</v>
      </c>
      <c r="F165" t="s">
        <v>41</v>
      </c>
      <c r="G165" t="s">
        <v>42</v>
      </c>
      <c r="H165" t="s">
        <v>42</v>
      </c>
      <c r="I165" t="s">
        <v>43</v>
      </c>
      <c r="J165" t="s">
        <v>1703</v>
      </c>
      <c r="K165" t="s">
        <v>1703</v>
      </c>
      <c r="L165" t="s">
        <v>1704</v>
      </c>
      <c r="M165">
        <v>30</v>
      </c>
      <c r="N165">
        <v>3</v>
      </c>
      <c r="O165">
        <v>2022</v>
      </c>
      <c r="P165">
        <v>30</v>
      </c>
      <c r="Q165" t="s">
        <v>280</v>
      </c>
      <c r="R165" s="1">
        <v>44621</v>
      </c>
      <c r="S165">
        <v>1</v>
      </c>
      <c r="T165" t="s">
        <v>1436</v>
      </c>
      <c r="U165" t="s">
        <v>1705</v>
      </c>
      <c r="V165">
        <v>38930</v>
      </c>
      <c r="W165" t="s">
        <v>1706</v>
      </c>
      <c r="X165">
        <v>854</v>
      </c>
      <c r="Y165">
        <v>2.1899999999999999E-2</v>
      </c>
      <c r="Z165">
        <v>242</v>
      </c>
      <c r="AA165" t="s">
        <v>1707</v>
      </c>
      <c r="AB165">
        <v>13</v>
      </c>
      <c r="AC165">
        <v>26</v>
      </c>
      <c r="AD165">
        <v>0</v>
      </c>
      <c r="AE165">
        <v>26.2</v>
      </c>
      <c r="AF165" t="s">
        <v>187</v>
      </c>
      <c r="AG165">
        <v>52300</v>
      </c>
      <c r="AH165" t="s">
        <v>1708</v>
      </c>
      <c r="AI165" t="s">
        <v>54</v>
      </c>
      <c r="AJ165" t="s">
        <v>166</v>
      </c>
      <c r="AK165" t="s">
        <v>54</v>
      </c>
      <c r="AL165" s="23" t="str">
        <f t="shared" si="3"/>
        <v>Life Style</v>
      </c>
      <c r="AM165">
        <f>LEN(Exploratory_Data_Analysis___video_youtube[[#This Row],[description]])</f>
        <v>345</v>
      </c>
    </row>
    <row r="166" spans="1:39" x14ac:dyDescent="0.35">
      <c r="A166" t="s">
        <v>1709</v>
      </c>
      <c r="B166" t="s">
        <v>1710</v>
      </c>
      <c r="C166" t="s">
        <v>1710</v>
      </c>
      <c r="D166" t="s">
        <v>1711</v>
      </c>
      <c r="E166" t="s">
        <v>1014</v>
      </c>
      <c r="F166" t="s">
        <v>41</v>
      </c>
      <c r="G166" t="s">
        <v>42</v>
      </c>
      <c r="H166" t="s">
        <v>42</v>
      </c>
      <c r="I166" t="s">
        <v>43</v>
      </c>
      <c r="J166" t="s">
        <v>1712</v>
      </c>
      <c r="K166" t="s">
        <v>1712</v>
      </c>
      <c r="L166" t="s">
        <v>1713</v>
      </c>
      <c r="M166">
        <v>31</v>
      </c>
      <c r="N166">
        <v>3</v>
      </c>
      <c r="O166">
        <v>2022</v>
      </c>
      <c r="P166">
        <v>31</v>
      </c>
      <c r="Q166" t="s">
        <v>280</v>
      </c>
      <c r="R166" s="1">
        <v>44621</v>
      </c>
      <c r="S166">
        <v>1</v>
      </c>
      <c r="T166" t="s">
        <v>1436</v>
      </c>
      <c r="U166" t="s">
        <v>1714</v>
      </c>
      <c r="V166">
        <v>222106</v>
      </c>
      <c r="W166" t="s">
        <v>1715</v>
      </c>
      <c r="X166">
        <v>5371</v>
      </c>
      <c r="Y166">
        <v>2.4199999999999999E-2</v>
      </c>
      <c r="Z166">
        <v>804</v>
      </c>
      <c r="AA166" t="s">
        <v>1716</v>
      </c>
      <c r="AB166">
        <v>18</v>
      </c>
      <c r="AC166">
        <v>37</v>
      </c>
      <c r="AD166">
        <v>0</v>
      </c>
      <c r="AE166">
        <v>37.299999999999997</v>
      </c>
      <c r="AF166" t="s">
        <v>52</v>
      </c>
      <c r="AG166">
        <v>51800</v>
      </c>
      <c r="AH166" t="s">
        <v>1717</v>
      </c>
      <c r="AI166" t="s">
        <v>54</v>
      </c>
      <c r="AJ166" t="s">
        <v>166</v>
      </c>
      <c r="AK166" t="s">
        <v>166</v>
      </c>
      <c r="AL166" s="23" t="str">
        <f t="shared" si="3"/>
        <v>Life Style</v>
      </c>
      <c r="AM166">
        <f>LEN(Exploratory_Data_Analysis___video_youtube[[#This Row],[description]])</f>
        <v>426</v>
      </c>
    </row>
    <row r="167" spans="1:39" x14ac:dyDescent="0.35">
      <c r="A167" t="s">
        <v>1718</v>
      </c>
      <c r="B167" t="s">
        <v>1719</v>
      </c>
      <c r="C167" t="s">
        <v>1719</v>
      </c>
      <c r="D167" t="s">
        <v>1720</v>
      </c>
      <c r="E167" t="s">
        <v>41</v>
      </c>
      <c r="F167" t="s">
        <v>738</v>
      </c>
      <c r="G167" t="s">
        <v>1721</v>
      </c>
      <c r="H167" t="s">
        <v>1721</v>
      </c>
      <c r="I167" t="s">
        <v>43</v>
      </c>
      <c r="J167" t="s">
        <v>1722</v>
      </c>
      <c r="K167" t="s">
        <v>1722</v>
      </c>
      <c r="L167" t="s">
        <v>1723</v>
      </c>
      <c r="M167">
        <v>3</v>
      </c>
      <c r="N167">
        <v>4</v>
      </c>
      <c r="O167">
        <v>2022</v>
      </c>
      <c r="P167">
        <v>3</v>
      </c>
      <c r="Q167" t="s">
        <v>355</v>
      </c>
      <c r="R167" s="1">
        <v>44652</v>
      </c>
      <c r="S167">
        <v>2</v>
      </c>
      <c r="T167" t="s">
        <v>1724</v>
      </c>
      <c r="U167" t="s">
        <v>1725</v>
      </c>
      <c r="V167">
        <v>433461</v>
      </c>
      <c r="W167" t="s">
        <v>1726</v>
      </c>
      <c r="X167">
        <v>8832</v>
      </c>
      <c r="Y167">
        <v>2.0400000000000001E-2</v>
      </c>
      <c r="Z167">
        <v>322</v>
      </c>
      <c r="AA167" t="s">
        <v>1727</v>
      </c>
      <c r="AB167">
        <v>40</v>
      </c>
      <c r="AC167">
        <v>4</v>
      </c>
      <c r="AD167">
        <v>1</v>
      </c>
      <c r="AE167">
        <v>64.7</v>
      </c>
      <c r="AF167" t="s">
        <v>259</v>
      </c>
      <c r="AG167">
        <v>59400</v>
      </c>
      <c r="AH167" t="s">
        <v>1728</v>
      </c>
      <c r="AI167" t="s">
        <v>54</v>
      </c>
      <c r="AJ167" t="s">
        <v>285</v>
      </c>
      <c r="AK167" t="s">
        <v>54</v>
      </c>
      <c r="AL167" s="23" t="str">
        <f t="shared" si="3"/>
        <v>การเมือง</v>
      </c>
      <c r="AM167">
        <f>LEN(Exploratory_Data_Analysis___video_youtube[[#This Row],[description]])</f>
        <v>475</v>
      </c>
    </row>
    <row r="168" spans="1:39" x14ac:dyDescent="0.35">
      <c r="A168" t="s">
        <v>1729</v>
      </c>
      <c r="B168" t="s">
        <v>1730</v>
      </c>
      <c r="C168" t="s">
        <v>1730</v>
      </c>
      <c r="D168" t="s">
        <v>1731</v>
      </c>
      <c r="E168" t="s">
        <v>289</v>
      </c>
      <c r="F168" t="s">
        <v>41</v>
      </c>
      <c r="G168" t="s">
        <v>42</v>
      </c>
      <c r="H168" t="s">
        <v>42</v>
      </c>
      <c r="I168" t="s">
        <v>43</v>
      </c>
      <c r="J168" t="s">
        <v>1732</v>
      </c>
      <c r="K168" t="s">
        <v>1732</v>
      </c>
      <c r="L168" t="s">
        <v>1733</v>
      </c>
      <c r="M168">
        <v>4</v>
      </c>
      <c r="N168">
        <v>4</v>
      </c>
      <c r="O168">
        <v>2022</v>
      </c>
      <c r="P168">
        <v>4</v>
      </c>
      <c r="Q168" t="s">
        <v>355</v>
      </c>
      <c r="R168" s="1">
        <v>44652</v>
      </c>
      <c r="S168">
        <v>2</v>
      </c>
      <c r="T168" t="s">
        <v>1724</v>
      </c>
      <c r="U168" t="s">
        <v>1734</v>
      </c>
      <c r="V168">
        <v>38451</v>
      </c>
      <c r="W168" t="s">
        <v>1735</v>
      </c>
      <c r="X168">
        <v>691</v>
      </c>
      <c r="Y168">
        <v>1.7999999999999999E-2</v>
      </c>
      <c r="Z168">
        <v>20</v>
      </c>
      <c r="AA168" t="s">
        <v>336</v>
      </c>
      <c r="AB168">
        <v>46</v>
      </c>
      <c r="AC168">
        <v>50</v>
      </c>
      <c r="AD168">
        <v>0</v>
      </c>
      <c r="AE168">
        <v>50.8</v>
      </c>
      <c r="AF168" t="s">
        <v>52</v>
      </c>
      <c r="AG168">
        <v>52100</v>
      </c>
      <c r="AH168" t="s">
        <v>1736</v>
      </c>
      <c r="AI168" t="s">
        <v>54</v>
      </c>
      <c r="AJ168" t="s">
        <v>249</v>
      </c>
      <c r="AK168" t="s">
        <v>54</v>
      </c>
      <c r="AL168" s="23" t="str">
        <f t="shared" si="3"/>
        <v>เศรษฐกิจ</v>
      </c>
      <c r="AM168">
        <f>LEN(Exploratory_Data_Analysis___video_youtube[[#This Row],[description]])</f>
        <v>983</v>
      </c>
    </row>
    <row r="169" spans="1:39" x14ac:dyDescent="0.35">
      <c r="A169" t="s">
        <v>1737</v>
      </c>
      <c r="B169" t="s">
        <v>1738</v>
      </c>
      <c r="C169" t="s">
        <v>1738</v>
      </c>
      <c r="D169" t="s">
        <v>1739</v>
      </c>
      <c r="E169" t="s">
        <v>1475</v>
      </c>
      <c r="F169" t="s">
        <v>41</v>
      </c>
      <c r="G169" t="s">
        <v>42</v>
      </c>
      <c r="H169" t="s">
        <v>42</v>
      </c>
      <c r="I169" t="s">
        <v>43</v>
      </c>
      <c r="J169" t="s">
        <v>1740</v>
      </c>
      <c r="K169" t="s">
        <v>1740</v>
      </c>
      <c r="L169" t="s">
        <v>1741</v>
      </c>
      <c r="M169">
        <v>6</v>
      </c>
      <c r="N169">
        <v>4</v>
      </c>
      <c r="O169">
        <v>2022</v>
      </c>
      <c r="P169">
        <v>6</v>
      </c>
      <c r="Q169" t="s">
        <v>355</v>
      </c>
      <c r="R169" s="1">
        <v>44652</v>
      </c>
      <c r="S169">
        <v>2</v>
      </c>
      <c r="T169" t="s">
        <v>1724</v>
      </c>
      <c r="U169" t="s">
        <v>1742</v>
      </c>
      <c r="V169">
        <v>50102</v>
      </c>
      <c r="W169" t="s">
        <v>1743</v>
      </c>
      <c r="X169">
        <v>1296</v>
      </c>
      <c r="Y169">
        <v>2.5899999999999999E-2</v>
      </c>
      <c r="Z169">
        <v>128</v>
      </c>
      <c r="AA169" t="s">
        <v>1744</v>
      </c>
      <c r="AB169">
        <v>57</v>
      </c>
      <c r="AC169">
        <v>35</v>
      </c>
      <c r="AD169">
        <v>0</v>
      </c>
      <c r="AE169">
        <v>36</v>
      </c>
      <c r="AF169" t="s">
        <v>52</v>
      </c>
      <c r="AG169">
        <v>54200</v>
      </c>
      <c r="AH169" t="s">
        <v>1745</v>
      </c>
      <c r="AI169" t="s">
        <v>54</v>
      </c>
      <c r="AJ169" t="s">
        <v>166</v>
      </c>
      <c r="AK169" t="s">
        <v>54</v>
      </c>
      <c r="AL169" s="23" t="str">
        <f t="shared" si="3"/>
        <v>Life Style</v>
      </c>
      <c r="AM169">
        <f>LEN(Exploratory_Data_Analysis___video_youtube[[#This Row],[description]])</f>
        <v>458</v>
      </c>
    </row>
    <row r="170" spans="1:39" x14ac:dyDescent="0.35">
      <c r="A170" t="s">
        <v>1746</v>
      </c>
      <c r="B170" t="s">
        <v>1747</v>
      </c>
      <c r="C170" t="s">
        <v>1747</v>
      </c>
      <c r="D170" t="s">
        <v>1748</v>
      </c>
      <c r="E170" t="s">
        <v>1749</v>
      </c>
      <c r="F170" t="s">
        <v>41</v>
      </c>
      <c r="G170" t="s">
        <v>42</v>
      </c>
      <c r="H170" t="s">
        <v>42</v>
      </c>
      <c r="I170" t="s">
        <v>43</v>
      </c>
      <c r="J170" t="s">
        <v>1750</v>
      </c>
      <c r="K170" t="s">
        <v>1750</v>
      </c>
      <c r="L170" t="s">
        <v>1751</v>
      </c>
      <c r="M170">
        <v>7</v>
      </c>
      <c r="N170">
        <v>4</v>
      </c>
      <c r="O170">
        <v>2022</v>
      </c>
      <c r="P170">
        <v>7</v>
      </c>
      <c r="Q170" t="s">
        <v>355</v>
      </c>
      <c r="R170" s="1">
        <v>44652</v>
      </c>
      <c r="S170">
        <v>2</v>
      </c>
      <c r="T170" t="s">
        <v>1724</v>
      </c>
      <c r="U170" t="s">
        <v>1752</v>
      </c>
      <c r="V170">
        <v>24092</v>
      </c>
      <c r="W170" t="s">
        <v>1753</v>
      </c>
      <c r="X170">
        <v>489</v>
      </c>
      <c r="Y170">
        <v>2.0299999999999999E-2</v>
      </c>
      <c r="Z170">
        <v>4</v>
      </c>
      <c r="AA170" t="s">
        <v>1754</v>
      </c>
      <c r="AB170">
        <v>16</v>
      </c>
      <c r="AC170">
        <v>0</v>
      </c>
      <c r="AD170">
        <v>1</v>
      </c>
      <c r="AE170">
        <v>60.3</v>
      </c>
      <c r="AF170" t="s">
        <v>259</v>
      </c>
      <c r="AG170">
        <v>56900</v>
      </c>
      <c r="AH170" t="s">
        <v>1755</v>
      </c>
      <c r="AI170" t="s">
        <v>54</v>
      </c>
      <c r="AJ170" t="s">
        <v>1579</v>
      </c>
      <c r="AK170" t="s">
        <v>54</v>
      </c>
      <c r="AL170" s="23" t="str">
        <f t="shared" si="3"/>
        <v>สินค้าและบริการ</v>
      </c>
      <c r="AM170">
        <f>LEN(Exploratory_Data_Analysis___video_youtube[[#This Row],[description]])</f>
        <v>602</v>
      </c>
    </row>
    <row r="171" spans="1:39" x14ac:dyDescent="0.35">
      <c r="A171" t="s">
        <v>1756</v>
      </c>
      <c r="B171" t="s">
        <v>1757</v>
      </c>
      <c r="C171" t="s">
        <v>1757</v>
      </c>
      <c r="D171" t="s">
        <v>1758</v>
      </c>
      <c r="E171" t="s">
        <v>320</v>
      </c>
      <c r="F171" t="s">
        <v>41</v>
      </c>
      <c r="G171" t="s">
        <v>42</v>
      </c>
      <c r="H171" t="s">
        <v>42</v>
      </c>
      <c r="I171" t="s">
        <v>43</v>
      </c>
      <c r="J171" t="s">
        <v>1759</v>
      </c>
      <c r="K171" t="s">
        <v>1759</v>
      </c>
      <c r="L171" t="s">
        <v>1760</v>
      </c>
      <c r="M171">
        <v>12</v>
      </c>
      <c r="N171">
        <v>4</v>
      </c>
      <c r="O171">
        <v>2022</v>
      </c>
      <c r="P171">
        <v>12</v>
      </c>
      <c r="Q171" t="s">
        <v>355</v>
      </c>
      <c r="R171" s="1">
        <v>44652</v>
      </c>
      <c r="S171">
        <v>2</v>
      </c>
      <c r="T171" t="s">
        <v>1724</v>
      </c>
      <c r="U171" t="s">
        <v>1761</v>
      </c>
      <c r="V171">
        <v>688299</v>
      </c>
      <c r="W171" t="s">
        <v>1762</v>
      </c>
      <c r="X171">
        <v>8135</v>
      </c>
      <c r="Y171">
        <v>1.18E-2</v>
      </c>
      <c r="Z171">
        <v>1423</v>
      </c>
      <c r="AA171" t="s">
        <v>1763</v>
      </c>
      <c r="AB171">
        <v>21</v>
      </c>
      <c r="AC171">
        <v>8</v>
      </c>
      <c r="AD171">
        <v>1</v>
      </c>
      <c r="AE171">
        <v>68.400000000000006</v>
      </c>
      <c r="AF171" t="s">
        <v>259</v>
      </c>
      <c r="AG171">
        <v>57400</v>
      </c>
      <c r="AH171" t="s">
        <v>1764</v>
      </c>
      <c r="AI171" t="s">
        <v>54</v>
      </c>
      <c r="AJ171" t="s">
        <v>1579</v>
      </c>
      <c r="AK171" t="s">
        <v>54</v>
      </c>
      <c r="AL171" s="23" t="str">
        <f t="shared" si="3"/>
        <v>สินค้าและบริการ</v>
      </c>
      <c r="AM171">
        <f>LEN(Exploratory_Data_Analysis___video_youtube[[#This Row],[description]])</f>
        <v>598</v>
      </c>
    </row>
    <row r="172" spans="1:39" x14ac:dyDescent="0.35">
      <c r="A172" t="s">
        <v>1765</v>
      </c>
      <c r="B172" t="s">
        <v>1766</v>
      </c>
      <c r="C172" t="s">
        <v>1766</v>
      </c>
      <c r="D172" t="s">
        <v>1767</v>
      </c>
      <c r="E172" t="s">
        <v>516</v>
      </c>
      <c r="F172" t="s">
        <v>41</v>
      </c>
      <c r="G172" t="s">
        <v>42</v>
      </c>
      <c r="H172" t="s">
        <v>42</v>
      </c>
      <c r="I172" t="s">
        <v>43</v>
      </c>
      <c r="J172" t="s">
        <v>1768</v>
      </c>
      <c r="K172" t="s">
        <v>1768</v>
      </c>
      <c r="L172" t="s">
        <v>1769</v>
      </c>
      <c r="M172">
        <v>19</v>
      </c>
      <c r="N172">
        <v>4</v>
      </c>
      <c r="O172">
        <v>2022</v>
      </c>
      <c r="P172">
        <v>19</v>
      </c>
      <c r="Q172" t="s">
        <v>355</v>
      </c>
      <c r="R172" s="1">
        <v>44652</v>
      </c>
      <c r="S172">
        <v>2</v>
      </c>
      <c r="T172" t="s">
        <v>1724</v>
      </c>
      <c r="U172" t="s">
        <v>1770</v>
      </c>
      <c r="V172">
        <v>104535</v>
      </c>
      <c r="W172" t="s">
        <v>1771</v>
      </c>
      <c r="X172">
        <v>2358</v>
      </c>
      <c r="Y172">
        <v>2.2599999999999999E-2</v>
      </c>
      <c r="Z172">
        <v>75</v>
      </c>
      <c r="AA172" t="s">
        <v>1772</v>
      </c>
      <c r="AB172">
        <v>56</v>
      </c>
      <c r="AC172">
        <v>34</v>
      </c>
      <c r="AD172">
        <v>0</v>
      </c>
      <c r="AE172">
        <v>34.9</v>
      </c>
      <c r="AF172" t="s">
        <v>52</v>
      </c>
      <c r="AG172">
        <v>47200</v>
      </c>
      <c r="AH172" t="s">
        <v>1773</v>
      </c>
      <c r="AI172" t="s">
        <v>54</v>
      </c>
      <c r="AJ172" t="s">
        <v>166</v>
      </c>
      <c r="AK172" t="s">
        <v>54</v>
      </c>
      <c r="AL172" s="23" t="str">
        <f t="shared" si="3"/>
        <v>Life Style</v>
      </c>
      <c r="AM172">
        <f>LEN(Exploratory_Data_Analysis___video_youtube[[#This Row],[description]])</f>
        <v>350</v>
      </c>
    </row>
    <row r="173" spans="1:39" x14ac:dyDescent="0.35">
      <c r="A173" t="s">
        <v>1774</v>
      </c>
      <c r="B173" t="s">
        <v>1775</v>
      </c>
      <c r="C173" t="s">
        <v>1775</v>
      </c>
      <c r="D173" t="s">
        <v>1776</v>
      </c>
      <c r="E173" t="s">
        <v>310</v>
      </c>
      <c r="F173" t="s">
        <v>41</v>
      </c>
      <c r="G173" t="s">
        <v>42</v>
      </c>
      <c r="H173" t="s">
        <v>42</v>
      </c>
      <c r="I173" t="s">
        <v>43</v>
      </c>
      <c r="J173" t="s">
        <v>1777</v>
      </c>
      <c r="K173" t="s">
        <v>1777</v>
      </c>
      <c r="L173" t="s">
        <v>1778</v>
      </c>
      <c r="M173">
        <v>25</v>
      </c>
      <c r="N173">
        <v>4</v>
      </c>
      <c r="O173">
        <v>2022</v>
      </c>
      <c r="P173">
        <v>25</v>
      </c>
      <c r="Q173" t="s">
        <v>355</v>
      </c>
      <c r="R173" s="1">
        <v>44652</v>
      </c>
      <c r="S173">
        <v>2</v>
      </c>
      <c r="T173" t="s">
        <v>1724</v>
      </c>
      <c r="U173" t="s">
        <v>1779</v>
      </c>
      <c r="V173">
        <v>21118</v>
      </c>
      <c r="W173" t="s">
        <v>1780</v>
      </c>
      <c r="X173">
        <v>536</v>
      </c>
      <c r="Y173">
        <v>2.5399999999999999E-2</v>
      </c>
      <c r="Z173">
        <v>44</v>
      </c>
      <c r="AA173" t="s">
        <v>1781</v>
      </c>
      <c r="AB173">
        <v>5</v>
      </c>
      <c r="AC173">
        <v>47</v>
      </c>
      <c r="AD173">
        <v>0</v>
      </c>
      <c r="AE173">
        <v>47.1</v>
      </c>
      <c r="AF173" t="s">
        <v>52</v>
      </c>
      <c r="AG173">
        <v>46000</v>
      </c>
      <c r="AH173" t="s">
        <v>1782</v>
      </c>
      <c r="AI173" t="s">
        <v>54</v>
      </c>
      <c r="AJ173" t="s">
        <v>166</v>
      </c>
      <c r="AK173" t="s">
        <v>54</v>
      </c>
      <c r="AL173" s="23" t="str">
        <f t="shared" si="3"/>
        <v>Life Style</v>
      </c>
      <c r="AM173">
        <f>LEN(Exploratory_Data_Analysis___video_youtube[[#This Row],[description]])</f>
        <v>809</v>
      </c>
    </row>
    <row r="174" spans="1:39" x14ac:dyDescent="0.35">
      <c r="A174" t="s">
        <v>1783</v>
      </c>
      <c r="B174" t="s">
        <v>1784</v>
      </c>
      <c r="C174" t="s">
        <v>1784</v>
      </c>
      <c r="D174" t="s">
        <v>1785</v>
      </c>
      <c r="E174" t="s">
        <v>81</v>
      </c>
      <c r="F174" t="s">
        <v>41</v>
      </c>
      <c r="G174" t="s">
        <v>42</v>
      </c>
      <c r="H174" t="s">
        <v>42</v>
      </c>
      <c r="I174" t="s">
        <v>43</v>
      </c>
      <c r="J174" t="s">
        <v>1786</v>
      </c>
      <c r="K174" t="s">
        <v>1786</v>
      </c>
      <c r="L174" t="s">
        <v>1787</v>
      </c>
      <c r="M174">
        <v>28</v>
      </c>
      <c r="N174">
        <v>4</v>
      </c>
      <c r="O174">
        <v>2022</v>
      </c>
      <c r="P174">
        <v>28</v>
      </c>
      <c r="Q174" t="s">
        <v>355</v>
      </c>
      <c r="R174" s="1">
        <v>44652</v>
      </c>
      <c r="S174">
        <v>2</v>
      </c>
      <c r="T174" t="s">
        <v>1724</v>
      </c>
      <c r="U174" t="s">
        <v>1788</v>
      </c>
      <c r="V174">
        <v>177341</v>
      </c>
      <c r="W174" t="s">
        <v>1789</v>
      </c>
      <c r="X174">
        <v>3420</v>
      </c>
      <c r="Y174">
        <v>1.9300000000000001E-2</v>
      </c>
      <c r="Z174">
        <v>178</v>
      </c>
      <c r="AA174" t="s">
        <v>1790</v>
      </c>
      <c r="AB174">
        <v>22</v>
      </c>
      <c r="AC174">
        <v>30</v>
      </c>
      <c r="AD174">
        <v>0</v>
      </c>
      <c r="AE174">
        <v>30.4</v>
      </c>
      <c r="AF174" t="s">
        <v>52</v>
      </c>
      <c r="AG174">
        <v>48300</v>
      </c>
      <c r="AH174" t="s">
        <v>1791</v>
      </c>
      <c r="AI174" t="s">
        <v>54</v>
      </c>
      <c r="AJ174" t="s">
        <v>846</v>
      </c>
      <c r="AK174" t="s">
        <v>54</v>
      </c>
      <c r="AL174" s="23" t="str">
        <f t="shared" si="3"/>
        <v>ธุรกิจและการค้า</v>
      </c>
      <c r="AM174">
        <f>LEN(Exploratory_Data_Analysis___video_youtube[[#This Row],[description]])</f>
        <v>663</v>
      </c>
    </row>
    <row r="175" spans="1:39" x14ac:dyDescent="0.35">
      <c r="A175" t="s">
        <v>1792</v>
      </c>
      <c r="B175" t="s">
        <v>1793</v>
      </c>
      <c r="C175" t="s">
        <v>1793</v>
      </c>
      <c r="D175" t="s">
        <v>1794</v>
      </c>
      <c r="E175" t="s">
        <v>730</v>
      </c>
      <c r="F175" t="s">
        <v>41</v>
      </c>
      <c r="G175" t="s">
        <v>42</v>
      </c>
      <c r="H175" t="s">
        <v>42</v>
      </c>
      <c r="I175" t="s">
        <v>43</v>
      </c>
      <c r="J175" t="s">
        <v>1795</v>
      </c>
      <c r="K175" t="s">
        <v>1795</v>
      </c>
      <c r="L175" t="s">
        <v>1796</v>
      </c>
      <c r="M175">
        <v>30</v>
      </c>
      <c r="N175">
        <v>4</v>
      </c>
      <c r="O175">
        <v>2022</v>
      </c>
      <c r="P175">
        <v>30</v>
      </c>
      <c r="Q175" t="s">
        <v>355</v>
      </c>
      <c r="R175" s="1">
        <v>44652</v>
      </c>
      <c r="S175">
        <v>2</v>
      </c>
      <c r="T175" t="s">
        <v>1724</v>
      </c>
      <c r="U175" t="s">
        <v>1797</v>
      </c>
      <c r="V175">
        <v>187750</v>
      </c>
      <c r="W175" t="s">
        <v>1798</v>
      </c>
      <c r="X175">
        <v>2856</v>
      </c>
      <c r="Y175">
        <v>1.52E-2</v>
      </c>
      <c r="Z175">
        <v>277</v>
      </c>
      <c r="AA175" t="s">
        <v>1799</v>
      </c>
      <c r="AB175">
        <v>15</v>
      </c>
      <c r="AC175">
        <v>22</v>
      </c>
      <c r="AD175">
        <v>0</v>
      </c>
      <c r="AE175">
        <v>22.3</v>
      </c>
      <c r="AF175" t="s">
        <v>187</v>
      </c>
      <c r="AG175">
        <v>44500</v>
      </c>
      <c r="AH175" t="s">
        <v>1800</v>
      </c>
      <c r="AI175" t="s">
        <v>54</v>
      </c>
      <c r="AJ175" t="s">
        <v>1143</v>
      </c>
      <c r="AK175" t="s">
        <v>54</v>
      </c>
      <c r="AL175" s="23" t="str">
        <f t="shared" si="3"/>
        <v>ธุรกิจและการค้า</v>
      </c>
      <c r="AM175">
        <f>LEN(Exploratory_Data_Analysis___video_youtube[[#This Row],[description]])</f>
        <v>513</v>
      </c>
    </row>
    <row r="176" spans="1:39" x14ac:dyDescent="0.35">
      <c r="A176" t="s">
        <v>1801</v>
      </c>
      <c r="B176" t="s">
        <v>1802</v>
      </c>
      <c r="C176" t="s">
        <v>1802</v>
      </c>
      <c r="D176" t="s">
        <v>1803</v>
      </c>
      <c r="E176" t="s">
        <v>351</v>
      </c>
      <c r="F176" t="s">
        <v>41</v>
      </c>
      <c r="G176" t="s">
        <v>42</v>
      </c>
      <c r="H176" t="s">
        <v>42</v>
      </c>
      <c r="I176" t="s">
        <v>43</v>
      </c>
      <c r="J176" t="s">
        <v>1804</v>
      </c>
      <c r="K176" t="s">
        <v>1804</v>
      </c>
      <c r="L176" t="s">
        <v>1805</v>
      </c>
      <c r="M176">
        <v>4</v>
      </c>
      <c r="N176">
        <v>5</v>
      </c>
      <c r="O176">
        <v>2022</v>
      </c>
      <c r="P176">
        <v>4</v>
      </c>
      <c r="Q176" t="s">
        <v>479</v>
      </c>
      <c r="R176" s="1">
        <v>44682</v>
      </c>
      <c r="S176">
        <v>2</v>
      </c>
      <c r="T176" t="s">
        <v>1724</v>
      </c>
      <c r="U176" t="s">
        <v>1806</v>
      </c>
      <c r="V176">
        <v>33394</v>
      </c>
      <c r="W176" t="s">
        <v>1807</v>
      </c>
      <c r="X176">
        <v>646</v>
      </c>
      <c r="Y176">
        <v>1.9300000000000001E-2</v>
      </c>
      <c r="Z176">
        <v>98</v>
      </c>
      <c r="AA176" t="s">
        <v>1808</v>
      </c>
      <c r="AB176">
        <v>35</v>
      </c>
      <c r="AC176">
        <v>18</v>
      </c>
      <c r="AD176">
        <v>0</v>
      </c>
      <c r="AE176">
        <v>18.600000000000001</v>
      </c>
      <c r="AF176" t="s">
        <v>187</v>
      </c>
      <c r="AG176">
        <v>44500</v>
      </c>
      <c r="AH176" t="s">
        <v>1809</v>
      </c>
      <c r="AI176" t="s">
        <v>54</v>
      </c>
      <c r="AJ176" t="s">
        <v>285</v>
      </c>
      <c r="AK176" t="s">
        <v>54</v>
      </c>
      <c r="AL176" s="23" t="str">
        <f t="shared" si="3"/>
        <v>การเมือง</v>
      </c>
      <c r="AM176">
        <f>LEN(Exploratory_Data_Analysis___video_youtube[[#This Row],[description]])</f>
        <v>866</v>
      </c>
    </row>
    <row r="177" spans="1:39" x14ac:dyDescent="0.35">
      <c r="A177" t="s">
        <v>1810</v>
      </c>
      <c r="B177" t="s">
        <v>1811</v>
      </c>
      <c r="C177" t="s">
        <v>1811</v>
      </c>
      <c r="D177" t="s">
        <v>1812</v>
      </c>
      <c r="E177" t="s">
        <v>881</v>
      </c>
      <c r="F177" t="s">
        <v>41</v>
      </c>
      <c r="G177" t="s">
        <v>42</v>
      </c>
      <c r="H177" t="s">
        <v>42</v>
      </c>
      <c r="I177" t="s">
        <v>43</v>
      </c>
      <c r="J177" t="s">
        <v>1813</v>
      </c>
      <c r="K177" t="s">
        <v>1813</v>
      </c>
      <c r="L177" t="s">
        <v>1814</v>
      </c>
      <c r="M177">
        <v>9</v>
      </c>
      <c r="N177">
        <v>5</v>
      </c>
      <c r="O177">
        <v>2022</v>
      </c>
      <c r="P177">
        <v>9</v>
      </c>
      <c r="Q177" t="s">
        <v>479</v>
      </c>
      <c r="R177" s="1">
        <v>44682</v>
      </c>
      <c r="S177">
        <v>2</v>
      </c>
      <c r="T177" t="s">
        <v>1724</v>
      </c>
      <c r="U177" t="s">
        <v>1815</v>
      </c>
      <c r="V177">
        <v>103756</v>
      </c>
      <c r="W177" t="s">
        <v>1816</v>
      </c>
      <c r="X177">
        <v>2540</v>
      </c>
      <c r="Y177">
        <v>2.4500000000000001E-2</v>
      </c>
      <c r="Z177">
        <v>153</v>
      </c>
      <c r="AA177" t="s">
        <v>1817</v>
      </c>
      <c r="AB177">
        <v>46</v>
      </c>
      <c r="AC177">
        <v>13</v>
      </c>
      <c r="AD177">
        <v>1</v>
      </c>
      <c r="AE177">
        <v>73.8</v>
      </c>
      <c r="AF177" t="s">
        <v>259</v>
      </c>
      <c r="AG177">
        <v>44500</v>
      </c>
      <c r="AH177" t="s">
        <v>1818</v>
      </c>
      <c r="AI177" t="s">
        <v>54</v>
      </c>
      <c r="AJ177" t="s">
        <v>846</v>
      </c>
      <c r="AK177" t="s">
        <v>54</v>
      </c>
      <c r="AL177" s="23" t="str">
        <f t="shared" si="3"/>
        <v>ธุรกิจและการค้า</v>
      </c>
      <c r="AM177">
        <f>LEN(Exploratory_Data_Analysis___video_youtube[[#This Row],[description]])</f>
        <v>721</v>
      </c>
    </row>
    <row r="178" spans="1:39" x14ac:dyDescent="0.35">
      <c r="A178" t="s">
        <v>1819</v>
      </c>
      <c r="B178" t="s">
        <v>1820</v>
      </c>
      <c r="C178" t="s">
        <v>1820</v>
      </c>
      <c r="D178" t="s">
        <v>1821</v>
      </c>
      <c r="E178" t="s">
        <v>1822</v>
      </c>
      <c r="F178" t="s">
        <v>41</v>
      </c>
      <c r="G178" t="s">
        <v>42</v>
      </c>
      <c r="H178" t="s">
        <v>42</v>
      </c>
      <c r="I178" t="s">
        <v>43</v>
      </c>
      <c r="J178" t="s">
        <v>1823</v>
      </c>
      <c r="K178" t="s">
        <v>1823</v>
      </c>
      <c r="L178" t="s">
        <v>1824</v>
      </c>
      <c r="M178">
        <v>10</v>
      </c>
      <c r="N178">
        <v>5</v>
      </c>
      <c r="O178">
        <v>2022</v>
      </c>
      <c r="P178">
        <v>10</v>
      </c>
      <c r="Q178" t="s">
        <v>479</v>
      </c>
      <c r="R178" s="1">
        <v>44682</v>
      </c>
      <c r="S178">
        <v>2</v>
      </c>
      <c r="T178" t="s">
        <v>1724</v>
      </c>
      <c r="U178" t="s">
        <v>1825</v>
      </c>
      <c r="V178">
        <v>75643</v>
      </c>
      <c r="W178" t="s">
        <v>1826</v>
      </c>
      <c r="X178">
        <v>1785</v>
      </c>
      <c r="Y178">
        <v>2.3599999999999999E-2</v>
      </c>
      <c r="Z178">
        <v>194</v>
      </c>
      <c r="AA178" t="s">
        <v>1827</v>
      </c>
      <c r="AB178">
        <v>21</v>
      </c>
      <c r="AC178">
        <v>45</v>
      </c>
      <c r="AD178">
        <v>0</v>
      </c>
      <c r="AE178">
        <v>45.4</v>
      </c>
      <c r="AF178" t="s">
        <v>52</v>
      </c>
      <c r="AG178">
        <v>43600</v>
      </c>
      <c r="AH178" t="s">
        <v>1828</v>
      </c>
      <c r="AI178" t="s">
        <v>54</v>
      </c>
      <c r="AJ178" t="s">
        <v>166</v>
      </c>
      <c r="AK178" t="s">
        <v>54</v>
      </c>
      <c r="AL178" s="23" t="str">
        <f t="shared" si="3"/>
        <v>Life Style</v>
      </c>
      <c r="AM178">
        <f>LEN(Exploratory_Data_Analysis___video_youtube[[#This Row],[description]])</f>
        <v>660</v>
      </c>
    </row>
    <row r="179" spans="1:39" x14ac:dyDescent="0.35">
      <c r="A179" t="s">
        <v>1829</v>
      </c>
      <c r="B179" t="s">
        <v>1830</v>
      </c>
      <c r="C179" t="s">
        <v>1830</v>
      </c>
      <c r="D179" t="s">
        <v>1831</v>
      </c>
      <c r="E179" t="s">
        <v>1832</v>
      </c>
      <c r="F179" t="s">
        <v>41</v>
      </c>
      <c r="G179" t="s">
        <v>42</v>
      </c>
      <c r="H179" t="s">
        <v>42</v>
      </c>
      <c r="I179" t="s">
        <v>43</v>
      </c>
      <c r="J179" t="s">
        <v>1833</v>
      </c>
      <c r="K179" t="s">
        <v>1833</v>
      </c>
      <c r="L179" t="s">
        <v>1834</v>
      </c>
      <c r="M179">
        <v>17</v>
      </c>
      <c r="N179">
        <v>5</v>
      </c>
      <c r="O179">
        <v>2022</v>
      </c>
      <c r="P179">
        <v>17</v>
      </c>
      <c r="Q179" t="s">
        <v>479</v>
      </c>
      <c r="R179" s="1">
        <v>44682</v>
      </c>
      <c r="S179">
        <v>2</v>
      </c>
      <c r="T179" t="s">
        <v>1724</v>
      </c>
      <c r="U179" t="s">
        <v>1835</v>
      </c>
      <c r="V179">
        <v>87872</v>
      </c>
      <c r="W179" t="s">
        <v>1836</v>
      </c>
      <c r="X179">
        <v>1623</v>
      </c>
      <c r="Y179">
        <v>1.8499999999999999E-2</v>
      </c>
      <c r="Z179">
        <v>48</v>
      </c>
      <c r="AA179" t="s">
        <v>1837</v>
      </c>
      <c r="AB179">
        <v>50</v>
      </c>
      <c r="AC179">
        <v>37</v>
      </c>
      <c r="AD179">
        <v>0</v>
      </c>
      <c r="AE179">
        <v>37.799999999999997</v>
      </c>
      <c r="AF179" t="s">
        <v>52</v>
      </c>
      <c r="AG179">
        <v>42500</v>
      </c>
      <c r="AH179" t="s">
        <v>1838</v>
      </c>
      <c r="AI179" t="s">
        <v>54</v>
      </c>
      <c r="AJ179" t="s">
        <v>249</v>
      </c>
      <c r="AK179" t="s">
        <v>54</v>
      </c>
      <c r="AL179" s="23" t="str">
        <f t="shared" si="3"/>
        <v>เศรษฐกิจ</v>
      </c>
      <c r="AM179">
        <f>LEN(Exploratory_Data_Analysis___video_youtube[[#This Row],[description]])</f>
        <v>623</v>
      </c>
    </row>
    <row r="180" spans="1:39" x14ac:dyDescent="0.35">
      <c r="A180" t="s">
        <v>1839</v>
      </c>
      <c r="B180" t="s">
        <v>1840</v>
      </c>
      <c r="C180" t="s">
        <v>1840</v>
      </c>
      <c r="D180" t="s">
        <v>1841</v>
      </c>
      <c r="E180" t="s">
        <v>1749</v>
      </c>
      <c r="F180" t="s">
        <v>41</v>
      </c>
      <c r="G180" t="s">
        <v>42</v>
      </c>
      <c r="H180" t="s">
        <v>42</v>
      </c>
      <c r="I180" t="s">
        <v>43</v>
      </c>
      <c r="J180" t="s">
        <v>1842</v>
      </c>
      <c r="K180" t="s">
        <v>1842</v>
      </c>
      <c r="L180" t="s">
        <v>1843</v>
      </c>
      <c r="M180">
        <v>21</v>
      </c>
      <c r="N180">
        <v>5</v>
      </c>
      <c r="O180">
        <v>2022</v>
      </c>
      <c r="P180">
        <v>21</v>
      </c>
      <c r="Q180" t="s">
        <v>479</v>
      </c>
      <c r="R180" s="1">
        <v>44682</v>
      </c>
      <c r="S180">
        <v>2</v>
      </c>
      <c r="T180" t="s">
        <v>1724</v>
      </c>
      <c r="U180" t="s">
        <v>1844</v>
      </c>
      <c r="V180">
        <v>49918</v>
      </c>
      <c r="W180" t="s">
        <v>1845</v>
      </c>
      <c r="X180">
        <v>1171</v>
      </c>
      <c r="Y180">
        <v>2.35E-2</v>
      </c>
      <c r="Z180">
        <v>39</v>
      </c>
      <c r="AA180" t="s">
        <v>1846</v>
      </c>
      <c r="AB180">
        <v>33</v>
      </c>
      <c r="AC180">
        <v>54</v>
      </c>
      <c r="AD180">
        <v>0</v>
      </c>
      <c r="AE180">
        <v>54.6</v>
      </c>
      <c r="AF180" t="s">
        <v>52</v>
      </c>
      <c r="AG180">
        <v>45000</v>
      </c>
      <c r="AH180" t="s">
        <v>1847</v>
      </c>
      <c r="AI180" t="s">
        <v>54</v>
      </c>
      <c r="AJ180" t="s">
        <v>54</v>
      </c>
      <c r="AK180" t="s">
        <v>54</v>
      </c>
      <c r="AL180" s="23" t="str">
        <f t="shared" si="3"/>
        <v>อื่น ๆ</v>
      </c>
      <c r="AM180">
        <f>LEN(Exploratory_Data_Analysis___video_youtube[[#This Row],[description]])</f>
        <v>1070</v>
      </c>
    </row>
    <row r="181" spans="1:39" x14ac:dyDescent="0.35">
      <c r="A181" t="s">
        <v>1848</v>
      </c>
      <c r="B181" t="s">
        <v>1849</v>
      </c>
      <c r="C181" t="s">
        <v>1849</v>
      </c>
      <c r="D181" t="s">
        <v>1850</v>
      </c>
      <c r="E181" t="s">
        <v>147</v>
      </c>
      <c r="F181" t="s">
        <v>41</v>
      </c>
      <c r="G181" t="s">
        <v>42</v>
      </c>
      <c r="H181" t="s">
        <v>42</v>
      </c>
      <c r="I181" t="s">
        <v>43</v>
      </c>
      <c r="J181" t="s">
        <v>1851</v>
      </c>
      <c r="K181" t="s">
        <v>1851</v>
      </c>
      <c r="L181" t="s">
        <v>1852</v>
      </c>
      <c r="M181">
        <v>24</v>
      </c>
      <c r="N181">
        <v>5</v>
      </c>
      <c r="O181">
        <v>2022</v>
      </c>
      <c r="P181">
        <v>24</v>
      </c>
      <c r="Q181" t="s">
        <v>479</v>
      </c>
      <c r="R181" s="1">
        <v>44682</v>
      </c>
      <c r="S181">
        <v>2</v>
      </c>
      <c r="T181" t="s">
        <v>1724</v>
      </c>
      <c r="U181" t="s">
        <v>1853</v>
      </c>
      <c r="V181">
        <v>93767</v>
      </c>
      <c r="W181" t="s">
        <v>1854</v>
      </c>
      <c r="X181">
        <v>2200</v>
      </c>
      <c r="Y181">
        <v>2.35E-2</v>
      </c>
      <c r="Z181">
        <v>186</v>
      </c>
      <c r="AA181" t="s">
        <v>1855</v>
      </c>
      <c r="AB181">
        <v>50</v>
      </c>
      <c r="AC181">
        <v>29</v>
      </c>
      <c r="AD181">
        <v>0</v>
      </c>
      <c r="AE181">
        <v>29.8</v>
      </c>
      <c r="AF181" t="s">
        <v>187</v>
      </c>
      <c r="AG181">
        <v>46200</v>
      </c>
      <c r="AH181" t="s">
        <v>1856</v>
      </c>
      <c r="AI181" t="s">
        <v>54</v>
      </c>
      <c r="AJ181" t="s">
        <v>285</v>
      </c>
      <c r="AK181" t="s">
        <v>54</v>
      </c>
      <c r="AL181" s="23" t="str">
        <f t="shared" si="3"/>
        <v>การเมือง</v>
      </c>
      <c r="AM181">
        <f>LEN(Exploratory_Data_Analysis___video_youtube[[#This Row],[description]])</f>
        <v>512</v>
      </c>
    </row>
    <row r="182" spans="1:39" x14ac:dyDescent="0.35">
      <c r="A182" t="s">
        <v>1857</v>
      </c>
      <c r="B182" t="s">
        <v>1858</v>
      </c>
      <c r="C182" t="s">
        <v>1858</v>
      </c>
      <c r="D182" t="s">
        <v>1859</v>
      </c>
      <c r="E182" t="s">
        <v>1860</v>
      </c>
      <c r="F182" t="s">
        <v>41</v>
      </c>
      <c r="G182" t="s">
        <v>42</v>
      </c>
      <c r="H182" t="s">
        <v>42</v>
      </c>
      <c r="I182" t="s">
        <v>43</v>
      </c>
      <c r="J182" t="s">
        <v>1861</v>
      </c>
      <c r="K182" t="s">
        <v>1861</v>
      </c>
      <c r="L182" t="s">
        <v>1862</v>
      </c>
      <c r="M182">
        <v>8</v>
      </c>
      <c r="N182">
        <v>6</v>
      </c>
      <c r="O182">
        <v>2022</v>
      </c>
      <c r="P182">
        <v>8</v>
      </c>
      <c r="Q182" t="s">
        <v>631</v>
      </c>
      <c r="R182" s="1">
        <v>44713</v>
      </c>
      <c r="S182">
        <v>2</v>
      </c>
      <c r="T182" t="s">
        <v>1724</v>
      </c>
      <c r="U182" t="s">
        <v>1863</v>
      </c>
      <c r="V182">
        <v>278840</v>
      </c>
      <c r="W182" t="s">
        <v>1864</v>
      </c>
      <c r="X182">
        <v>5501</v>
      </c>
      <c r="Y182">
        <v>1.9699999999999999E-2</v>
      </c>
      <c r="Z182">
        <v>545</v>
      </c>
      <c r="AA182" t="s">
        <v>1865</v>
      </c>
      <c r="AB182">
        <v>14</v>
      </c>
      <c r="AC182">
        <v>42</v>
      </c>
      <c r="AD182">
        <v>0</v>
      </c>
      <c r="AE182">
        <v>42.2</v>
      </c>
      <c r="AF182" t="s">
        <v>52</v>
      </c>
      <c r="AG182">
        <v>43200</v>
      </c>
      <c r="AH182" t="s">
        <v>1866</v>
      </c>
      <c r="AI182" t="s">
        <v>54</v>
      </c>
      <c r="AJ182" t="s">
        <v>133</v>
      </c>
      <c r="AK182" t="s">
        <v>133</v>
      </c>
      <c r="AL182" s="23" t="str">
        <f t="shared" si="3"/>
        <v>สินค้าและบริการ</v>
      </c>
      <c r="AM182">
        <f>LEN(Exploratory_Data_Analysis___video_youtube[[#This Row],[description]])</f>
        <v>586</v>
      </c>
    </row>
    <row r="183" spans="1:39" x14ac:dyDescent="0.35">
      <c r="A183" t="s">
        <v>1867</v>
      </c>
      <c r="B183" t="s">
        <v>1868</v>
      </c>
      <c r="C183" t="s">
        <v>1868</v>
      </c>
      <c r="D183" t="s">
        <v>1869</v>
      </c>
      <c r="E183" t="s">
        <v>1749</v>
      </c>
      <c r="F183" t="s">
        <v>41</v>
      </c>
      <c r="G183" t="s">
        <v>42</v>
      </c>
      <c r="H183" t="s">
        <v>42</v>
      </c>
      <c r="I183" t="s">
        <v>43</v>
      </c>
      <c r="J183" t="s">
        <v>1870</v>
      </c>
      <c r="K183" t="s">
        <v>1870</v>
      </c>
      <c r="L183" t="s">
        <v>1871</v>
      </c>
      <c r="M183">
        <v>10</v>
      </c>
      <c r="N183">
        <v>6</v>
      </c>
      <c r="O183">
        <v>2022</v>
      </c>
      <c r="P183">
        <v>10</v>
      </c>
      <c r="Q183" t="s">
        <v>631</v>
      </c>
      <c r="R183" s="1">
        <v>44713</v>
      </c>
      <c r="S183">
        <v>2</v>
      </c>
      <c r="T183" t="s">
        <v>1724</v>
      </c>
      <c r="U183" t="s">
        <v>1872</v>
      </c>
      <c r="V183">
        <v>174265</v>
      </c>
      <c r="W183" t="s">
        <v>1873</v>
      </c>
      <c r="X183">
        <v>3364</v>
      </c>
      <c r="Y183">
        <v>1.9300000000000001E-2</v>
      </c>
      <c r="Z183">
        <v>263</v>
      </c>
      <c r="AA183" t="s">
        <v>1874</v>
      </c>
      <c r="AB183">
        <v>3</v>
      </c>
      <c r="AC183">
        <v>36</v>
      </c>
      <c r="AD183">
        <v>0</v>
      </c>
      <c r="AE183">
        <v>36.1</v>
      </c>
      <c r="AF183" t="s">
        <v>52</v>
      </c>
      <c r="AG183">
        <v>46100</v>
      </c>
      <c r="AH183" t="s">
        <v>1875</v>
      </c>
      <c r="AI183" t="s">
        <v>54</v>
      </c>
      <c r="AJ183" t="s">
        <v>249</v>
      </c>
      <c r="AK183" t="s">
        <v>54</v>
      </c>
      <c r="AL183" s="23" t="str">
        <f t="shared" si="3"/>
        <v>เศรษฐกิจ</v>
      </c>
      <c r="AM183">
        <f>LEN(Exploratory_Data_Analysis___video_youtube[[#This Row],[description]])</f>
        <v>505</v>
      </c>
    </row>
    <row r="184" spans="1:39" x14ac:dyDescent="0.35">
      <c r="A184" t="s">
        <v>1876</v>
      </c>
      <c r="B184" t="s">
        <v>1877</v>
      </c>
      <c r="C184" t="s">
        <v>1877</v>
      </c>
      <c r="D184" t="s">
        <v>1878</v>
      </c>
      <c r="E184" t="s">
        <v>1822</v>
      </c>
      <c r="F184" t="s">
        <v>41</v>
      </c>
      <c r="G184" t="s">
        <v>42</v>
      </c>
      <c r="H184" t="s">
        <v>42</v>
      </c>
      <c r="I184" t="s">
        <v>43</v>
      </c>
      <c r="J184" t="s">
        <v>1879</v>
      </c>
      <c r="K184" t="s">
        <v>1879</v>
      </c>
      <c r="L184" t="s">
        <v>1880</v>
      </c>
      <c r="M184">
        <v>14</v>
      </c>
      <c r="N184">
        <v>6</v>
      </c>
      <c r="O184">
        <v>2022</v>
      </c>
      <c r="P184">
        <v>14</v>
      </c>
      <c r="Q184" t="s">
        <v>631</v>
      </c>
      <c r="R184" s="1">
        <v>44713</v>
      </c>
      <c r="S184">
        <v>2</v>
      </c>
      <c r="T184" t="s">
        <v>1724</v>
      </c>
      <c r="U184" t="s">
        <v>1881</v>
      </c>
      <c r="V184">
        <v>65326</v>
      </c>
      <c r="W184" t="s">
        <v>1882</v>
      </c>
      <c r="X184">
        <v>1479</v>
      </c>
      <c r="Y184">
        <v>2.2599999999999999E-2</v>
      </c>
      <c r="Z184">
        <v>27</v>
      </c>
      <c r="AA184" t="s">
        <v>1883</v>
      </c>
      <c r="AB184">
        <v>16</v>
      </c>
      <c r="AC184">
        <v>26</v>
      </c>
      <c r="AD184">
        <v>0</v>
      </c>
      <c r="AE184">
        <v>26.3</v>
      </c>
      <c r="AF184" t="s">
        <v>187</v>
      </c>
      <c r="AG184">
        <v>43100</v>
      </c>
      <c r="AH184" t="s">
        <v>1884</v>
      </c>
      <c r="AI184" t="s">
        <v>54</v>
      </c>
      <c r="AJ184" t="s">
        <v>1143</v>
      </c>
      <c r="AK184" t="s">
        <v>54</v>
      </c>
      <c r="AL184" s="23" t="str">
        <f t="shared" si="3"/>
        <v>ธุรกิจและการค้า</v>
      </c>
      <c r="AM184">
        <f>LEN(Exploratory_Data_Analysis___video_youtube[[#This Row],[description]])</f>
        <v>507</v>
      </c>
    </row>
    <row r="185" spans="1:39" x14ac:dyDescent="0.35">
      <c r="A185" t="s">
        <v>1885</v>
      </c>
      <c r="B185" t="s">
        <v>1886</v>
      </c>
      <c r="C185" t="s">
        <v>1886</v>
      </c>
      <c r="D185" t="s">
        <v>1887</v>
      </c>
      <c r="E185" t="s">
        <v>1832</v>
      </c>
      <c r="F185" t="s">
        <v>41</v>
      </c>
      <c r="G185" t="s">
        <v>42</v>
      </c>
      <c r="H185" t="s">
        <v>42</v>
      </c>
      <c r="I185" t="s">
        <v>43</v>
      </c>
      <c r="J185" t="s">
        <v>1888</v>
      </c>
      <c r="K185" t="s">
        <v>1888</v>
      </c>
      <c r="L185" t="s">
        <v>1889</v>
      </c>
      <c r="M185">
        <v>16</v>
      </c>
      <c r="N185">
        <v>6</v>
      </c>
      <c r="O185">
        <v>2022</v>
      </c>
      <c r="P185">
        <v>16</v>
      </c>
      <c r="Q185" t="s">
        <v>631</v>
      </c>
      <c r="R185" s="1">
        <v>44713</v>
      </c>
      <c r="S185">
        <v>2</v>
      </c>
      <c r="T185" t="s">
        <v>1724</v>
      </c>
      <c r="U185" t="s">
        <v>1890</v>
      </c>
      <c r="V185">
        <v>33760</v>
      </c>
      <c r="W185" t="s">
        <v>1891</v>
      </c>
      <c r="X185">
        <v>990</v>
      </c>
      <c r="Y185">
        <v>2.93E-2</v>
      </c>
      <c r="Z185">
        <v>128</v>
      </c>
      <c r="AA185" t="s">
        <v>1892</v>
      </c>
      <c r="AB185">
        <v>53</v>
      </c>
      <c r="AC185">
        <v>47</v>
      </c>
      <c r="AD185">
        <v>0</v>
      </c>
      <c r="AE185">
        <v>47.9</v>
      </c>
      <c r="AF185" t="s">
        <v>52</v>
      </c>
      <c r="AG185">
        <v>44900</v>
      </c>
      <c r="AH185" t="s">
        <v>1893</v>
      </c>
      <c r="AI185" t="s">
        <v>54</v>
      </c>
      <c r="AJ185" t="s">
        <v>5573</v>
      </c>
      <c r="AK185" t="s">
        <v>54</v>
      </c>
      <c r="AL185" s="23" t="str">
        <f t="shared" si="3"/>
        <v>ธุรกิจและการค้า</v>
      </c>
      <c r="AM185">
        <f>LEN(Exploratory_Data_Analysis___video_youtube[[#This Row],[description]])</f>
        <v>529</v>
      </c>
    </row>
    <row r="186" spans="1:39" x14ac:dyDescent="0.35">
      <c r="A186" t="s">
        <v>1894</v>
      </c>
      <c r="B186" t="s">
        <v>1895</v>
      </c>
      <c r="C186" t="s">
        <v>1895</v>
      </c>
      <c r="D186" t="s">
        <v>1896</v>
      </c>
      <c r="E186" t="s">
        <v>264</v>
      </c>
      <c r="F186" t="s">
        <v>41</v>
      </c>
      <c r="G186" t="s">
        <v>42</v>
      </c>
      <c r="H186" t="s">
        <v>42</v>
      </c>
      <c r="I186" t="s">
        <v>43</v>
      </c>
      <c r="J186" t="s">
        <v>1897</v>
      </c>
      <c r="K186" t="s">
        <v>1897</v>
      </c>
      <c r="L186" t="s">
        <v>1898</v>
      </c>
      <c r="M186">
        <v>17</v>
      </c>
      <c r="N186">
        <v>6</v>
      </c>
      <c r="O186">
        <v>2022</v>
      </c>
      <c r="P186">
        <v>17</v>
      </c>
      <c r="Q186" t="s">
        <v>631</v>
      </c>
      <c r="R186" s="1">
        <v>44713</v>
      </c>
      <c r="S186">
        <v>2</v>
      </c>
      <c r="T186" t="s">
        <v>1724</v>
      </c>
      <c r="U186" t="s">
        <v>1899</v>
      </c>
      <c r="V186">
        <v>229129</v>
      </c>
      <c r="W186" t="s">
        <v>1900</v>
      </c>
      <c r="X186">
        <v>5646</v>
      </c>
      <c r="Y186">
        <v>2.46E-2</v>
      </c>
      <c r="Z186">
        <v>406</v>
      </c>
      <c r="AA186" t="s">
        <v>1855</v>
      </c>
      <c r="AB186">
        <v>50</v>
      </c>
      <c r="AC186">
        <v>29</v>
      </c>
      <c r="AD186">
        <v>0</v>
      </c>
      <c r="AE186">
        <v>29.8</v>
      </c>
      <c r="AF186" t="s">
        <v>187</v>
      </c>
      <c r="AG186">
        <v>47000</v>
      </c>
      <c r="AH186" t="s">
        <v>1901</v>
      </c>
      <c r="AI186" t="s">
        <v>54</v>
      </c>
      <c r="AJ186" t="s">
        <v>249</v>
      </c>
      <c r="AK186" t="s">
        <v>54</v>
      </c>
      <c r="AL186" s="23" t="str">
        <f t="shared" si="3"/>
        <v>เศรษฐกิจ</v>
      </c>
      <c r="AM186">
        <f>LEN(Exploratory_Data_Analysis___video_youtube[[#This Row],[description]])</f>
        <v>471</v>
      </c>
    </row>
    <row r="187" spans="1:39" x14ac:dyDescent="0.35">
      <c r="A187" t="s">
        <v>1902</v>
      </c>
      <c r="B187" t="s">
        <v>1903</v>
      </c>
      <c r="C187" t="s">
        <v>1903</v>
      </c>
      <c r="D187" t="s">
        <v>1904</v>
      </c>
      <c r="E187" t="s">
        <v>608</v>
      </c>
      <c r="F187" t="s">
        <v>41</v>
      </c>
      <c r="G187" t="s">
        <v>42</v>
      </c>
      <c r="H187" t="s">
        <v>42</v>
      </c>
      <c r="I187" t="s">
        <v>43</v>
      </c>
      <c r="J187" t="s">
        <v>1905</v>
      </c>
      <c r="K187" t="s">
        <v>1905</v>
      </c>
      <c r="L187" t="s">
        <v>1906</v>
      </c>
      <c r="M187">
        <v>23</v>
      </c>
      <c r="N187">
        <v>6</v>
      </c>
      <c r="O187">
        <v>2022</v>
      </c>
      <c r="P187">
        <v>23</v>
      </c>
      <c r="Q187" t="s">
        <v>631</v>
      </c>
      <c r="R187" s="1">
        <v>44713</v>
      </c>
      <c r="S187">
        <v>2</v>
      </c>
      <c r="T187" t="s">
        <v>1724</v>
      </c>
      <c r="U187" t="s">
        <v>1907</v>
      </c>
      <c r="V187">
        <v>54026</v>
      </c>
      <c r="W187" t="s">
        <v>1908</v>
      </c>
      <c r="X187">
        <v>1248</v>
      </c>
      <c r="Y187">
        <v>2.3099999999999999E-2</v>
      </c>
      <c r="Z187">
        <v>107</v>
      </c>
      <c r="AA187" t="s">
        <v>1909</v>
      </c>
      <c r="AB187">
        <v>14</v>
      </c>
      <c r="AC187">
        <v>44</v>
      </c>
      <c r="AD187">
        <v>0</v>
      </c>
      <c r="AE187">
        <v>44.2</v>
      </c>
      <c r="AF187" t="s">
        <v>52</v>
      </c>
      <c r="AG187">
        <v>44200</v>
      </c>
      <c r="AH187" t="s">
        <v>1910</v>
      </c>
      <c r="AI187" t="s">
        <v>54</v>
      </c>
      <c r="AJ187" t="s">
        <v>249</v>
      </c>
      <c r="AK187" t="s">
        <v>54</v>
      </c>
      <c r="AL187" s="23" t="str">
        <f t="shared" si="3"/>
        <v>เศรษฐกิจ</v>
      </c>
      <c r="AM187">
        <f>LEN(Exploratory_Data_Analysis___video_youtube[[#This Row],[description]])</f>
        <v>519</v>
      </c>
    </row>
    <row r="188" spans="1:39" x14ac:dyDescent="0.35">
      <c r="A188" t="s">
        <v>1911</v>
      </c>
      <c r="B188" t="s">
        <v>1912</v>
      </c>
      <c r="C188" t="s">
        <v>1912</v>
      </c>
      <c r="D188" t="s">
        <v>1913</v>
      </c>
      <c r="E188" t="s">
        <v>892</v>
      </c>
      <c r="F188" t="s">
        <v>41</v>
      </c>
      <c r="G188" t="s">
        <v>42</v>
      </c>
      <c r="H188" t="s">
        <v>42</v>
      </c>
      <c r="I188" t="s">
        <v>43</v>
      </c>
      <c r="J188" t="s">
        <v>1914</v>
      </c>
      <c r="K188" t="s">
        <v>1914</v>
      </c>
      <c r="L188" t="s">
        <v>1915</v>
      </c>
      <c r="M188">
        <v>4</v>
      </c>
      <c r="N188">
        <v>7</v>
      </c>
      <c r="O188">
        <v>2022</v>
      </c>
      <c r="P188">
        <v>4</v>
      </c>
      <c r="Q188" t="s">
        <v>762</v>
      </c>
      <c r="R188" s="1">
        <v>44743</v>
      </c>
      <c r="S188">
        <v>3</v>
      </c>
      <c r="T188" t="s">
        <v>1916</v>
      </c>
      <c r="U188" t="s">
        <v>1917</v>
      </c>
      <c r="V188">
        <v>110331</v>
      </c>
      <c r="W188" t="s">
        <v>1918</v>
      </c>
      <c r="X188">
        <v>2459</v>
      </c>
      <c r="Y188">
        <v>2.23E-2</v>
      </c>
      <c r="Z188">
        <v>109</v>
      </c>
      <c r="AA188" t="s">
        <v>1919</v>
      </c>
      <c r="AB188">
        <v>37</v>
      </c>
      <c r="AC188">
        <v>42</v>
      </c>
      <c r="AD188">
        <v>0</v>
      </c>
      <c r="AE188">
        <v>42.6</v>
      </c>
      <c r="AF188" t="s">
        <v>52</v>
      </c>
      <c r="AG188">
        <v>43800</v>
      </c>
      <c r="AH188" t="s">
        <v>1920</v>
      </c>
      <c r="AI188" t="s">
        <v>54</v>
      </c>
      <c r="AJ188" t="s">
        <v>249</v>
      </c>
      <c r="AK188" t="s">
        <v>54</v>
      </c>
      <c r="AL188" s="23" t="str">
        <f t="shared" si="3"/>
        <v>เศรษฐกิจ</v>
      </c>
      <c r="AM188">
        <f>LEN(Exploratory_Data_Analysis___video_youtube[[#This Row],[description]])</f>
        <v>620</v>
      </c>
    </row>
    <row r="189" spans="1:39" x14ac:dyDescent="0.35">
      <c r="A189" t="s">
        <v>1921</v>
      </c>
      <c r="B189" t="s">
        <v>1922</v>
      </c>
      <c r="C189" t="s">
        <v>1922</v>
      </c>
      <c r="D189" t="s">
        <v>1923</v>
      </c>
      <c r="E189" t="s">
        <v>892</v>
      </c>
      <c r="F189" t="s">
        <v>41</v>
      </c>
      <c r="G189" t="s">
        <v>42</v>
      </c>
      <c r="H189" t="s">
        <v>42</v>
      </c>
      <c r="I189" t="s">
        <v>43</v>
      </c>
      <c r="J189" t="s">
        <v>1924</v>
      </c>
      <c r="K189" t="s">
        <v>1924</v>
      </c>
      <c r="L189" t="s">
        <v>1925</v>
      </c>
      <c r="M189">
        <v>5</v>
      </c>
      <c r="N189">
        <v>7</v>
      </c>
      <c r="O189">
        <v>2022</v>
      </c>
      <c r="P189">
        <v>5</v>
      </c>
      <c r="Q189" t="s">
        <v>762</v>
      </c>
      <c r="R189" s="1">
        <v>44743</v>
      </c>
      <c r="S189">
        <v>3</v>
      </c>
      <c r="T189" t="s">
        <v>1916</v>
      </c>
      <c r="U189" t="s">
        <v>1926</v>
      </c>
      <c r="V189">
        <v>40879</v>
      </c>
      <c r="W189" t="s">
        <v>1927</v>
      </c>
      <c r="X189">
        <v>939</v>
      </c>
      <c r="Y189">
        <v>2.3E-2</v>
      </c>
      <c r="Z189">
        <v>35</v>
      </c>
      <c r="AA189" t="s">
        <v>1928</v>
      </c>
      <c r="AB189">
        <v>44</v>
      </c>
      <c r="AC189">
        <v>39</v>
      </c>
      <c r="AD189">
        <v>0</v>
      </c>
      <c r="AE189">
        <v>39.700000000000003</v>
      </c>
      <c r="AF189" t="s">
        <v>52</v>
      </c>
      <c r="AG189">
        <v>41200</v>
      </c>
      <c r="AH189" t="s">
        <v>1929</v>
      </c>
      <c r="AI189" t="s">
        <v>54</v>
      </c>
      <c r="AJ189" t="s">
        <v>285</v>
      </c>
      <c r="AK189" t="s">
        <v>54</v>
      </c>
      <c r="AL189" s="23" t="str">
        <f t="shared" si="3"/>
        <v>การเมือง</v>
      </c>
      <c r="AM189">
        <f>LEN(Exploratory_Data_Analysis___video_youtube[[#This Row],[description]])</f>
        <v>541</v>
      </c>
    </row>
    <row r="190" spans="1:39" x14ac:dyDescent="0.35">
      <c r="A190" t="s">
        <v>1930</v>
      </c>
      <c r="B190" t="s">
        <v>1931</v>
      </c>
      <c r="C190" t="s">
        <v>1931</v>
      </c>
      <c r="D190" t="s">
        <v>1932</v>
      </c>
      <c r="E190" t="s">
        <v>1749</v>
      </c>
      <c r="F190" t="s">
        <v>41</v>
      </c>
      <c r="G190" t="s">
        <v>42</v>
      </c>
      <c r="H190" t="s">
        <v>42</v>
      </c>
      <c r="I190" t="s">
        <v>43</v>
      </c>
      <c r="J190" t="s">
        <v>1933</v>
      </c>
      <c r="K190" t="s">
        <v>1933</v>
      </c>
      <c r="L190" t="s">
        <v>1934</v>
      </c>
      <c r="M190">
        <v>7</v>
      </c>
      <c r="N190">
        <v>7</v>
      </c>
      <c r="O190">
        <v>2022</v>
      </c>
      <c r="P190">
        <v>7</v>
      </c>
      <c r="Q190" t="s">
        <v>762</v>
      </c>
      <c r="R190" s="1">
        <v>44743</v>
      </c>
      <c r="S190">
        <v>3</v>
      </c>
      <c r="T190" t="s">
        <v>1916</v>
      </c>
      <c r="U190" t="s">
        <v>1935</v>
      </c>
      <c r="V190">
        <v>122186</v>
      </c>
      <c r="W190" t="s">
        <v>1936</v>
      </c>
      <c r="X190">
        <v>2005</v>
      </c>
      <c r="Y190">
        <v>1.6400000000000001E-2</v>
      </c>
      <c r="Z190">
        <v>217</v>
      </c>
      <c r="AA190" t="s">
        <v>1937</v>
      </c>
      <c r="AB190">
        <v>49</v>
      </c>
      <c r="AC190">
        <v>19</v>
      </c>
      <c r="AD190">
        <v>0</v>
      </c>
      <c r="AE190">
        <v>19.8</v>
      </c>
      <c r="AF190" t="s">
        <v>187</v>
      </c>
      <c r="AG190">
        <v>35400</v>
      </c>
      <c r="AH190" t="s">
        <v>1938</v>
      </c>
      <c r="AI190" t="s">
        <v>54</v>
      </c>
      <c r="AJ190" t="s">
        <v>3427</v>
      </c>
      <c r="AK190" t="s">
        <v>54</v>
      </c>
      <c r="AL190" s="23" t="str">
        <f t="shared" si="3"/>
        <v>สินค้าและบริการ</v>
      </c>
      <c r="AM190">
        <f>LEN(Exploratory_Data_Analysis___video_youtube[[#This Row],[description]])</f>
        <v>594</v>
      </c>
    </row>
    <row r="191" spans="1:39" x14ac:dyDescent="0.35">
      <c r="A191" t="s">
        <v>1939</v>
      </c>
      <c r="B191" t="s">
        <v>1940</v>
      </c>
      <c r="C191" t="s">
        <v>1940</v>
      </c>
      <c r="D191" t="s">
        <v>1941</v>
      </c>
      <c r="E191" t="s">
        <v>516</v>
      </c>
      <c r="F191" t="s">
        <v>41</v>
      </c>
      <c r="G191" t="s">
        <v>42</v>
      </c>
      <c r="H191" t="s">
        <v>42</v>
      </c>
      <c r="I191" t="s">
        <v>43</v>
      </c>
      <c r="J191" t="s">
        <v>1942</v>
      </c>
      <c r="K191" t="s">
        <v>1942</v>
      </c>
      <c r="L191" t="s">
        <v>1943</v>
      </c>
      <c r="M191">
        <v>9</v>
      </c>
      <c r="N191">
        <v>7</v>
      </c>
      <c r="O191">
        <v>2022</v>
      </c>
      <c r="P191">
        <v>9</v>
      </c>
      <c r="Q191" t="s">
        <v>762</v>
      </c>
      <c r="R191" s="1">
        <v>44743</v>
      </c>
      <c r="S191">
        <v>3</v>
      </c>
      <c r="T191" t="s">
        <v>1916</v>
      </c>
      <c r="U191" t="s">
        <v>1944</v>
      </c>
      <c r="V191">
        <v>640492</v>
      </c>
      <c r="W191" t="s">
        <v>1945</v>
      </c>
      <c r="X191">
        <v>9307</v>
      </c>
      <c r="Y191">
        <v>1.4500000000000001E-2</v>
      </c>
      <c r="Z191">
        <v>1190</v>
      </c>
      <c r="AA191" t="s">
        <v>1946</v>
      </c>
      <c r="AB191">
        <v>40</v>
      </c>
      <c r="AC191">
        <v>28</v>
      </c>
      <c r="AD191">
        <v>0</v>
      </c>
      <c r="AE191">
        <v>28.7</v>
      </c>
      <c r="AF191" t="s">
        <v>187</v>
      </c>
      <c r="AG191">
        <v>43800</v>
      </c>
      <c r="AH191" t="s">
        <v>1947</v>
      </c>
      <c r="AI191" t="s">
        <v>54</v>
      </c>
      <c r="AJ191" t="s">
        <v>249</v>
      </c>
      <c r="AK191" t="s">
        <v>54</v>
      </c>
      <c r="AL191" s="23" t="str">
        <f t="shared" si="3"/>
        <v>เศรษฐกิจ</v>
      </c>
      <c r="AM191">
        <f>LEN(Exploratory_Data_Analysis___video_youtube[[#This Row],[description]])</f>
        <v>1128</v>
      </c>
    </row>
    <row r="192" spans="1:39" x14ac:dyDescent="0.35">
      <c r="A192" t="s">
        <v>1948</v>
      </c>
      <c r="B192" t="s">
        <v>1949</v>
      </c>
      <c r="C192" t="s">
        <v>1949</v>
      </c>
      <c r="D192" t="s">
        <v>1950</v>
      </c>
      <c r="E192" t="s">
        <v>351</v>
      </c>
      <c r="F192" t="s">
        <v>41</v>
      </c>
      <c r="G192" t="s">
        <v>42</v>
      </c>
      <c r="H192" t="s">
        <v>42</v>
      </c>
      <c r="I192" t="s">
        <v>43</v>
      </c>
      <c r="J192" t="s">
        <v>1951</v>
      </c>
      <c r="K192" t="s">
        <v>1951</v>
      </c>
      <c r="L192" t="s">
        <v>1952</v>
      </c>
      <c r="M192">
        <v>14</v>
      </c>
      <c r="N192">
        <v>7</v>
      </c>
      <c r="O192">
        <v>2022</v>
      </c>
      <c r="P192">
        <v>14</v>
      </c>
      <c r="Q192" t="s">
        <v>762</v>
      </c>
      <c r="R192" s="1">
        <v>44743</v>
      </c>
      <c r="S192">
        <v>3</v>
      </c>
      <c r="T192" t="s">
        <v>1916</v>
      </c>
      <c r="U192" t="s">
        <v>1953</v>
      </c>
      <c r="V192">
        <v>32776</v>
      </c>
      <c r="W192" t="s">
        <v>1954</v>
      </c>
      <c r="X192">
        <v>649</v>
      </c>
      <c r="Y192">
        <v>1.9800000000000002E-2</v>
      </c>
      <c r="Z192">
        <v>44</v>
      </c>
      <c r="AA192" t="s">
        <v>1955</v>
      </c>
      <c r="AB192">
        <v>27</v>
      </c>
      <c r="AC192">
        <v>21</v>
      </c>
      <c r="AD192">
        <v>0</v>
      </c>
      <c r="AE192">
        <v>21.5</v>
      </c>
      <c r="AF192" t="s">
        <v>187</v>
      </c>
      <c r="AG192">
        <v>33500</v>
      </c>
      <c r="AH192" t="s">
        <v>1956</v>
      </c>
      <c r="AI192" t="s">
        <v>54</v>
      </c>
      <c r="AJ192" t="s">
        <v>249</v>
      </c>
      <c r="AK192" t="s">
        <v>54</v>
      </c>
      <c r="AL192" s="23" t="str">
        <f t="shared" si="3"/>
        <v>เศรษฐกิจ</v>
      </c>
      <c r="AM192">
        <f>LEN(Exploratory_Data_Analysis___video_youtube[[#This Row],[description]])</f>
        <v>587</v>
      </c>
    </row>
    <row r="193" spans="1:39" x14ac:dyDescent="0.35">
      <c r="A193" t="s">
        <v>1957</v>
      </c>
      <c r="B193" t="s">
        <v>1958</v>
      </c>
      <c r="C193" t="s">
        <v>1958</v>
      </c>
      <c r="D193" t="s">
        <v>1959</v>
      </c>
      <c r="E193" t="s">
        <v>516</v>
      </c>
      <c r="F193" t="s">
        <v>41</v>
      </c>
      <c r="G193" t="s">
        <v>42</v>
      </c>
      <c r="H193" t="s">
        <v>42</v>
      </c>
      <c r="I193" t="s">
        <v>43</v>
      </c>
      <c r="J193" t="s">
        <v>1960</v>
      </c>
      <c r="K193" t="s">
        <v>1960</v>
      </c>
      <c r="L193" t="s">
        <v>1961</v>
      </c>
      <c r="M193">
        <v>15</v>
      </c>
      <c r="N193">
        <v>7</v>
      </c>
      <c r="O193">
        <v>2022</v>
      </c>
      <c r="P193">
        <v>15</v>
      </c>
      <c r="Q193" t="s">
        <v>762</v>
      </c>
      <c r="R193" s="1">
        <v>44743</v>
      </c>
      <c r="S193">
        <v>3</v>
      </c>
      <c r="T193" t="s">
        <v>1916</v>
      </c>
      <c r="U193" t="s">
        <v>1962</v>
      </c>
      <c r="V193">
        <v>138510</v>
      </c>
      <c r="W193" t="s">
        <v>1963</v>
      </c>
      <c r="X193">
        <v>2146</v>
      </c>
      <c r="Y193">
        <v>1.55E-2</v>
      </c>
      <c r="Z193">
        <v>244</v>
      </c>
      <c r="AA193" t="s">
        <v>1964</v>
      </c>
      <c r="AB193">
        <v>24</v>
      </c>
      <c r="AC193">
        <v>14</v>
      </c>
      <c r="AD193">
        <v>0</v>
      </c>
      <c r="AE193">
        <v>14.4</v>
      </c>
      <c r="AF193" t="s">
        <v>187</v>
      </c>
      <c r="AG193">
        <v>30900</v>
      </c>
      <c r="AH193" t="s">
        <v>1965</v>
      </c>
      <c r="AI193" t="s">
        <v>54</v>
      </c>
      <c r="AJ193" t="s">
        <v>1143</v>
      </c>
      <c r="AK193" t="s">
        <v>54</v>
      </c>
      <c r="AL193" s="23" t="str">
        <f t="shared" si="3"/>
        <v>ธุรกิจและการค้า</v>
      </c>
      <c r="AM193">
        <f>LEN(Exploratory_Data_Analysis___video_youtube[[#This Row],[description]])</f>
        <v>529</v>
      </c>
    </row>
    <row r="194" spans="1:39" x14ac:dyDescent="0.35">
      <c r="A194" t="s">
        <v>1966</v>
      </c>
      <c r="B194" t="s">
        <v>1967</v>
      </c>
      <c r="C194" t="s">
        <v>1967</v>
      </c>
      <c r="D194" t="s">
        <v>1968</v>
      </c>
      <c r="E194" t="s">
        <v>320</v>
      </c>
      <c r="F194" t="s">
        <v>41</v>
      </c>
      <c r="G194" t="s">
        <v>42</v>
      </c>
      <c r="H194" t="s">
        <v>42</v>
      </c>
      <c r="I194" t="s">
        <v>43</v>
      </c>
      <c r="J194" t="s">
        <v>1969</v>
      </c>
      <c r="K194" t="s">
        <v>1969</v>
      </c>
      <c r="L194" t="s">
        <v>1970</v>
      </c>
      <c r="M194">
        <v>18</v>
      </c>
      <c r="N194">
        <v>7</v>
      </c>
      <c r="O194">
        <v>2022</v>
      </c>
      <c r="P194">
        <v>18</v>
      </c>
      <c r="Q194" t="s">
        <v>762</v>
      </c>
      <c r="R194" s="1">
        <v>44743</v>
      </c>
      <c r="S194">
        <v>3</v>
      </c>
      <c r="T194" t="s">
        <v>1916</v>
      </c>
      <c r="U194" t="s">
        <v>1971</v>
      </c>
      <c r="V194">
        <v>71625</v>
      </c>
      <c r="W194" t="s">
        <v>1972</v>
      </c>
      <c r="X194">
        <v>1251</v>
      </c>
      <c r="Y194">
        <v>1.7500000000000002E-2</v>
      </c>
      <c r="Z194">
        <v>54</v>
      </c>
      <c r="AA194" t="s">
        <v>1973</v>
      </c>
      <c r="AB194">
        <v>21</v>
      </c>
      <c r="AC194">
        <v>25</v>
      </c>
      <c r="AD194">
        <v>0</v>
      </c>
      <c r="AE194">
        <v>25.4</v>
      </c>
      <c r="AF194" t="s">
        <v>187</v>
      </c>
      <c r="AG194">
        <v>35000</v>
      </c>
      <c r="AH194" t="s">
        <v>1974</v>
      </c>
      <c r="AI194" t="s">
        <v>54</v>
      </c>
      <c r="AJ194" t="s">
        <v>1143</v>
      </c>
      <c r="AK194" t="s">
        <v>54</v>
      </c>
      <c r="AL194" s="23" t="str">
        <f t="shared" ref="AL194:AL257" si="4">_xlfn.XLOOKUP(AJ194,$AO$2:$AO$28,$AP$2:$AP$28)</f>
        <v>ธุรกิจและการค้า</v>
      </c>
      <c r="AM194">
        <f>LEN(Exploratory_Data_Analysis___video_youtube[[#This Row],[description]])</f>
        <v>417</v>
      </c>
    </row>
    <row r="195" spans="1:39" x14ac:dyDescent="0.35">
      <c r="A195" t="s">
        <v>1975</v>
      </c>
      <c r="B195" t="s">
        <v>1976</v>
      </c>
      <c r="C195" t="s">
        <v>1976</v>
      </c>
      <c r="D195" t="s">
        <v>1977</v>
      </c>
      <c r="E195" t="s">
        <v>475</v>
      </c>
      <c r="F195" t="s">
        <v>41</v>
      </c>
      <c r="G195" t="s">
        <v>42</v>
      </c>
      <c r="H195" t="s">
        <v>42</v>
      </c>
      <c r="I195" t="s">
        <v>43</v>
      </c>
      <c r="J195" t="s">
        <v>1978</v>
      </c>
      <c r="K195" t="s">
        <v>1978</v>
      </c>
      <c r="L195" t="s">
        <v>1979</v>
      </c>
      <c r="M195">
        <v>20</v>
      </c>
      <c r="N195">
        <v>7</v>
      </c>
      <c r="O195">
        <v>2022</v>
      </c>
      <c r="P195">
        <v>20</v>
      </c>
      <c r="Q195" t="s">
        <v>762</v>
      </c>
      <c r="R195" s="1">
        <v>44743</v>
      </c>
      <c r="S195">
        <v>3</v>
      </c>
      <c r="T195" t="s">
        <v>1916</v>
      </c>
      <c r="U195" t="s">
        <v>1980</v>
      </c>
      <c r="V195">
        <v>45333</v>
      </c>
      <c r="W195" t="s">
        <v>1981</v>
      </c>
      <c r="X195">
        <v>1008</v>
      </c>
      <c r="Y195">
        <v>2.2200000000000001E-2</v>
      </c>
      <c r="Z195">
        <v>58</v>
      </c>
      <c r="AA195" t="s">
        <v>1982</v>
      </c>
      <c r="AB195">
        <v>44</v>
      </c>
      <c r="AC195">
        <v>28</v>
      </c>
      <c r="AD195">
        <v>0</v>
      </c>
      <c r="AE195">
        <v>28.7</v>
      </c>
      <c r="AF195" t="s">
        <v>187</v>
      </c>
      <c r="AG195">
        <v>34500</v>
      </c>
      <c r="AH195" t="s">
        <v>1983</v>
      </c>
      <c r="AI195" t="s">
        <v>54</v>
      </c>
      <c r="AJ195" t="s">
        <v>166</v>
      </c>
      <c r="AK195" t="s">
        <v>54</v>
      </c>
      <c r="AL195" s="23" t="str">
        <f t="shared" si="4"/>
        <v>Life Style</v>
      </c>
      <c r="AM195">
        <f>LEN(Exploratory_Data_Analysis___video_youtube[[#This Row],[description]])</f>
        <v>584</v>
      </c>
    </row>
    <row r="196" spans="1:39" x14ac:dyDescent="0.35">
      <c r="A196" t="s">
        <v>1984</v>
      </c>
      <c r="B196" t="s">
        <v>1985</v>
      </c>
      <c r="C196" t="s">
        <v>1985</v>
      </c>
      <c r="D196" t="s">
        <v>1986</v>
      </c>
      <c r="E196" t="s">
        <v>924</v>
      </c>
      <c r="F196" t="s">
        <v>41</v>
      </c>
      <c r="G196" t="s">
        <v>42</v>
      </c>
      <c r="H196" t="s">
        <v>42</v>
      </c>
      <c r="I196" t="s">
        <v>43</v>
      </c>
      <c r="J196" t="s">
        <v>1987</v>
      </c>
      <c r="K196" t="s">
        <v>1987</v>
      </c>
      <c r="L196" t="s">
        <v>1988</v>
      </c>
      <c r="M196">
        <v>24</v>
      </c>
      <c r="N196">
        <v>7</v>
      </c>
      <c r="O196">
        <v>2022</v>
      </c>
      <c r="P196">
        <v>24</v>
      </c>
      <c r="Q196" t="s">
        <v>762</v>
      </c>
      <c r="R196" s="1">
        <v>44743</v>
      </c>
      <c r="S196">
        <v>3</v>
      </c>
      <c r="T196" t="s">
        <v>1916</v>
      </c>
      <c r="U196" t="s">
        <v>1989</v>
      </c>
      <c r="V196">
        <v>41559</v>
      </c>
      <c r="W196" t="s">
        <v>1990</v>
      </c>
      <c r="X196">
        <v>930</v>
      </c>
      <c r="Y196">
        <v>2.24E-2</v>
      </c>
      <c r="Z196">
        <v>79</v>
      </c>
      <c r="AA196" t="s">
        <v>1716</v>
      </c>
      <c r="AB196">
        <v>18</v>
      </c>
      <c r="AC196">
        <v>37</v>
      </c>
      <c r="AD196">
        <v>0</v>
      </c>
      <c r="AE196">
        <v>37.299999999999997</v>
      </c>
      <c r="AF196" t="s">
        <v>52</v>
      </c>
      <c r="AG196">
        <v>33200</v>
      </c>
      <c r="AH196" t="s">
        <v>1991</v>
      </c>
      <c r="AI196" t="s">
        <v>54</v>
      </c>
      <c r="AJ196" t="s">
        <v>166</v>
      </c>
      <c r="AK196" t="s">
        <v>54</v>
      </c>
      <c r="AL196" s="23" t="str">
        <f t="shared" si="4"/>
        <v>Life Style</v>
      </c>
      <c r="AM196">
        <f>LEN(Exploratory_Data_Analysis___video_youtube[[#This Row],[description]])</f>
        <v>742</v>
      </c>
    </row>
    <row r="197" spans="1:39" x14ac:dyDescent="0.35">
      <c r="A197" t="s">
        <v>1992</v>
      </c>
      <c r="B197" t="s">
        <v>1993</v>
      </c>
      <c r="C197" t="s">
        <v>1993</v>
      </c>
      <c r="D197" t="s">
        <v>1994</v>
      </c>
      <c r="E197" t="s">
        <v>1995</v>
      </c>
      <c r="F197" t="s">
        <v>41</v>
      </c>
      <c r="G197" t="s">
        <v>42</v>
      </c>
      <c r="H197" t="s">
        <v>42</v>
      </c>
      <c r="I197" t="s">
        <v>43</v>
      </c>
      <c r="J197" t="s">
        <v>1996</v>
      </c>
      <c r="K197" t="s">
        <v>1996</v>
      </c>
      <c r="L197" t="s">
        <v>1997</v>
      </c>
      <c r="M197">
        <v>25</v>
      </c>
      <c r="N197">
        <v>7</v>
      </c>
      <c r="O197">
        <v>2022</v>
      </c>
      <c r="P197">
        <v>25</v>
      </c>
      <c r="Q197" t="s">
        <v>762</v>
      </c>
      <c r="R197" s="1">
        <v>44743</v>
      </c>
      <c r="S197">
        <v>3</v>
      </c>
      <c r="T197" t="s">
        <v>1916</v>
      </c>
      <c r="U197" t="s">
        <v>1998</v>
      </c>
      <c r="V197">
        <v>22085</v>
      </c>
      <c r="W197" t="s">
        <v>1999</v>
      </c>
      <c r="X197">
        <v>459</v>
      </c>
      <c r="Y197">
        <v>2.0799999999999999E-2</v>
      </c>
      <c r="Z197">
        <v>11</v>
      </c>
      <c r="AA197" t="s">
        <v>2000</v>
      </c>
      <c r="AB197">
        <v>37</v>
      </c>
      <c r="AC197">
        <v>38</v>
      </c>
      <c r="AD197">
        <v>0</v>
      </c>
      <c r="AE197">
        <v>38.6</v>
      </c>
      <c r="AF197" t="s">
        <v>52</v>
      </c>
      <c r="AG197">
        <v>35700</v>
      </c>
      <c r="AH197" t="s">
        <v>2001</v>
      </c>
      <c r="AI197" t="s">
        <v>54</v>
      </c>
      <c r="AJ197" t="s">
        <v>166</v>
      </c>
      <c r="AK197" t="s">
        <v>54</v>
      </c>
      <c r="AL197" s="23" t="str">
        <f t="shared" si="4"/>
        <v>Life Style</v>
      </c>
      <c r="AM197">
        <f>LEN(Exploratory_Data_Analysis___video_youtube[[#This Row],[description]])</f>
        <v>629</v>
      </c>
    </row>
    <row r="198" spans="1:39" x14ac:dyDescent="0.35">
      <c r="A198" t="s">
        <v>2002</v>
      </c>
      <c r="B198" t="s">
        <v>2003</v>
      </c>
      <c r="C198" t="s">
        <v>2003</v>
      </c>
      <c r="D198" t="s">
        <v>2004</v>
      </c>
      <c r="E198" t="s">
        <v>1749</v>
      </c>
      <c r="F198" t="s">
        <v>41</v>
      </c>
      <c r="G198" t="s">
        <v>42</v>
      </c>
      <c r="H198" t="s">
        <v>42</v>
      </c>
      <c r="I198" t="s">
        <v>43</v>
      </c>
      <c r="J198" t="s">
        <v>2005</v>
      </c>
      <c r="K198" t="s">
        <v>2005</v>
      </c>
      <c r="L198" t="s">
        <v>2006</v>
      </c>
      <c r="M198">
        <v>28</v>
      </c>
      <c r="N198">
        <v>7</v>
      </c>
      <c r="O198">
        <v>2022</v>
      </c>
      <c r="P198">
        <v>28</v>
      </c>
      <c r="Q198" t="s">
        <v>762</v>
      </c>
      <c r="R198" s="1">
        <v>44743</v>
      </c>
      <c r="S198">
        <v>3</v>
      </c>
      <c r="T198" t="s">
        <v>1916</v>
      </c>
      <c r="U198" t="s">
        <v>2007</v>
      </c>
      <c r="V198">
        <v>57106</v>
      </c>
      <c r="W198" t="s">
        <v>2008</v>
      </c>
      <c r="X198">
        <v>1630</v>
      </c>
      <c r="Y198">
        <v>2.8500000000000001E-2</v>
      </c>
      <c r="Z198">
        <v>74</v>
      </c>
      <c r="AA198" t="s">
        <v>2009</v>
      </c>
      <c r="AB198">
        <v>57</v>
      </c>
      <c r="AC198">
        <v>51</v>
      </c>
      <c r="AD198">
        <v>0</v>
      </c>
      <c r="AE198">
        <v>52</v>
      </c>
      <c r="AF198" t="s">
        <v>52</v>
      </c>
      <c r="AG198">
        <v>38600</v>
      </c>
      <c r="AH198" t="s">
        <v>2010</v>
      </c>
      <c r="AI198" t="s">
        <v>54</v>
      </c>
      <c r="AJ198" t="s">
        <v>166</v>
      </c>
      <c r="AK198" t="s">
        <v>54</v>
      </c>
      <c r="AL198" s="23" t="str">
        <f t="shared" si="4"/>
        <v>Life Style</v>
      </c>
      <c r="AM198">
        <f>LEN(Exploratory_Data_Analysis___video_youtube[[#This Row],[description]])</f>
        <v>718</v>
      </c>
    </row>
    <row r="199" spans="1:39" x14ac:dyDescent="0.35">
      <c r="A199" t="s">
        <v>2011</v>
      </c>
      <c r="B199" t="s">
        <v>2012</v>
      </c>
      <c r="C199" t="s">
        <v>2012</v>
      </c>
      <c r="D199" t="s">
        <v>2013</v>
      </c>
      <c r="E199" t="s">
        <v>597</v>
      </c>
      <c r="F199" t="s">
        <v>41</v>
      </c>
      <c r="G199" t="s">
        <v>42</v>
      </c>
      <c r="H199" t="s">
        <v>42</v>
      </c>
      <c r="I199" t="s">
        <v>43</v>
      </c>
      <c r="J199" t="s">
        <v>2014</v>
      </c>
      <c r="K199" t="s">
        <v>2014</v>
      </c>
      <c r="L199" t="s">
        <v>2015</v>
      </c>
      <c r="M199">
        <v>29</v>
      </c>
      <c r="N199">
        <v>7</v>
      </c>
      <c r="O199">
        <v>2022</v>
      </c>
      <c r="P199">
        <v>29</v>
      </c>
      <c r="Q199" t="s">
        <v>762</v>
      </c>
      <c r="R199" s="1">
        <v>44743</v>
      </c>
      <c r="S199">
        <v>3</v>
      </c>
      <c r="T199" t="s">
        <v>1916</v>
      </c>
      <c r="U199" t="s">
        <v>2016</v>
      </c>
      <c r="V199">
        <v>163401</v>
      </c>
      <c r="W199" t="s">
        <v>2017</v>
      </c>
      <c r="X199">
        <v>4269</v>
      </c>
      <c r="Y199">
        <v>2.6100000000000002E-2</v>
      </c>
      <c r="Z199">
        <v>689</v>
      </c>
      <c r="AA199" t="s">
        <v>2018</v>
      </c>
      <c r="AB199">
        <v>58</v>
      </c>
      <c r="AC199">
        <v>26</v>
      </c>
      <c r="AD199">
        <v>0</v>
      </c>
      <c r="AE199">
        <v>27</v>
      </c>
      <c r="AF199" t="s">
        <v>187</v>
      </c>
      <c r="AG199">
        <v>31300</v>
      </c>
      <c r="AH199" t="s">
        <v>2019</v>
      </c>
      <c r="AI199" t="s">
        <v>54</v>
      </c>
      <c r="AJ199" t="s">
        <v>1579</v>
      </c>
      <c r="AK199" t="s">
        <v>54</v>
      </c>
      <c r="AL199" s="23" t="str">
        <f t="shared" si="4"/>
        <v>สินค้าและบริการ</v>
      </c>
      <c r="AM199">
        <f>LEN(Exploratory_Data_Analysis___video_youtube[[#This Row],[description]])</f>
        <v>526</v>
      </c>
    </row>
    <row r="200" spans="1:39" x14ac:dyDescent="0.35">
      <c r="A200" t="s">
        <v>2020</v>
      </c>
      <c r="B200" t="s">
        <v>2021</v>
      </c>
      <c r="C200" t="s">
        <v>2021</v>
      </c>
      <c r="D200" t="s">
        <v>2022</v>
      </c>
      <c r="E200" t="s">
        <v>1832</v>
      </c>
      <c r="F200" t="s">
        <v>41</v>
      </c>
      <c r="G200" t="s">
        <v>42</v>
      </c>
      <c r="H200" t="s">
        <v>42</v>
      </c>
      <c r="I200" t="s">
        <v>43</v>
      </c>
      <c r="J200" t="s">
        <v>2023</v>
      </c>
      <c r="K200" t="s">
        <v>2023</v>
      </c>
      <c r="L200" t="s">
        <v>2024</v>
      </c>
      <c r="M200">
        <v>30</v>
      </c>
      <c r="N200">
        <v>7</v>
      </c>
      <c r="O200">
        <v>2022</v>
      </c>
      <c r="P200">
        <v>30</v>
      </c>
      <c r="Q200" t="s">
        <v>762</v>
      </c>
      <c r="R200" s="1">
        <v>44743</v>
      </c>
      <c r="S200">
        <v>3</v>
      </c>
      <c r="T200" t="s">
        <v>1916</v>
      </c>
      <c r="U200" t="s">
        <v>2025</v>
      </c>
      <c r="V200">
        <v>330629</v>
      </c>
      <c r="W200" t="s">
        <v>2026</v>
      </c>
      <c r="X200">
        <v>6234</v>
      </c>
      <c r="Y200">
        <v>1.89E-2</v>
      </c>
      <c r="Z200">
        <v>497</v>
      </c>
      <c r="AA200" t="s">
        <v>2027</v>
      </c>
      <c r="AB200">
        <v>34</v>
      </c>
      <c r="AC200">
        <v>7</v>
      </c>
      <c r="AD200">
        <v>1</v>
      </c>
      <c r="AE200">
        <v>67.599999999999994</v>
      </c>
      <c r="AF200" t="s">
        <v>259</v>
      </c>
      <c r="AG200">
        <v>44400</v>
      </c>
      <c r="AH200" t="s">
        <v>2028</v>
      </c>
      <c r="AI200" t="s">
        <v>54</v>
      </c>
      <c r="AJ200" t="s">
        <v>1471</v>
      </c>
      <c r="AK200" t="s">
        <v>54</v>
      </c>
      <c r="AL200" s="23" t="str">
        <f t="shared" si="4"/>
        <v>ธุรกิจและการค้า</v>
      </c>
      <c r="AM200">
        <f>LEN(Exploratory_Data_Analysis___video_youtube[[#This Row],[description]])</f>
        <v>728</v>
      </c>
    </row>
    <row r="201" spans="1:39" x14ac:dyDescent="0.35">
      <c r="A201" t="s">
        <v>2029</v>
      </c>
      <c r="B201" t="s">
        <v>2030</v>
      </c>
      <c r="C201" t="s">
        <v>2030</v>
      </c>
      <c r="D201" t="s">
        <v>2031</v>
      </c>
      <c r="E201" t="s">
        <v>1749</v>
      </c>
      <c r="F201" t="s">
        <v>41</v>
      </c>
      <c r="G201" t="s">
        <v>42</v>
      </c>
      <c r="H201" t="s">
        <v>42</v>
      </c>
      <c r="I201" t="s">
        <v>43</v>
      </c>
      <c r="J201" t="s">
        <v>2032</v>
      </c>
      <c r="K201" t="s">
        <v>2032</v>
      </c>
      <c r="L201" t="s">
        <v>2033</v>
      </c>
      <c r="M201">
        <v>2</v>
      </c>
      <c r="N201">
        <v>8</v>
      </c>
      <c r="O201">
        <v>2022</v>
      </c>
      <c r="P201">
        <v>2</v>
      </c>
      <c r="Q201" t="s">
        <v>906</v>
      </c>
      <c r="R201" s="1">
        <v>44774</v>
      </c>
      <c r="S201">
        <v>3</v>
      </c>
      <c r="T201" t="s">
        <v>1916</v>
      </c>
      <c r="U201" t="s">
        <v>2034</v>
      </c>
      <c r="V201">
        <v>376921</v>
      </c>
      <c r="W201" t="s">
        <v>2035</v>
      </c>
      <c r="X201">
        <v>6650</v>
      </c>
      <c r="Y201">
        <v>1.7600000000000001E-2</v>
      </c>
      <c r="Z201">
        <v>638</v>
      </c>
      <c r="AA201" t="s">
        <v>2036</v>
      </c>
      <c r="AB201">
        <v>41</v>
      </c>
      <c r="AC201">
        <v>41</v>
      </c>
      <c r="AD201">
        <v>0</v>
      </c>
      <c r="AE201">
        <v>41.7</v>
      </c>
      <c r="AF201" t="s">
        <v>52</v>
      </c>
      <c r="AG201">
        <v>35800</v>
      </c>
      <c r="AH201" t="s">
        <v>2037</v>
      </c>
      <c r="AI201" t="s">
        <v>54</v>
      </c>
      <c r="AJ201" t="s">
        <v>1579</v>
      </c>
      <c r="AK201" t="s">
        <v>54</v>
      </c>
      <c r="AL201" s="23" t="str">
        <f t="shared" si="4"/>
        <v>สินค้าและบริการ</v>
      </c>
      <c r="AM201">
        <f>LEN(Exploratory_Data_Analysis___video_youtube[[#This Row],[description]])</f>
        <v>626</v>
      </c>
    </row>
    <row r="202" spans="1:39" x14ac:dyDescent="0.35">
      <c r="A202" t="s">
        <v>2038</v>
      </c>
      <c r="B202" t="s">
        <v>2039</v>
      </c>
      <c r="C202" t="s">
        <v>2039</v>
      </c>
      <c r="D202" t="s">
        <v>2040</v>
      </c>
      <c r="E202" t="s">
        <v>2041</v>
      </c>
      <c r="F202" t="s">
        <v>41</v>
      </c>
      <c r="G202" t="s">
        <v>42</v>
      </c>
      <c r="H202" t="s">
        <v>42</v>
      </c>
      <c r="I202" t="s">
        <v>43</v>
      </c>
      <c r="J202" t="s">
        <v>2042</v>
      </c>
      <c r="K202" t="s">
        <v>2042</v>
      </c>
      <c r="L202" t="s">
        <v>2043</v>
      </c>
      <c r="M202">
        <v>4</v>
      </c>
      <c r="N202">
        <v>8</v>
      </c>
      <c r="O202">
        <v>2022</v>
      </c>
      <c r="P202">
        <v>4</v>
      </c>
      <c r="Q202" t="s">
        <v>906</v>
      </c>
      <c r="R202" s="1">
        <v>44774</v>
      </c>
      <c r="S202">
        <v>3</v>
      </c>
      <c r="T202" t="s">
        <v>1916</v>
      </c>
      <c r="U202" t="s">
        <v>2044</v>
      </c>
      <c r="V202">
        <v>260890</v>
      </c>
      <c r="W202" t="s">
        <v>2045</v>
      </c>
      <c r="X202">
        <v>5342</v>
      </c>
      <c r="Y202">
        <v>2.0500000000000001E-2</v>
      </c>
      <c r="Z202">
        <v>846</v>
      </c>
      <c r="AA202" t="s">
        <v>2046</v>
      </c>
      <c r="AB202">
        <v>37</v>
      </c>
      <c r="AC202">
        <v>48</v>
      </c>
      <c r="AD202">
        <v>0</v>
      </c>
      <c r="AE202">
        <v>48.6</v>
      </c>
      <c r="AF202" t="s">
        <v>52</v>
      </c>
      <c r="AG202">
        <v>38700</v>
      </c>
      <c r="AH202" t="s">
        <v>2047</v>
      </c>
      <c r="AI202" t="s">
        <v>54</v>
      </c>
      <c r="AJ202" t="s">
        <v>249</v>
      </c>
      <c r="AK202" t="s">
        <v>54</v>
      </c>
      <c r="AL202" s="23" t="str">
        <f t="shared" si="4"/>
        <v>เศรษฐกิจ</v>
      </c>
      <c r="AM202">
        <f>LEN(Exploratory_Data_Analysis___video_youtube[[#This Row],[description]])</f>
        <v>694</v>
      </c>
    </row>
    <row r="203" spans="1:39" x14ac:dyDescent="0.35">
      <c r="A203" t="s">
        <v>2048</v>
      </c>
      <c r="B203" t="s">
        <v>2049</v>
      </c>
      <c r="C203" t="s">
        <v>2049</v>
      </c>
      <c r="D203" t="s">
        <v>2050</v>
      </c>
      <c r="E203" t="s">
        <v>881</v>
      </c>
      <c r="F203" t="s">
        <v>41</v>
      </c>
      <c r="G203" t="s">
        <v>42</v>
      </c>
      <c r="H203" t="s">
        <v>42</v>
      </c>
      <c r="I203" t="s">
        <v>43</v>
      </c>
      <c r="J203" t="s">
        <v>2051</v>
      </c>
      <c r="K203" t="s">
        <v>2051</v>
      </c>
      <c r="L203" t="s">
        <v>2052</v>
      </c>
      <c r="M203">
        <v>5</v>
      </c>
      <c r="N203">
        <v>8</v>
      </c>
      <c r="O203">
        <v>2022</v>
      </c>
      <c r="P203">
        <v>5</v>
      </c>
      <c r="Q203" t="s">
        <v>906</v>
      </c>
      <c r="R203" s="1">
        <v>44774</v>
      </c>
      <c r="S203">
        <v>3</v>
      </c>
      <c r="T203" t="s">
        <v>1916</v>
      </c>
      <c r="U203" t="s">
        <v>2053</v>
      </c>
      <c r="V203">
        <v>320259</v>
      </c>
      <c r="W203" t="s">
        <v>2054</v>
      </c>
      <c r="X203">
        <v>5593</v>
      </c>
      <c r="Y203">
        <v>1.7500000000000002E-2</v>
      </c>
      <c r="Z203">
        <v>864</v>
      </c>
      <c r="AA203" t="s">
        <v>2055</v>
      </c>
      <c r="AB203">
        <v>5</v>
      </c>
      <c r="AC203">
        <v>33</v>
      </c>
      <c r="AD203">
        <v>0</v>
      </c>
      <c r="AE203">
        <v>33.1</v>
      </c>
      <c r="AF203" t="s">
        <v>52</v>
      </c>
      <c r="AG203">
        <v>34100</v>
      </c>
      <c r="AH203" t="s">
        <v>2056</v>
      </c>
      <c r="AI203" t="s">
        <v>54</v>
      </c>
      <c r="AJ203" t="s">
        <v>285</v>
      </c>
      <c r="AK203" t="s">
        <v>54</v>
      </c>
      <c r="AL203" s="23" t="str">
        <f t="shared" si="4"/>
        <v>การเมือง</v>
      </c>
      <c r="AM203">
        <f>LEN(Exploratory_Data_Analysis___video_youtube[[#This Row],[description]])</f>
        <v>574</v>
      </c>
    </row>
    <row r="204" spans="1:39" x14ac:dyDescent="0.35">
      <c r="A204" t="s">
        <v>2057</v>
      </c>
      <c r="B204" t="s">
        <v>2058</v>
      </c>
      <c r="C204" t="s">
        <v>2058</v>
      </c>
      <c r="D204" t="s">
        <v>2059</v>
      </c>
      <c r="E204" t="s">
        <v>1483</v>
      </c>
      <c r="F204" t="s">
        <v>41</v>
      </c>
      <c r="G204" t="s">
        <v>42</v>
      </c>
      <c r="H204" t="s">
        <v>42</v>
      </c>
      <c r="I204" t="s">
        <v>43</v>
      </c>
      <c r="J204" t="s">
        <v>2060</v>
      </c>
      <c r="K204" t="s">
        <v>2060</v>
      </c>
      <c r="L204" t="s">
        <v>2061</v>
      </c>
      <c r="M204">
        <v>9</v>
      </c>
      <c r="N204">
        <v>8</v>
      </c>
      <c r="O204">
        <v>2022</v>
      </c>
      <c r="P204">
        <v>9</v>
      </c>
      <c r="Q204" t="s">
        <v>906</v>
      </c>
      <c r="R204" s="1">
        <v>44774</v>
      </c>
      <c r="S204">
        <v>3</v>
      </c>
      <c r="T204" t="s">
        <v>1916</v>
      </c>
      <c r="U204" t="s">
        <v>2062</v>
      </c>
      <c r="V204">
        <v>494633</v>
      </c>
      <c r="W204" t="s">
        <v>2063</v>
      </c>
      <c r="X204">
        <v>7115</v>
      </c>
      <c r="Y204">
        <v>1.44E-2</v>
      </c>
      <c r="Z204">
        <v>421</v>
      </c>
      <c r="AA204" t="s">
        <v>2064</v>
      </c>
      <c r="AB204">
        <v>37</v>
      </c>
      <c r="AC204">
        <v>7</v>
      </c>
      <c r="AD204">
        <v>1</v>
      </c>
      <c r="AE204">
        <v>67.599999999999994</v>
      </c>
      <c r="AF204" t="s">
        <v>259</v>
      </c>
      <c r="AG204">
        <v>42400</v>
      </c>
      <c r="AH204" t="s">
        <v>2065</v>
      </c>
      <c r="AI204" t="s">
        <v>54</v>
      </c>
      <c r="AJ204" t="s">
        <v>285</v>
      </c>
      <c r="AK204" t="s">
        <v>54</v>
      </c>
      <c r="AL204" s="23" t="str">
        <f t="shared" si="4"/>
        <v>การเมือง</v>
      </c>
      <c r="AM204">
        <f>LEN(Exploratory_Data_Analysis___video_youtube[[#This Row],[description]])</f>
        <v>454</v>
      </c>
    </row>
    <row r="205" spans="1:39" x14ac:dyDescent="0.35">
      <c r="A205" t="s">
        <v>2066</v>
      </c>
      <c r="B205" t="s">
        <v>2067</v>
      </c>
      <c r="C205" t="s">
        <v>2067</v>
      </c>
      <c r="D205" t="s">
        <v>2068</v>
      </c>
      <c r="E205" t="s">
        <v>310</v>
      </c>
      <c r="F205" t="s">
        <v>41</v>
      </c>
      <c r="G205" t="s">
        <v>42</v>
      </c>
      <c r="H205" t="s">
        <v>42</v>
      </c>
      <c r="I205" t="s">
        <v>43</v>
      </c>
      <c r="J205" t="s">
        <v>2069</v>
      </c>
      <c r="K205" t="s">
        <v>2069</v>
      </c>
      <c r="L205" t="s">
        <v>2070</v>
      </c>
      <c r="M205">
        <v>11</v>
      </c>
      <c r="N205">
        <v>8</v>
      </c>
      <c r="O205">
        <v>2022</v>
      </c>
      <c r="P205">
        <v>11</v>
      </c>
      <c r="Q205" t="s">
        <v>906</v>
      </c>
      <c r="R205" s="1">
        <v>44774</v>
      </c>
      <c r="S205">
        <v>3</v>
      </c>
      <c r="T205" t="s">
        <v>1916</v>
      </c>
      <c r="U205" t="s">
        <v>2071</v>
      </c>
      <c r="V205">
        <v>371882</v>
      </c>
      <c r="W205" t="s">
        <v>2072</v>
      </c>
      <c r="X205">
        <v>4029</v>
      </c>
      <c r="Y205">
        <v>1.0800000000000001E-2</v>
      </c>
      <c r="Z205">
        <v>462</v>
      </c>
      <c r="AA205" t="s">
        <v>2073</v>
      </c>
      <c r="AB205">
        <v>41</v>
      </c>
      <c r="AC205">
        <v>20</v>
      </c>
      <c r="AD205">
        <v>1</v>
      </c>
      <c r="AE205">
        <v>80.7</v>
      </c>
      <c r="AF205" t="s">
        <v>259</v>
      </c>
      <c r="AG205">
        <v>38700</v>
      </c>
      <c r="AH205" t="s">
        <v>2074</v>
      </c>
      <c r="AI205" t="s">
        <v>54</v>
      </c>
      <c r="AJ205" t="s">
        <v>285</v>
      </c>
      <c r="AK205" t="s">
        <v>54</v>
      </c>
      <c r="AL205" s="23" t="str">
        <f t="shared" si="4"/>
        <v>การเมือง</v>
      </c>
      <c r="AM205">
        <f>LEN(Exploratory_Data_Analysis___video_youtube[[#This Row],[description]])</f>
        <v>1362</v>
      </c>
    </row>
    <row r="206" spans="1:39" x14ac:dyDescent="0.35">
      <c r="A206" t="s">
        <v>2075</v>
      </c>
      <c r="B206" t="s">
        <v>2076</v>
      </c>
      <c r="C206" t="s">
        <v>2076</v>
      </c>
      <c r="D206" t="s">
        <v>2077</v>
      </c>
      <c r="E206" t="s">
        <v>516</v>
      </c>
      <c r="F206" t="s">
        <v>41</v>
      </c>
      <c r="G206" t="s">
        <v>42</v>
      </c>
      <c r="H206" t="s">
        <v>42</v>
      </c>
      <c r="I206" t="s">
        <v>43</v>
      </c>
      <c r="J206" t="s">
        <v>2078</v>
      </c>
      <c r="K206" t="s">
        <v>2078</v>
      </c>
      <c r="L206" t="s">
        <v>2079</v>
      </c>
      <c r="M206">
        <v>12</v>
      </c>
      <c r="N206">
        <v>8</v>
      </c>
      <c r="O206">
        <v>2022</v>
      </c>
      <c r="P206">
        <v>12</v>
      </c>
      <c r="Q206" t="s">
        <v>906</v>
      </c>
      <c r="R206" s="1">
        <v>44774</v>
      </c>
      <c r="S206">
        <v>3</v>
      </c>
      <c r="T206" t="s">
        <v>1916</v>
      </c>
      <c r="U206" t="s">
        <v>2080</v>
      </c>
      <c r="V206">
        <v>162600</v>
      </c>
      <c r="W206" t="s">
        <v>2081</v>
      </c>
      <c r="X206">
        <v>2994</v>
      </c>
      <c r="Y206">
        <v>1.84E-2</v>
      </c>
      <c r="Z206">
        <v>295</v>
      </c>
      <c r="AA206" t="s">
        <v>2082</v>
      </c>
      <c r="AB206">
        <v>52</v>
      </c>
      <c r="AC206">
        <v>36</v>
      </c>
      <c r="AD206">
        <v>0</v>
      </c>
      <c r="AE206">
        <v>36.9</v>
      </c>
      <c r="AF206" t="s">
        <v>52</v>
      </c>
      <c r="AG206">
        <v>30700</v>
      </c>
      <c r="AH206" t="s">
        <v>2083</v>
      </c>
      <c r="AI206" t="s">
        <v>54</v>
      </c>
      <c r="AJ206" t="s">
        <v>166</v>
      </c>
      <c r="AK206" t="s">
        <v>54</v>
      </c>
      <c r="AL206" s="23" t="str">
        <f t="shared" si="4"/>
        <v>Life Style</v>
      </c>
      <c r="AM206">
        <f>LEN(Exploratory_Data_Analysis___video_youtube[[#This Row],[description]])</f>
        <v>1180</v>
      </c>
    </row>
    <row r="207" spans="1:39" x14ac:dyDescent="0.35">
      <c r="A207" t="s">
        <v>2084</v>
      </c>
      <c r="B207" t="s">
        <v>2085</v>
      </c>
      <c r="C207" t="s">
        <v>2085</v>
      </c>
      <c r="D207" t="s">
        <v>2086</v>
      </c>
      <c r="E207" t="s">
        <v>443</v>
      </c>
      <c r="F207" t="s">
        <v>41</v>
      </c>
      <c r="G207" t="s">
        <v>42</v>
      </c>
      <c r="H207" t="s">
        <v>42</v>
      </c>
      <c r="I207" t="s">
        <v>43</v>
      </c>
      <c r="J207" t="s">
        <v>2087</v>
      </c>
      <c r="K207" t="s">
        <v>2087</v>
      </c>
      <c r="L207" t="s">
        <v>2088</v>
      </c>
      <c r="M207">
        <v>16</v>
      </c>
      <c r="N207">
        <v>8</v>
      </c>
      <c r="O207">
        <v>2022</v>
      </c>
      <c r="P207">
        <v>16</v>
      </c>
      <c r="Q207" t="s">
        <v>906</v>
      </c>
      <c r="R207" s="1">
        <v>44774</v>
      </c>
      <c r="S207">
        <v>3</v>
      </c>
      <c r="T207" t="s">
        <v>1916</v>
      </c>
      <c r="U207" t="s">
        <v>2089</v>
      </c>
      <c r="V207">
        <v>128761</v>
      </c>
      <c r="W207" t="s">
        <v>2090</v>
      </c>
      <c r="X207">
        <v>2258</v>
      </c>
      <c r="Y207">
        <v>1.7500000000000002E-2</v>
      </c>
      <c r="Z207">
        <v>158</v>
      </c>
      <c r="AA207" t="s">
        <v>2091</v>
      </c>
      <c r="AB207">
        <v>6</v>
      </c>
      <c r="AC207">
        <v>31</v>
      </c>
      <c r="AD207">
        <v>0</v>
      </c>
      <c r="AE207">
        <v>31.1</v>
      </c>
      <c r="AF207" t="s">
        <v>52</v>
      </c>
      <c r="AG207">
        <v>33800</v>
      </c>
      <c r="AH207" t="s">
        <v>2092</v>
      </c>
      <c r="AI207" t="s">
        <v>54</v>
      </c>
      <c r="AJ207" t="s">
        <v>846</v>
      </c>
      <c r="AK207" t="s">
        <v>54</v>
      </c>
      <c r="AL207" s="23" t="str">
        <f t="shared" si="4"/>
        <v>ธุรกิจและการค้า</v>
      </c>
      <c r="AM207">
        <f>LEN(Exploratory_Data_Analysis___video_youtube[[#This Row],[description]])</f>
        <v>724</v>
      </c>
    </row>
    <row r="208" spans="1:39" x14ac:dyDescent="0.35">
      <c r="A208" t="s">
        <v>2093</v>
      </c>
      <c r="B208" t="s">
        <v>2094</v>
      </c>
      <c r="C208" t="s">
        <v>2094</v>
      </c>
      <c r="D208" t="s">
        <v>2095</v>
      </c>
      <c r="E208" t="s">
        <v>1832</v>
      </c>
      <c r="F208" t="s">
        <v>41</v>
      </c>
      <c r="G208" t="s">
        <v>42</v>
      </c>
      <c r="H208" t="s">
        <v>42</v>
      </c>
      <c r="I208" t="s">
        <v>43</v>
      </c>
      <c r="J208" t="s">
        <v>2096</v>
      </c>
      <c r="K208" t="s">
        <v>2096</v>
      </c>
      <c r="L208" t="s">
        <v>2097</v>
      </c>
      <c r="M208">
        <v>23</v>
      </c>
      <c r="N208">
        <v>8</v>
      </c>
      <c r="O208">
        <v>2022</v>
      </c>
      <c r="P208">
        <v>23</v>
      </c>
      <c r="Q208" t="s">
        <v>906</v>
      </c>
      <c r="R208" s="1">
        <v>44774</v>
      </c>
      <c r="S208">
        <v>3</v>
      </c>
      <c r="T208" t="s">
        <v>1916</v>
      </c>
      <c r="U208" t="s">
        <v>2098</v>
      </c>
      <c r="V208">
        <v>113077</v>
      </c>
      <c r="W208" t="s">
        <v>2099</v>
      </c>
      <c r="X208">
        <v>2116</v>
      </c>
      <c r="Y208">
        <v>1.8700000000000001E-2</v>
      </c>
      <c r="Z208">
        <v>318</v>
      </c>
      <c r="AA208" t="s">
        <v>2100</v>
      </c>
      <c r="AB208">
        <v>36</v>
      </c>
      <c r="AC208">
        <v>27</v>
      </c>
      <c r="AD208">
        <v>0</v>
      </c>
      <c r="AE208">
        <v>27.6</v>
      </c>
      <c r="AF208" t="s">
        <v>187</v>
      </c>
      <c r="AG208">
        <v>33600</v>
      </c>
      <c r="AH208" t="s">
        <v>2101</v>
      </c>
      <c r="AI208" t="s">
        <v>54</v>
      </c>
      <c r="AJ208" t="s">
        <v>249</v>
      </c>
      <c r="AK208" t="s">
        <v>54</v>
      </c>
      <c r="AL208" s="23" t="str">
        <f t="shared" si="4"/>
        <v>เศรษฐกิจ</v>
      </c>
      <c r="AM208">
        <f>LEN(Exploratory_Data_Analysis___video_youtube[[#This Row],[description]])</f>
        <v>457</v>
      </c>
    </row>
    <row r="209" spans="1:39" x14ac:dyDescent="0.35">
      <c r="A209" t="s">
        <v>2102</v>
      </c>
      <c r="B209" t="s">
        <v>2103</v>
      </c>
      <c r="C209" t="s">
        <v>2103</v>
      </c>
      <c r="D209" t="s">
        <v>2104</v>
      </c>
      <c r="E209" t="s">
        <v>516</v>
      </c>
      <c r="F209" t="s">
        <v>41</v>
      </c>
      <c r="G209" t="s">
        <v>42</v>
      </c>
      <c r="H209" t="s">
        <v>42</v>
      </c>
      <c r="I209" t="s">
        <v>43</v>
      </c>
      <c r="J209" t="s">
        <v>2105</v>
      </c>
      <c r="K209" t="s">
        <v>2105</v>
      </c>
      <c r="L209" t="s">
        <v>2106</v>
      </c>
      <c r="M209">
        <v>8</v>
      </c>
      <c r="N209">
        <v>9</v>
      </c>
      <c r="O209">
        <v>2022</v>
      </c>
      <c r="P209">
        <v>8</v>
      </c>
      <c r="Q209" t="s">
        <v>1047</v>
      </c>
      <c r="R209" s="1">
        <v>44805</v>
      </c>
      <c r="S209">
        <v>3</v>
      </c>
      <c r="T209" t="s">
        <v>1916</v>
      </c>
      <c r="U209" t="s">
        <v>2107</v>
      </c>
      <c r="V209">
        <v>108188</v>
      </c>
      <c r="W209" t="s">
        <v>2108</v>
      </c>
      <c r="X209">
        <v>1839</v>
      </c>
      <c r="Y209">
        <v>1.7000000000000001E-2</v>
      </c>
      <c r="Z209">
        <v>372</v>
      </c>
      <c r="AA209" t="s">
        <v>2109</v>
      </c>
      <c r="AB209">
        <v>50</v>
      </c>
      <c r="AC209">
        <v>23</v>
      </c>
      <c r="AD209">
        <v>0</v>
      </c>
      <c r="AE209">
        <v>23.8</v>
      </c>
      <c r="AF209" t="s">
        <v>187</v>
      </c>
      <c r="AG209">
        <v>28600</v>
      </c>
      <c r="AH209" t="s">
        <v>2110</v>
      </c>
      <c r="AI209" t="s">
        <v>54</v>
      </c>
      <c r="AJ209" t="s">
        <v>1143</v>
      </c>
      <c r="AK209" t="s">
        <v>54</v>
      </c>
      <c r="AL209" s="23" t="str">
        <f t="shared" si="4"/>
        <v>ธุรกิจและการค้า</v>
      </c>
      <c r="AM209">
        <f>LEN(Exploratory_Data_Analysis___video_youtube[[#This Row],[description]])</f>
        <v>875</v>
      </c>
    </row>
    <row r="210" spans="1:39" x14ac:dyDescent="0.35">
      <c r="A210" t="s">
        <v>2111</v>
      </c>
      <c r="B210" t="s">
        <v>2112</v>
      </c>
      <c r="C210" t="s">
        <v>2112</v>
      </c>
      <c r="D210" t="s">
        <v>2113</v>
      </c>
      <c r="E210" t="s">
        <v>203</v>
      </c>
      <c r="F210" t="s">
        <v>41</v>
      </c>
      <c r="G210" t="s">
        <v>42</v>
      </c>
      <c r="H210" t="s">
        <v>42</v>
      </c>
      <c r="I210" t="s">
        <v>43</v>
      </c>
      <c r="J210" t="s">
        <v>2114</v>
      </c>
      <c r="K210" t="s">
        <v>2114</v>
      </c>
      <c r="L210" t="s">
        <v>2115</v>
      </c>
      <c r="M210">
        <v>14</v>
      </c>
      <c r="N210">
        <v>9</v>
      </c>
      <c r="O210">
        <v>2022</v>
      </c>
      <c r="P210">
        <v>14</v>
      </c>
      <c r="Q210" t="s">
        <v>1047</v>
      </c>
      <c r="R210" s="1">
        <v>44805</v>
      </c>
      <c r="S210">
        <v>3</v>
      </c>
      <c r="T210" t="s">
        <v>1916</v>
      </c>
      <c r="U210" t="s">
        <v>2116</v>
      </c>
      <c r="V210">
        <v>105396</v>
      </c>
      <c r="W210" t="s">
        <v>2117</v>
      </c>
      <c r="X210">
        <v>2442</v>
      </c>
      <c r="Y210">
        <v>2.3199999999999998E-2</v>
      </c>
      <c r="Z210">
        <v>225</v>
      </c>
      <c r="AA210" t="s">
        <v>970</v>
      </c>
      <c r="AB210">
        <v>28</v>
      </c>
      <c r="AC210">
        <v>25</v>
      </c>
      <c r="AD210">
        <v>0</v>
      </c>
      <c r="AE210">
        <v>25.5</v>
      </c>
      <c r="AF210" t="s">
        <v>187</v>
      </c>
      <c r="AG210">
        <v>30800</v>
      </c>
      <c r="AH210" t="s">
        <v>2118</v>
      </c>
      <c r="AI210" t="s">
        <v>54</v>
      </c>
      <c r="AJ210" t="s">
        <v>166</v>
      </c>
      <c r="AK210" t="s">
        <v>54</v>
      </c>
      <c r="AL210" s="23" t="str">
        <f t="shared" si="4"/>
        <v>Life Style</v>
      </c>
      <c r="AM210">
        <f>LEN(Exploratory_Data_Analysis___video_youtube[[#This Row],[description]])</f>
        <v>1423</v>
      </c>
    </row>
    <row r="211" spans="1:39" x14ac:dyDescent="0.35">
      <c r="A211" t="s">
        <v>2119</v>
      </c>
      <c r="B211" t="s">
        <v>2120</v>
      </c>
      <c r="C211" t="s">
        <v>2120</v>
      </c>
      <c r="D211" t="s">
        <v>2121</v>
      </c>
      <c r="E211" t="s">
        <v>158</v>
      </c>
      <c r="F211" t="s">
        <v>41</v>
      </c>
      <c r="G211" t="s">
        <v>42</v>
      </c>
      <c r="H211" t="s">
        <v>42</v>
      </c>
      <c r="I211" t="s">
        <v>43</v>
      </c>
      <c r="J211" t="s">
        <v>2122</v>
      </c>
      <c r="K211" t="s">
        <v>2122</v>
      </c>
      <c r="L211" t="s">
        <v>2123</v>
      </c>
      <c r="M211">
        <v>16</v>
      </c>
      <c r="N211">
        <v>9</v>
      </c>
      <c r="O211">
        <v>2022</v>
      </c>
      <c r="P211">
        <v>16</v>
      </c>
      <c r="Q211" t="s">
        <v>1047</v>
      </c>
      <c r="R211" s="1">
        <v>44805</v>
      </c>
      <c r="S211">
        <v>3</v>
      </c>
      <c r="T211" t="s">
        <v>1916</v>
      </c>
      <c r="U211" t="s">
        <v>2124</v>
      </c>
      <c r="V211">
        <v>171354</v>
      </c>
      <c r="W211" t="s">
        <v>2125</v>
      </c>
      <c r="X211">
        <v>3115</v>
      </c>
      <c r="Y211">
        <v>1.8200000000000001E-2</v>
      </c>
      <c r="Z211">
        <v>268</v>
      </c>
      <c r="AA211" t="s">
        <v>2126</v>
      </c>
      <c r="AB211">
        <v>42</v>
      </c>
      <c r="AC211">
        <v>23</v>
      </c>
      <c r="AD211">
        <v>0</v>
      </c>
      <c r="AE211">
        <v>23.7</v>
      </c>
      <c r="AF211" t="s">
        <v>187</v>
      </c>
      <c r="AG211">
        <v>27000</v>
      </c>
      <c r="AH211" t="s">
        <v>2127</v>
      </c>
      <c r="AI211" t="s">
        <v>54</v>
      </c>
      <c r="AJ211" t="s">
        <v>133</v>
      </c>
      <c r="AK211" t="s">
        <v>54</v>
      </c>
      <c r="AL211" s="23" t="str">
        <f t="shared" si="4"/>
        <v>สินค้าและบริการ</v>
      </c>
      <c r="AM211">
        <f>LEN(Exploratory_Data_Analysis___video_youtube[[#This Row],[description]])</f>
        <v>827</v>
      </c>
    </row>
    <row r="212" spans="1:39" x14ac:dyDescent="0.35">
      <c r="A212" t="s">
        <v>2128</v>
      </c>
      <c r="B212" t="s">
        <v>2129</v>
      </c>
      <c r="C212" t="s">
        <v>2129</v>
      </c>
      <c r="D212" t="s">
        <v>2130</v>
      </c>
      <c r="E212" t="s">
        <v>69</v>
      </c>
      <c r="F212" t="s">
        <v>41</v>
      </c>
      <c r="G212" t="s">
        <v>42</v>
      </c>
      <c r="H212" t="s">
        <v>42</v>
      </c>
      <c r="I212" t="s">
        <v>43</v>
      </c>
      <c r="J212" t="s">
        <v>2131</v>
      </c>
      <c r="K212" t="s">
        <v>2131</v>
      </c>
      <c r="L212" t="s">
        <v>2132</v>
      </c>
      <c r="M212">
        <v>18</v>
      </c>
      <c r="N212">
        <v>9</v>
      </c>
      <c r="O212">
        <v>2022</v>
      </c>
      <c r="P212">
        <v>18</v>
      </c>
      <c r="Q212" t="s">
        <v>1047</v>
      </c>
      <c r="R212" s="1">
        <v>44805</v>
      </c>
      <c r="S212">
        <v>3</v>
      </c>
      <c r="T212" t="s">
        <v>1916</v>
      </c>
      <c r="U212" t="s">
        <v>2133</v>
      </c>
      <c r="V212">
        <v>22397</v>
      </c>
      <c r="W212" t="s">
        <v>2134</v>
      </c>
      <c r="X212">
        <v>423</v>
      </c>
      <c r="Y212">
        <v>1.89E-2</v>
      </c>
      <c r="Z212">
        <v>11</v>
      </c>
      <c r="AA212" t="s">
        <v>2135</v>
      </c>
      <c r="AB212">
        <v>1</v>
      </c>
      <c r="AC212">
        <v>33</v>
      </c>
      <c r="AD212">
        <v>0</v>
      </c>
      <c r="AE212">
        <v>33</v>
      </c>
      <c r="AF212" t="s">
        <v>52</v>
      </c>
      <c r="AG212">
        <v>27800</v>
      </c>
      <c r="AH212" t="s">
        <v>2136</v>
      </c>
      <c r="AI212" t="s">
        <v>54</v>
      </c>
      <c r="AJ212" t="s">
        <v>1143</v>
      </c>
      <c r="AK212" t="s">
        <v>54</v>
      </c>
      <c r="AL212" s="23" t="str">
        <f t="shared" si="4"/>
        <v>ธุรกิจและการค้า</v>
      </c>
      <c r="AM212">
        <f>LEN(Exploratory_Data_Analysis___video_youtube[[#This Row],[description]])</f>
        <v>1313</v>
      </c>
    </row>
    <row r="213" spans="1:39" x14ac:dyDescent="0.35">
      <c r="A213" t="s">
        <v>2137</v>
      </c>
      <c r="B213" t="s">
        <v>2138</v>
      </c>
      <c r="C213" t="s">
        <v>2138</v>
      </c>
      <c r="D213" t="s">
        <v>2139</v>
      </c>
      <c r="E213" t="s">
        <v>892</v>
      </c>
      <c r="F213" t="s">
        <v>41</v>
      </c>
      <c r="G213" t="s">
        <v>42</v>
      </c>
      <c r="H213" t="s">
        <v>42</v>
      </c>
      <c r="I213" t="s">
        <v>43</v>
      </c>
      <c r="J213" t="s">
        <v>2140</v>
      </c>
      <c r="K213" t="s">
        <v>2140</v>
      </c>
      <c r="L213" t="s">
        <v>2141</v>
      </c>
      <c r="M213">
        <v>30</v>
      </c>
      <c r="N213">
        <v>9</v>
      </c>
      <c r="O213">
        <v>2022</v>
      </c>
      <c r="P213">
        <v>30</v>
      </c>
      <c r="Q213" t="s">
        <v>1047</v>
      </c>
      <c r="R213" s="1">
        <v>44805</v>
      </c>
      <c r="S213">
        <v>3</v>
      </c>
      <c r="T213" t="s">
        <v>1916</v>
      </c>
      <c r="U213" t="s">
        <v>2142</v>
      </c>
      <c r="V213">
        <v>65654</v>
      </c>
      <c r="W213" t="s">
        <v>2143</v>
      </c>
      <c r="X213">
        <v>1203</v>
      </c>
      <c r="Y213">
        <v>1.83E-2</v>
      </c>
      <c r="Z213">
        <v>143</v>
      </c>
      <c r="AA213" t="s">
        <v>2144</v>
      </c>
      <c r="AB213">
        <v>34</v>
      </c>
      <c r="AC213">
        <v>32</v>
      </c>
      <c r="AD213">
        <v>0</v>
      </c>
      <c r="AE213">
        <v>32.6</v>
      </c>
      <c r="AF213" t="s">
        <v>52</v>
      </c>
      <c r="AG213">
        <v>27200</v>
      </c>
      <c r="AH213" t="s">
        <v>2145</v>
      </c>
      <c r="AI213" t="s">
        <v>54</v>
      </c>
      <c r="AJ213" t="s">
        <v>285</v>
      </c>
      <c r="AK213" t="s">
        <v>54</v>
      </c>
      <c r="AL213" s="23" t="str">
        <f t="shared" si="4"/>
        <v>การเมือง</v>
      </c>
      <c r="AM213">
        <f>LEN(Exploratory_Data_Analysis___video_youtube[[#This Row],[description]])</f>
        <v>800</v>
      </c>
    </row>
    <row r="214" spans="1:39" x14ac:dyDescent="0.35">
      <c r="A214" t="s">
        <v>2146</v>
      </c>
      <c r="B214" t="s">
        <v>2147</v>
      </c>
      <c r="C214" t="s">
        <v>2147</v>
      </c>
      <c r="D214" t="s">
        <v>2148</v>
      </c>
      <c r="E214" t="s">
        <v>699</v>
      </c>
      <c r="F214" t="s">
        <v>41</v>
      </c>
      <c r="G214" t="s">
        <v>42</v>
      </c>
      <c r="H214" t="s">
        <v>42</v>
      </c>
      <c r="I214" t="s">
        <v>43</v>
      </c>
      <c r="J214" t="s">
        <v>2149</v>
      </c>
      <c r="K214" t="s">
        <v>2149</v>
      </c>
      <c r="L214" t="s">
        <v>2150</v>
      </c>
      <c r="M214">
        <v>6</v>
      </c>
      <c r="N214">
        <v>10</v>
      </c>
      <c r="O214">
        <v>2022</v>
      </c>
      <c r="P214">
        <v>6</v>
      </c>
      <c r="Q214" t="s">
        <v>1170</v>
      </c>
      <c r="R214" s="1">
        <v>44835</v>
      </c>
      <c r="S214">
        <v>4</v>
      </c>
      <c r="T214" t="s">
        <v>2151</v>
      </c>
      <c r="U214" t="s">
        <v>2152</v>
      </c>
      <c r="V214">
        <v>60291</v>
      </c>
      <c r="W214" t="s">
        <v>2153</v>
      </c>
      <c r="X214">
        <v>1240</v>
      </c>
      <c r="Y214">
        <v>2.06E-2</v>
      </c>
      <c r="Z214">
        <v>71</v>
      </c>
      <c r="AA214" t="s">
        <v>2154</v>
      </c>
      <c r="AB214">
        <v>18</v>
      </c>
      <c r="AC214">
        <v>34</v>
      </c>
      <c r="AD214">
        <v>0</v>
      </c>
      <c r="AE214">
        <v>34.299999999999997</v>
      </c>
      <c r="AF214" t="s">
        <v>52</v>
      </c>
      <c r="AG214">
        <v>26900</v>
      </c>
      <c r="AH214" t="s">
        <v>2155</v>
      </c>
      <c r="AI214" t="s">
        <v>54</v>
      </c>
      <c r="AJ214" t="s">
        <v>1143</v>
      </c>
      <c r="AK214" t="s">
        <v>54</v>
      </c>
      <c r="AL214" s="23" t="str">
        <f t="shared" si="4"/>
        <v>ธุรกิจและการค้า</v>
      </c>
      <c r="AM214">
        <f>LEN(Exploratory_Data_Analysis___video_youtube[[#This Row],[description]])</f>
        <v>478</v>
      </c>
    </row>
    <row r="215" spans="1:39" x14ac:dyDescent="0.35">
      <c r="A215" t="s">
        <v>2156</v>
      </c>
      <c r="B215" t="s">
        <v>2157</v>
      </c>
      <c r="C215" t="s">
        <v>2157</v>
      </c>
      <c r="D215" t="s">
        <v>2158</v>
      </c>
      <c r="E215" t="s">
        <v>264</v>
      </c>
      <c r="F215" t="s">
        <v>41</v>
      </c>
      <c r="G215" t="s">
        <v>42</v>
      </c>
      <c r="H215" t="s">
        <v>42</v>
      </c>
      <c r="I215" t="s">
        <v>43</v>
      </c>
      <c r="J215" t="s">
        <v>2159</v>
      </c>
      <c r="K215" t="s">
        <v>2159</v>
      </c>
      <c r="L215" t="s">
        <v>2160</v>
      </c>
      <c r="M215">
        <v>7</v>
      </c>
      <c r="N215">
        <v>10</v>
      </c>
      <c r="O215">
        <v>2022</v>
      </c>
      <c r="P215">
        <v>7</v>
      </c>
      <c r="Q215" t="s">
        <v>1170</v>
      </c>
      <c r="R215" s="1">
        <v>44835</v>
      </c>
      <c r="S215">
        <v>4</v>
      </c>
      <c r="T215" t="s">
        <v>2151</v>
      </c>
      <c r="U215" t="s">
        <v>2161</v>
      </c>
      <c r="V215">
        <v>20972</v>
      </c>
      <c r="W215" t="s">
        <v>2162</v>
      </c>
      <c r="X215">
        <v>392</v>
      </c>
      <c r="Y215">
        <v>1.8700000000000001E-2</v>
      </c>
      <c r="Z215">
        <v>10</v>
      </c>
      <c r="AA215" t="s">
        <v>2163</v>
      </c>
      <c r="AB215">
        <v>51</v>
      </c>
      <c r="AC215">
        <v>22</v>
      </c>
      <c r="AD215">
        <v>0</v>
      </c>
      <c r="AE215">
        <v>22.9</v>
      </c>
      <c r="AF215" t="s">
        <v>187</v>
      </c>
      <c r="AG215">
        <v>26000</v>
      </c>
      <c r="AH215" t="s">
        <v>2164</v>
      </c>
      <c r="AI215" t="s">
        <v>54</v>
      </c>
      <c r="AJ215" t="s">
        <v>1143</v>
      </c>
      <c r="AK215" t="s">
        <v>54</v>
      </c>
      <c r="AL215" s="23" t="str">
        <f t="shared" si="4"/>
        <v>ธุรกิจและการค้า</v>
      </c>
      <c r="AM215">
        <f>LEN(Exploratory_Data_Analysis___video_youtube[[#This Row],[description]])</f>
        <v>1325</v>
      </c>
    </row>
    <row r="216" spans="1:39" x14ac:dyDescent="0.35">
      <c r="A216" t="s">
        <v>2165</v>
      </c>
      <c r="B216" t="s">
        <v>2166</v>
      </c>
      <c r="C216" t="s">
        <v>2166</v>
      </c>
      <c r="D216" t="s">
        <v>2167</v>
      </c>
      <c r="E216" t="s">
        <v>1832</v>
      </c>
      <c r="F216" t="s">
        <v>41</v>
      </c>
      <c r="G216" t="s">
        <v>42</v>
      </c>
      <c r="H216" t="s">
        <v>42</v>
      </c>
      <c r="I216" t="s">
        <v>43</v>
      </c>
      <c r="J216" t="s">
        <v>2168</v>
      </c>
      <c r="K216" t="s">
        <v>2168</v>
      </c>
      <c r="L216" t="s">
        <v>2169</v>
      </c>
      <c r="M216">
        <v>10</v>
      </c>
      <c r="N216">
        <v>10</v>
      </c>
      <c r="O216">
        <v>2022</v>
      </c>
      <c r="P216">
        <v>10</v>
      </c>
      <c r="Q216" t="s">
        <v>1170</v>
      </c>
      <c r="R216" s="1">
        <v>44835</v>
      </c>
      <c r="S216">
        <v>4</v>
      </c>
      <c r="T216" t="s">
        <v>2151</v>
      </c>
      <c r="U216" t="s">
        <v>2170</v>
      </c>
      <c r="V216">
        <v>85097</v>
      </c>
      <c r="W216" t="s">
        <v>2171</v>
      </c>
      <c r="X216">
        <v>2553</v>
      </c>
      <c r="Y216">
        <v>0.03</v>
      </c>
      <c r="Z216">
        <v>131</v>
      </c>
      <c r="AA216" t="s">
        <v>2172</v>
      </c>
      <c r="AB216">
        <v>57</v>
      </c>
      <c r="AC216">
        <v>20</v>
      </c>
      <c r="AD216">
        <v>0</v>
      </c>
      <c r="AE216">
        <v>21</v>
      </c>
      <c r="AF216" t="s">
        <v>187</v>
      </c>
      <c r="AG216">
        <v>26800</v>
      </c>
      <c r="AH216" t="s">
        <v>2173</v>
      </c>
      <c r="AI216" t="s">
        <v>54</v>
      </c>
      <c r="AJ216" t="s">
        <v>1143</v>
      </c>
      <c r="AK216" t="s">
        <v>54</v>
      </c>
      <c r="AL216" s="23" t="str">
        <f t="shared" si="4"/>
        <v>ธุรกิจและการค้า</v>
      </c>
      <c r="AM216">
        <f>LEN(Exploratory_Data_Analysis___video_youtube[[#This Row],[description]])</f>
        <v>542</v>
      </c>
    </row>
    <row r="217" spans="1:39" x14ac:dyDescent="0.35">
      <c r="A217" t="s">
        <v>2174</v>
      </c>
      <c r="B217" t="s">
        <v>2175</v>
      </c>
      <c r="C217" t="s">
        <v>2175</v>
      </c>
      <c r="D217" t="s">
        <v>2176</v>
      </c>
      <c r="E217" t="s">
        <v>351</v>
      </c>
      <c r="F217" t="s">
        <v>41</v>
      </c>
      <c r="G217" t="s">
        <v>42</v>
      </c>
      <c r="H217" t="s">
        <v>42</v>
      </c>
      <c r="I217" t="s">
        <v>43</v>
      </c>
      <c r="J217" t="s">
        <v>2177</v>
      </c>
      <c r="K217" t="s">
        <v>2177</v>
      </c>
      <c r="L217" t="s">
        <v>2178</v>
      </c>
      <c r="M217">
        <v>16</v>
      </c>
      <c r="N217">
        <v>10</v>
      </c>
      <c r="O217">
        <v>2022</v>
      </c>
      <c r="P217">
        <v>16</v>
      </c>
      <c r="Q217" t="s">
        <v>1170</v>
      </c>
      <c r="R217" s="1">
        <v>44835</v>
      </c>
      <c r="S217">
        <v>4</v>
      </c>
      <c r="T217" t="s">
        <v>2151</v>
      </c>
      <c r="U217" t="s">
        <v>2179</v>
      </c>
      <c r="V217">
        <v>233395</v>
      </c>
      <c r="W217" t="s">
        <v>2180</v>
      </c>
      <c r="X217">
        <v>4541</v>
      </c>
      <c r="Y217">
        <v>1.95E-2</v>
      </c>
      <c r="Z217">
        <v>218</v>
      </c>
      <c r="AA217" t="s">
        <v>572</v>
      </c>
      <c r="AB217">
        <v>30</v>
      </c>
      <c r="AC217">
        <v>40</v>
      </c>
      <c r="AD217">
        <v>0</v>
      </c>
      <c r="AE217">
        <v>40.5</v>
      </c>
      <c r="AF217" t="s">
        <v>52</v>
      </c>
      <c r="AG217">
        <v>31000</v>
      </c>
      <c r="AH217" t="s">
        <v>2181</v>
      </c>
      <c r="AI217" t="s">
        <v>54</v>
      </c>
      <c r="AJ217" t="s">
        <v>1143</v>
      </c>
      <c r="AK217" t="s">
        <v>54</v>
      </c>
      <c r="AL217" s="23" t="str">
        <f t="shared" si="4"/>
        <v>ธุรกิจและการค้า</v>
      </c>
      <c r="AM217">
        <f>LEN(Exploratory_Data_Analysis___video_youtube[[#This Row],[description]])</f>
        <v>1250</v>
      </c>
    </row>
    <row r="218" spans="1:39" x14ac:dyDescent="0.35">
      <c r="A218" t="s">
        <v>2182</v>
      </c>
      <c r="B218" t="s">
        <v>2183</v>
      </c>
      <c r="C218" t="s">
        <v>2183</v>
      </c>
      <c r="D218" t="s">
        <v>2184</v>
      </c>
      <c r="E218" t="s">
        <v>1822</v>
      </c>
      <c r="F218" t="s">
        <v>41</v>
      </c>
      <c r="G218" t="s">
        <v>42</v>
      </c>
      <c r="H218" t="s">
        <v>42</v>
      </c>
      <c r="I218" t="s">
        <v>43</v>
      </c>
      <c r="J218" t="s">
        <v>2185</v>
      </c>
      <c r="K218" t="s">
        <v>2185</v>
      </c>
      <c r="L218" t="s">
        <v>2186</v>
      </c>
      <c r="M218">
        <v>20</v>
      </c>
      <c r="N218">
        <v>10</v>
      </c>
      <c r="O218">
        <v>2022</v>
      </c>
      <c r="P218">
        <v>20</v>
      </c>
      <c r="Q218" t="s">
        <v>1170</v>
      </c>
      <c r="R218" s="1">
        <v>44835</v>
      </c>
      <c r="S218">
        <v>4</v>
      </c>
      <c r="T218" t="s">
        <v>2151</v>
      </c>
      <c r="U218" t="s">
        <v>2187</v>
      </c>
      <c r="V218">
        <v>225302</v>
      </c>
      <c r="W218" t="s">
        <v>2188</v>
      </c>
      <c r="X218">
        <v>3315</v>
      </c>
      <c r="Y218">
        <v>1.47E-2</v>
      </c>
      <c r="Z218">
        <v>724</v>
      </c>
      <c r="AA218" t="s">
        <v>2189</v>
      </c>
      <c r="AB218">
        <v>20</v>
      </c>
      <c r="AC218">
        <v>36</v>
      </c>
      <c r="AD218">
        <v>0</v>
      </c>
      <c r="AE218">
        <v>36.299999999999997</v>
      </c>
      <c r="AF218" t="s">
        <v>52</v>
      </c>
      <c r="AG218">
        <v>25700</v>
      </c>
      <c r="AH218" t="s">
        <v>2190</v>
      </c>
      <c r="AI218" t="s">
        <v>54</v>
      </c>
      <c r="AJ218" t="s">
        <v>285</v>
      </c>
      <c r="AK218" t="s">
        <v>54</v>
      </c>
      <c r="AL218" s="23" t="str">
        <f t="shared" si="4"/>
        <v>การเมือง</v>
      </c>
      <c r="AM218">
        <f>LEN(Exploratory_Data_Analysis___video_youtube[[#This Row],[description]])</f>
        <v>603</v>
      </c>
    </row>
    <row r="219" spans="1:39" x14ac:dyDescent="0.35">
      <c r="A219" t="s">
        <v>2191</v>
      </c>
      <c r="B219" t="s">
        <v>2192</v>
      </c>
      <c r="C219" t="s">
        <v>2192</v>
      </c>
      <c r="D219" t="s">
        <v>2193</v>
      </c>
      <c r="E219" t="s">
        <v>1483</v>
      </c>
      <c r="F219" t="s">
        <v>41</v>
      </c>
      <c r="G219" t="s">
        <v>42</v>
      </c>
      <c r="H219" t="s">
        <v>42</v>
      </c>
      <c r="I219" t="s">
        <v>43</v>
      </c>
      <c r="J219" t="s">
        <v>2194</v>
      </c>
      <c r="K219" t="s">
        <v>2194</v>
      </c>
      <c r="L219" t="s">
        <v>2195</v>
      </c>
      <c r="M219">
        <v>21</v>
      </c>
      <c r="N219">
        <v>10</v>
      </c>
      <c r="O219">
        <v>2022</v>
      </c>
      <c r="P219">
        <v>21</v>
      </c>
      <c r="Q219" t="s">
        <v>1170</v>
      </c>
      <c r="R219" s="1">
        <v>44835</v>
      </c>
      <c r="S219">
        <v>4</v>
      </c>
      <c r="T219" t="s">
        <v>2151</v>
      </c>
      <c r="U219" t="s">
        <v>2196</v>
      </c>
      <c r="V219">
        <v>126662</v>
      </c>
      <c r="W219" t="s">
        <v>2197</v>
      </c>
      <c r="X219">
        <v>2188</v>
      </c>
      <c r="Y219">
        <v>1.7299999999999999E-2</v>
      </c>
      <c r="Z219">
        <v>324</v>
      </c>
      <c r="AA219" t="s">
        <v>2198</v>
      </c>
      <c r="AB219">
        <v>18</v>
      </c>
      <c r="AC219">
        <v>7</v>
      </c>
      <c r="AD219">
        <v>1</v>
      </c>
      <c r="AE219">
        <v>67.3</v>
      </c>
      <c r="AF219" t="s">
        <v>259</v>
      </c>
      <c r="AG219">
        <v>28800</v>
      </c>
      <c r="AH219" t="s">
        <v>2199</v>
      </c>
      <c r="AI219" t="s">
        <v>54</v>
      </c>
      <c r="AJ219" t="s">
        <v>166</v>
      </c>
      <c r="AK219" t="s">
        <v>54</v>
      </c>
      <c r="AL219" s="23" t="str">
        <f t="shared" si="4"/>
        <v>Life Style</v>
      </c>
      <c r="AM219">
        <f>LEN(Exploratory_Data_Analysis___video_youtube[[#This Row],[description]])</f>
        <v>560</v>
      </c>
    </row>
    <row r="220" spans="1:39" x14ac:dyDescent="0.35">
      <c r="A220" t="s">
        <v>2200</v>
      </c>
      <c r="B220" t="s">
        <v>2201</v>
      </c>
      <c r="C220" t="s">
        <v>2201</v>
      </c>
      <c r="D220" t="s">
        <v>2202</v>
      </c>
      <c r="E220" t="s">
        <v>41</v>
      </c>
      <c r="F220" t="s">
        <v>41</v>
      </c>
      <c r="G220" t="s">
        <v>54</v>
      </c>
      <c r="H220" t="s">
        <v>42</v>
      </c>
      <c r="I220" t="s">
        <v>43</v>
      </c>
      <c r="J220" t="s">
        <v>2203</v>
      </c>
      <c r="K220" t="s">
        <v>2203</v>
      </c>
      <c r="L220" t="s">
        <v>2204</v>
      </c>
      <c r="M220">
        <v>23</v>
      </c>
      <c r="N220">
        <v>10</v>
      </c>
      <c r="O220">
        <v>2022</v>
      </c>
      <c r="P220">
        <v>23</v>
      </c>
      <c r="Q220" t="s">
        <v>1170</v>
      </c>
      <c r="R220" s="1">
        <v>44835</v>
      </c>
      <c r="S220">
        <v>4</v>
      </c>
      <c r="T220" t="s">
        <v>2151</v>
      </c>
      <c r="U220" t="s">
        <v>2205</v>
      </c>
      <c r="V220">
        <v>22211</v>
      </c>
      <c r="W220" t="s">
        <v>2206</v>
      </c>
      <c r="X220">
        <v>450</v>
      </c>
      <c r="Y220">
        <v>2.0299999999999999E-2</v>
      </c>
      <c r="Z220">
        <v>67</v>
      </c>
      <c r="AA220" t="s">
        <v>2207</v>
      </c>
      <c r="AB220">
        <v>39</v>
      </c>
      <c r="AC220">
        <v>29</v>
      </c>
      <c r="AD220">
        <v>0</v>
      </c>
      <c r="AE220">
        <v>29.7</v>
      </c>
      <c r="AF220" t="s">
        <v>187</v>
      </c>
      <c r="AG220">
        <v>23800</v>
      </c>
      <c r="AH220" t="s">
        <v>2208</v>
      </c>
      <c r="AI220" t="s">
        <v>54</v>
      </c>
      <c r="AJ220" t="s">
        <v>846</v>
      </c>
      <c r="AK220" t="s">
        <v>54</v>
      </c>
      <c r="AL220" s="23" t="str">
        <f t="shared" si="4"/>
        <v>ธุรกิจและการค้า</v>
      </c>
      <c r="AM220">
        <f>LEN(Exploratory_Data_Analysis___video_youtube[[#This Row],[description]])</f>
        <v>1277</v>
      </c>
    </row>
    <row r="221" spans="1:39" x14ac:dyDescent="0.35">
      <c r="A221" t="s">
        <v>2209</v>
      </c>
      <c r="B221" t="s">
        <v>2210</v>
      </c>
      <c r="C221" t="s">
        <v>2210</v>
      </c>
      <c r="D221" t="s">
        <v>2211</v>
      </c>
      <c r="E221" t="s">
        <v>1749</v>
      </c>
      <c r="F221" t="s">
        <v>41</v>
      </c>
      <c r="G221" t="s">
        <v>42</v>
      </c>
      <c r="H221" t="s">
        <v>42</v>
      </c>
      <c r="I221" t="s">
        <v>43</v>
      </c>
      <c r="J221" t="s">
        <v>2212</v>
      </c>
      <c r="K221" t="s">
        <v>2212</v>
      </c>
      <c r="L221" t="s">
        <v>2213</v>
      </c>
      <c r="M221">
        <v>29</v>
      </c>
      <c r="N221">
        <v>10</v>
      </c>
      <c r="O221">
        <v>2022</v>
      </c>
      <c r="P221">
        <v>29</v>
      </c>
      <c r="Q221" t="s">
        <v>1170</v>
      </c>
      <c r="R221" s="1">
        <v>44835</v>
      </c>
      <c r="S221">
        <v>4</v>
      </c>
      <c r="T221" t="s">
        <v>2151</v>
      </c>
      <c r="U221" t="s">
        <v>2214</v>
      </c>
      <c r="V221">
        <v>239010</v>
      </c>
      <c r="W221" t="s">
        <v>2215</v>
      </c>
      <c r="X221">
        <v>4158</v>
      </c>
      <c r="Y221">
        <v>1.7399999999999999E-2</v>
      </c>
      <c r="Z221">
        <v>901</v>
      </c>
      <c r="AA221" t="s">
        <v>2216</v>
      </c>
      <c r="AB221">
        <v>56</v>
      </c>
      <c r="AC221">
        <v>33</v>
      </c>
      <c r="AD221">
        <v>0</v>
      </c>
      <c r="AE221">
        <v>33.9</v>
      </c>
      <c r="AF221" t="s">
        <v>52</v>
      </c>
      <c r="AG221">
        <v>23700</v>
      </c>
      <c r="AH221" t="s">
        <v>2217</v>
      </c>
      <c r="AI221" t="s">
        <v>54</v>
      </c>
      <c r="AJ221" t="s">
        <v>249</v>
      </c>
      <c r="AK221" t="s">
        <v>54</v>
      </c>
      <c r="AL221" s="23" t="str">
        <f t="shared" si="4"/>
        <v>เศรษฐกิจ</v>
      </c>
      <c r="AM221">
        <f>LEN(Exploratory_Data_Analysis___video_youtube[[#This Row],[description]])</f>
        <v>625</v>
      </c>
    </row>
    <row r="222" spans="1:39" x14ac:dyDescent="0.35">
      <c r="A222" t="s">
        <v>2218</v>
      </c>
      <c r="B222" t="s">
        <v>2219</v>
      </c>
      <c r="C222" t="s">
        <v>2219</v>
      </c>
      <c r="D222" t="s">
        <v>2220</v>
      </c>
      <c r="E222" t="s">
        <v>2041</v>
      </c>
      <c r="F222" t="s">
        <v>41</v>
      </c>
      <c r="G222" t="s">
        <v>42</v>
      </c>
      <c r="H222" t="s">
        <v>42</v>
      </c>
      <c r="I222" t="s">
        <v>43</v>
      </c>
      <c r="J222" t="s">
        <v>2221</v>
      </c>
      <c r="K222" t="s">
        <v>2221</v>
      </c>
      <c r="L222" t="s">
        <v>2222</v>
      </c>
      <c r="M222">
        <v>4</v>
      </c>
      <c r="N222">
        <v>11</v>
      </c>
      <c r="O222">
        <v>2022</v>
      </c>
      <c r="P222">
        <v>4</v>
      </c>
      <c r="Q222" t="s">
        <v>1272</v>
      </c>
      <c r="R222" s="1">
        <v>44866</v>
      </c>
      <c r="S222">
        <v>4</v>
      </c>
      <c r="T222" t="s">
        <v>2151</v>
      </c>
      <c r="U222" t="s">
        <v>2223</v>
      </c>
      <c r="V222">
        <v>61650</v>
      </c>
      <c r="W222" t="s">
        <v>2224</v>
      </c>
      <c r="X222">
        <v>1282</v>
      </c>
      <c r="Y222">
        <v>2.0799999999999999E-2</v>
      </c>
      <c r="Z222">
        <v>99</v>
      </c>
      <c r="AA222" t="s">
        <v>898</v>
      </c>
      <c r="AB222">
        <v>51</v>
      </c>
      <c r="AC222">
        <v>30</v>
      </c>
      <c r="AD222">
        <v>0</v>
      </c>
      <c r="AE222">
        <v>30.9</v>
      </c>
      <c r="AF222" t="s">
        <v>52</v>
      </c>
      <c r="AG222">
        <v>25400</v>
      </c>
      <c r="AH222" t="s">
        <v>2225</v>
      </c>
      <c r="AI222" t="s">
        <v>54</v>
      </c>
      <c r="AJ222" t="s">
        <v>846</v>
      </c>
      <c r="AK222" t="s">
        <v>54</v>
      </c>
      <c r="AL222" s="23" t="str">
        <f t="shared" si="4"/>
        <v>ธุรกิจและการค้า</v>
      </c>
      <c r="AM222">
        <f>LEN(Exploratory_Data_Analysis___video_youtube[[#This Row],[description]])</f>
        <v>432</v>
      </c>
    </row>
    <row r="223" spans="1:39" x14ac:dyDescent="0.35">
      <c r="A223" t="s">
        <v>2226</v>
      </c>
      <c r="B223" t="s">
        <v>2227</v>
      </c>
      <c r="C223" t="s">
        <v>2227</v>
      </c>
      <c r="D223" t="s">
        <v>2228</v>
      </c>
      <c r="E223" t="s">
        <v>320</v>
      </c>
      <c r="F223" t="s">
        <v>41</v>
      </c>
      <c r="G223" t="s">
        <v>42</v>
      </c>
      <c r="H223" t="s">
        <v>42</v>
      </c>
      <c r="I223" t="s">
        <v>43</v>
      </c>
      <c r="J223" t="s">
        <v>2229</v>
      </c>
      <c r="K223" t="s">
        <v>2229</v>
      </c>
      <c r="L223" t="s">
        <v>2230</v>
      </c>
      <c r="M223">
        <v>7</v>
      </c>
      <c r="N223">
        <v>11</v>
      </c>
      <c r="O223">
        <v>2022</v>
      </c>
      <c r="P223">
        <v>7</v>
      </c>
      <c r="Q223" t="s">
        <v>1272</v>
      </c>
      <c r="R223" s="1">
        <v>44866</v>
      </c>
      <c r="S223">
        <v>4</v>
      </c>
      <c r="T223" t="s">
        <v>2151</v>
      </c>
      <c r="U223" t="s">
        <v>2231</v>
      </c>
      <c r="V223">
        <v>55510</v>
      </c>
      <c r="W223" t="s">
        <v>2232</v>
      </c>
      <c r="X223">
        <v>973</v>
      </c>
      <c r="Y223">
        <v>1.7500000000000002E-2</v>
      </c>
      <c r="Z223">
        <v>97</v>
      </c>
      <c r="AA223" t="s">
        <v>2233</v>
      </c>
      <c r="AB223">
        <v>30</v>
      </c>
      <c r="AC223">
        <v>8</v>
      </c>
      <c r="AD223">
        <v>1</v>
      </c>
      <c r="AE223">
        <v>68.5</v>
      </c>
      <c r="AF223" t="s">
        <v>259</v>
      </c>
      <c r="AG223">
        <v>27900</v>
      </c>
      <c r="AH223" t="s">
        <v>2234</v>
      </c>
      <c r="AI223" t="s">
        <v>54</v>
      </c>
      <c r="AJ223" t="s">
        <v>249</v>
      </c>
      <c r="AK223" t="s">
        <v>54</v>
      </c>
      <c r="AL223" s="23" t="str">
        <f t="shared" si="4"/>
        <v>เศรษฐกิจ</v>
      </c>
      <c r="AM223">
        <f>LEN(Exploratory_Data_Analysis___video_youtube[[#This Row],[description]])</f>
        <v>1306</v>
      </c>
    </row>
    <row r="224" spans="1:39" x14ac:dyDescent="0.35">
      <c r="A224" t="s">
        <v>2235</v>
      </c>
      <c r="B224" t="s">
        <v>2236</v>
      </c>
      <c r="C224" t="s">
        <v>2236</v>
      </c>
      <c r="D224" t="s">
        <v>2237</v>
      </c>
      <c r="E224" t="s">
        <v>2238</v>
      </c>
      <c r="F224" t="s">
        <v>41</v>
      </c>
      <c r="G224" t="s">
        <v>42</v>
      </c>
      <c r="H224" t="s">
        <v>42</v>
      </c>
      <c r="I224" t="s">
        <v>43</v>
      </c>
      <c r="J224" t="s">
        <v>2239</v>
      </c>
      <c r="K224" t="s">
        <v>2239</v>
      </c>
      <c r="L224" t="s">
        <v>2240</v>
      </c>
      <c r="M224">
        <v>8</v>
      </c>
      <c r="N224">
        <v>11</v>
      </c>
      <c r="O224">
        <v>2022</v>
      </c>
      <c r="P224">
        <v>8</v>
      </c>
      <c r="Q224" t="s">
        <v>1272</v>
      </c>
      <c r="R224" s="1">
        <v>44866</v>
      </c>
      <c r="S224">
        <v>4</v>
      </c>
      <c r="T224" t="s">
        <v>2151</v>
      </c>
      <c r="U224" t="s">
        <v>2241</v>
      </c>
      <c r="V224">
        <v>177478</v>
      </c>
      <c r="W224" t="s">
        <v>2242</v>
      </c>
      <c r="X224">
        <v>3577</v>
      </c>
      <c r="Y224">
        <v>2.0199999999999999E-2</v>
      </c>
      <c r="Z224">
        <v>72</v>
      </c>
      <c r="AA224" t="s">
        <v>2243</v>
      </c>
      <c r="AB224">
        <v>50</v>
      </c>
      <c r="AC224">
        <v>35</v>
      </c>
      <c r="AD224">
        <v>0</v>
      </c>
      <c r="AE224">
        <v>35.799999999999997</v>
      </c>
      <c r="AF224" t="s">
        <v>52</v>
      </c>
      <c r="AG224">
        <v>27000</v>
      </c>
      <c r="AH224" t="s">
        <v>2244</v>
      </c>
      <c r="AI224" t="s">
        <v>54</v>
      </c>
      <c r="AJ224" t="s">
        <v>166</v>
      </c>
      <c r="AK224" t="s">
        <v>54</v>
      </c>
      <c r="AL224" s="23" t="str">
        <f t="shared" si="4"/>
        <v>Life Style</v>
      </c>
      <c r="AM224">
        <f>LEN(Exploratory_Data_Analysis___video_youtube[[#This Row],[description]])</f>
        <v>550</v>
      </c>
    </row>
    <row r="225" spans="1:39" x14ac:dyDescent="0.35">
      <c r="A225" t="s">
        <v>2245</v>
      </c>
      <c r="B225" t="s">
        <v>2246</v>
      </c>
      <c r="C225" t="s">
        <v>2246</v>
      </c>
      <c r="D225" t="s">
        <v>2247</v>
      </c>
      <c r="E225" t="s">
        <v>1483</v>
      </c>
      <c r="F225" t="s">
        <v>41</v>
      </c>
      <c r="G225" t="s">
        <v>42</v>
      </c>
      <c r="H225" t="s">
        <v>42</v>
      </c>
      <c r="I225" t="s">
        <v>43</v>
      </c>
      <c r="J225" t="s">
        <v>2248</v>
      </c>
      <c r="K225" t="s">
        <v>2248</v>
      </c>
      <c r="L225" t="s">
        <v>2249</v>
      </c>
      <c r="M225">
        <v>9</v>
      </c>
      <c r="N225">
        <v>11</v>
      </c>
      <c r="O225">
        <v>2022</v>
      </c>
      <c r="P225">
        <v>9</v>
      </c>
      <c r="Q225" t="s">
        <v>1272</v>
      </c>
      <c r="R225" s="1">
        <v>44866</v>
      </c>
      <c r="S225">
        <v>4</v>
      </c>
      <c r="T225" t="s">
        <v>2151</v>
      </c>
      <c r="U225" t="s">
        <v>2250</v>
      </c>
      <c r="V225">
        <v>63596</v>
      </c>
      <c r="W225" t="s">
        <v>2251</v>
      </c>
      <c r="X225">
        <v>1063</v>
      </c>
      <c r="Y225">
        <v>1.67E-2</v>
      </c>
      <c r="Z225">
        <v>153</v>
      </c>
      <c r="AA225" t="s">
        <v>2252</v>
      </c>
      <c r="AB225">
        <v>23</v>
      </c>
      <c r="AC225">
        <v>6</v>
      </c>
      <c r="AD225">
        <v>1</v>
      </c>
      <c r="AE225">
        <v>66.400000000000006</v>
      </c>
      <c r="AF225" t="s">
        <v>259</v>
      </c>
      <c r="AG225">
        <v>25900</v>
      </c>
      <c r="AH225" t="s">
        <v>2253</v>
      </c>
      <c r="AI225" t="s">
        <v>54</v>
      </c>
      <c r="AJ225" t="s">
        <v>285</v>
      </c>
      <c r="AK225" t="s">
        <v>54</v>
      </c>
      <c r="AL225" s="23" t="str">
        <f t="shared" si="4"/>
        <v>การเมือง</v>
      </c>
      <c r="AM225">
        <f>LEN(Exploratory_Data_Analysis___video_youtube[[#This Row],[description]])</f>
        <v>586</v>
      </c>
    </row>
    <row r="226" spans="1:39" x14ac:dyDescent="0.35">
      <c r="A226" t="s">
        <v>2254</v>
      </c>
      <c r="B226" t="s">
        <v>2255</v>
      </c>
      <c r="C226" t="s">
        <v>2255</v>
      </c>
      <c r="D226" t="s">
        <v>2256</v>
      </c>
      <c r="E226" t="s">
        <v>1749</v>
      </c>
      <c r="F226" t="s">
        <v>41</v>
      </c>
      <c r="G226" t="s">
        <v>42</v>
      </c>
      <c r="H226" t="s">
        <v>42</v>
      </c>
      <c r="I226" t="s">
        <v>43</v>
      </c>
      <c r="J226" t="s">
        <v>2257</v>
      </c>
      <c r="K226" t="s">
        <v>2257</v>
      </c>
      <c r="L226" t="s">
        <v>2258</v>
      </c>
      <c r="M226">
        <v>11</v>
      </c>
      <c r="N226">
        <v>11</v>
      </c>
      <c r="O226">
        <v>2022</v>
      </c>
      <c r="P226">
        <v>11</v>
      </c>
      <c r="Q226" t="s">
        <v>1272</v>
      </c>
      <c r="R226" s="1">
        <v>44866</v>
      </c>
      <c r="S226">
        <v>4</v>
      </c>
      <c r="T226" t="s">
        <v>2151</v>
      </c>
      <c r="U226" t="s">
        <v>2259</v>
      </c>
      <c r="V226">
        <v>77851</v>
      </c>
      <c r="W226" t="s">
        <v>2260</v>
      </c>
      <c r="X226">
        <v>1850</v>
      </c>
      <c r="Y226">
        <v>2.3800000000000002E-2</v>
      </c>
      <c r="Z226">
        <v>83</v>
      </c>
      <c r="AA226" t="s">
        <v>2261</v>
      </c>
      <c r="AB226">
        <v>52</v>
      </c>
      <c r="AC226">
        <v>29</v>
      </c>
      <c r="AD226">
        <v>0</v>
      </c>
      <c r="AE226">
        <v>29.9</v>
      </c>
      <c r="AF226" t="s">
        <v>187</v>
      </c>
      <c r="AG226">
        <v>21500</v>
      </c>
      <c r="AH226" t="s">
        <v>2262</v>
      </c>
      <c r="AI226" t="s">
        <v>54</v>
      </c>
      <c r="AJ226" t="s">
        <v>1579</v>
      </c>
      <c r="AK226" t="s">
        <v>54</v>
      </c>
      <c r="AL226" s="23" t="str">
        <f t="shared" si="4"/>
        <v>สินค้าและบริการ</v>
      </c>
      <c r="AM226">
        <f>LEN(Exploratory_Data_Analysis___video_youtube[[#This Row],[description]])</f>
        <v>1145</v>
      </c>
    </row>
    <row r="227" spans="1:39" x14ac:dyDescent="0.35">
      <c r="A227" t="s">
        <v>2263</v>
      </c>
      <c r="B227" t="s">
        <v>2264</v>
      </c>
      <c r="C227" t="s">
        <v>2264</v>
      </c>
      <c r="D227" t="s">
        <v>2265</v>
      </c>
      <c r="E227" t="s">
        <v>1014</v>
      </c>
      <c r="F227" t="s">
        <v>41</v>
      </c>
      <c r="G227" t="s">
        <v>42</v>
      </c>
      <c r="H227" t="s">
        <v>42</v>
      </c>
      <c r="I227" t="s">
        <v>43</v>
      </c>
      <c r="J227" t="s">
        <v>2266</v>
      </c>
      <c r="K227" t="s">
        <v>2266</v>
      </c>
      <c r="L227" t="s">
        <v>2267</v>
      </c>
      <c r="M227">
        <v>14</v>
      </c>
      <c r="N227">
        <v>11</v>
      </c>
      <c r="O227">
        <v>2022</v>
      </c>
      <c r="P227">
        <v>14</v>
      </c>
      <c r="Q227" t="s">
        <v>1272</v>
      </c>
      <c r="R227" s="1">
        <v>44866</v>
      </c>
      <c r="S227">
        <v>4</v>
      </c>
      <c r="T227" t="s">
        <v>2151</v>
      </c>
      <c r="U227" t="s">
        <v>2268</v>
      </c>
      <c r="V227">
        <v>36326</v>
      </c>
      <c r="W227" t="s">
        <v>74</v>
      </c>
      <c r="X227">
        <v>779</v>
      </c>
      <c r="Y227">
        <v>2.1399999999999999E-2</v>
      </c>
      <c r="Z227">
        <v>88</v>
      </c>
      <c r="AA227" t="s">
        <v>2269</v>
      </c>
      <c r="AB227">
        <v>36</v>
      </c>
      <c r="AC227">
        <v>35</v>
      </c>
      <c r="AD227">
        <v>0</v>
      </c>
      <c r="AE227">
        <v>35.6</v>
      </c>
      <c r="AF227" t="s">
        <v>52</v>
      </c>
      <c r="AG227">
        <v>23800</v>
      </c>
      <c r="AH227" t="s">
        <v>2270</v>
      </c>
      <c r="AI227" t="s">
        <v>54</v>
      </c>
      <c r="AJ227" t="s">
        <v>1471</v>
      </c>
      <c r="AK227" t="s">
        <v>54</v>
      </c>
      <c r="AL227" s="23" t="str">
        <f t="shared" si="4"/>
        <v>ธุรกิจและการค้า</v>
      </c>
      <c r="AM227">
        <f>LEN(Exploratory_Data_Analysis___video_youtube[[#This Row],[description]])</f>
        <v>657</v>
      </c>
    </row>
    <row r="228" spans="1:39" x14ac:dyDescent="0.35">
      <c r="A228" t="s">
        <v>2271</v>
      </c>
      <c r="B228" t="s">
        <v>2272</v>
      </c>
      <c r="C228" t="s">
        <v>2272</v>
      </c>
      <c r="D228" t="s">
        <v>2273</v>
      </c>
      <c r="E228" t="s">
        <v>310</v>
      </c>
      <c r="F228" t="s">
        <v>41</v>
      </c>
      <c r="G228" t="s">
        <v>42</v>
      </c>
      <c r="H228" t="s">
        <v>42</v>
      </c>
      <c r="I228" t="s">
        <v>43</v>
      </c>
      <c r="J228" t="s">
        <v>2274</v>
      </c>
      <c r="K228" t="s">
        <v>2274</v>
      </c>
      <c r="L228" t="s">
        <v>2275</v>
      </c>
      <c r="M228">
        <v>18</v>
      </c>
      <c r="N228">
        <v>11</v>
      </c>
      <c r="O228">
        <v>2022</v>
      </c>
      <c r="P228">
        <v>18</v>
      </c>
      <c r="Q228" t="s">
        <v>1272</v>
      </c>
      <c r="R228" s="1">
        <v>44866</v>
      </c>
      <c r="S228">
        <v>4</v>
      </c>
      <c r="T228" t="s">
        <v>2151</v>
      </c>
      <c r="U228" t="s">
        <v>2276</v>
      </c>
      <c r="V228">
        <v>272136</v>
      </c>
      <c r="W228" t="s">
        <v>988</v>
      </c>
      <c r="X228">
        <v>4077</v>
      </c>
      <c r="Y228">
        <v>1.4999999999999999E-2</v>
      </c>
      <c r="Z228">
        <v>255</v>
      </c>
      <c r="AA228" t="s">
        <v>2277</v>
      </c>
      <c r="AB228">
        <v>57</v>
      </c>
      <c r="AC228">
        <v>25</v>
      </c>
      <c r="AD228">
        <v>0</v>
      </c>
      <c r="AE228">
        <v>26</v>
      </c>
      <c r="AF228" t="s">
        <v>187</v>
      </c>
      <c r="AG228">
        <v>19900</v>
      </c>
      <c r="AH228" t="s">
        <v>2278</v>
      </c>
      <c r="AI228" t="s">
        <v>54</v>
      </c>
      <c r="AJ228" t="s">
        <v>249</v>
      </c>
      <c r="AK228" t="s">
        <v>54</v>
      </c>
      <c r="AL228" s="23" t="str">
        <f t="shared" si="4"/>
        <v>เศรษฐกิจ</v>
      </c>
      <c r="AM228">
        <f>LEN(Exploratory_Data_Analysis___video_youtube[[#This Row],[description]])</f>
        <v>1370</v>
      </c>
    </row>
    <row r="229" spans="1:39" x14ac:dyDescent="0.35">
      <c r="A229" t="s">
        <v>2279</v>
      </c>
      <c r="B229" t="s">
        <v>2280</v>
      </c>
      <c r="C229" t="s">
        <v>2280</v>
      </c>
      <c r="D229" t="s">
        <v>2281</v>
      </c>
      <c r="E229" t="s">
        <v>738</v>
      </c>
      <c r="F229" t="s">
        <v>41</v>
      </c>
      <c r="G229" t="s">
        <v>42</v>
      </c>
      <c r="H229" t="s">
        <v>42</v>
      </c>
      <c r="I229" t="s">
        <v>43</v>
      </c>
      <c r="J229" t="s">
        <v>2274</v>
      </c>
      <c r="K229" t="s">
        <v>2274</v>
      </c>
      <c r="L229" t="s">
        <v>2275</v>
      </c>
      <c r="M229">
        <v>18</v>
      </c>
      <c r="N229">
        <v>11</v>
      </c>
      <c r="O229">
        <v>2022</v>
      </c>
      <c r="P229">
        <v>18</v>
      </c>
      <c r="Q229" t="s">
        <v>1272</v>
      </c>
      <c r="R229" s="1">
        <v>44866</v>
      </c>
      <c r="S229">
        <v>4</v>
      </c>
      <c r="T229" t="s">
        <v>2151</v>
      </c>
      <c r="U229" t="s">
        <v>2282</v>
      </c>
      <c r="V229">
        <v>92586</v>
      </c>
      <c r="W229" t="s">
        <v>2283</v>
      </c>
      <c r="X229">
        <v>1647</v>
      </c>
      <c r="Y229">
        <v>1.78E-2</v>
      </c>
      <c r="Z229">
        <v>76</v>
      </c>
      <c r="AA229" t="s">
        <v>2284</v>
      </c>
      <c r="AB229">
        <v>0</v>
      </c>
      <c r="AC229">
        <v>55</v>
      </c>
      <c r="AD229">
        <v>0</v>
      </c>
      <c r="AE229">
        <v>55</v>
      </c>
      <c r="AF229" t="s">
        <v>52</v>
      </c>
      <c r="AG229">
        <v>23700</v>
      </c>
      <c r="AH229" t="s">
        <v>2285</v>
      </c>
      <c r="AI229" t="s">
        <v>54</v>
      </c>
      <c r="AJ229" t="s">
        <v>1579</v>
      </c>
      <c r="AK229" t="s">
        <v>54</v>
      </c>
      <c r="AL229" s="23" t="str">
        <f t="shared" si="4"/>
        <v>สินค้าและบริการ</v>
      </c>
      <c r="AM229">
        <f>LEN(Exploratory_Data_Analysis___video_youtube[[#This Row],[description]])</f>
        <v>436</v>
      </c>
    </row>
    <row r="230" spans="1:39" x14ac:dyDescent="0.35">
      <c r="A230" t="s">
        <v>2286</v>
      </c>
      <c r="B230" t="s">
        <v>2287</v>
      </c>
      <c r="C230" t="s">
        <v>2287</v>
      </c>
      <c r="D230" t="s">
        <v>2288</v>
      </c>
      <c r="E230" t="s">
        <v>92</v>
      </c>
      <c r="F230" t="s">
        <v>41</v>
      </c>
      <c r="G230" t="s">
        <v>42</v>
      </c>
      <c r="H230" t="s">
        <v>42</v>
      </c>
      <c r="I230" t="s">
        <v>43</v>
      </c>
      <c r="J230" t="s">
        <v>2289</v>
      </c>
      <c r="K230" t="s">
        <v>2289</v>
      </c>
      <c r="L230" t="s">
        <v>2290</v>
      </c>
      <c r="M230">
        <v>19</v>
      </c>
      <c r="N230">
        <v>11</v>
      </c>
      <c r="O230">
        <v>2022</v>
      </c>
      <c r="P230">
        <v>19</v>
      </c>
      <c r="Q230" t="s">
        <v>1272</v>
      </c>
      <c r="R230" s="1">
        <v>44866</v>
      </c>
      <c r="S230">
        <v>4</v>
      </c>
      <c r="T230" t="s">
        <v>2151</v>
      </c>
      <c r="U230" t="s">
        <v>2291</v>
      </c>
      <c r="V230">
        <v>70765</v>
      </c>
      <c r="W230" t="s">
        <v>2292</v>
      </c>
      <c r="X230">
        <v>1618</v>
      </c>
      <c r="Y230">
        <v>2.29E-2</v>
      </c>
      <c r="Z230">
        <v>145</v>
      </c>
      <c r="AA230" t="s">
        <v>2293</v>
      </c>
      <c r="AB230">
        <v>35</v>
      </c>
      <c r="AC230">
        <v>34</v>
      </c>
      <c r="AD230">
        <v>0</v>
      </c>
      <c r="AE230">
        <v>34.6</v>
      </c>
      <c r="AF230" t="s">
        <v>52</v>
      </c>
      <c r="AG230">
        <v>22200</v>
      </c>
      <c r="AH230" t="s">
        <v>2294</v>
      </c>
      <c r="AI230" t="s">
        <v>54</v>
      </c>
      <c r="AJ230" t="s">
        <v>1579</v>
      </c>
      <c r="AK230" t="s">
        <v>54</v>
      </c>
      <c r="AL230" s="23" t="str">
        <f t="shared" si="4"/>
        <v>สินค้าและบริการ</v>
      </c>
      <c r="AM230">
        <f>LEN(Exploratory_Data_Analysis___video_youtube[[#This Row],[description]])</f>
        <v>490</v>
      </c>
    </row>
    <row r="231" spans="1:39" x14ac:dyDescent="0.35">
      <c r="A231" t="s">
        <v>2295</v>
      </c>
      <c r="B231" t="s">
        <v>2296</v>
      </c>
      <c r="C231" t="s">
        <v>2296</v>
      </c>
      <c r="D231" t="s">
        <v>2297</v>
      </c>
      <c r="E231" t="s">
        <v>41</v>
      </c>
      <c r="F231" t="s">
        <v>41</v>
      </c>
      <c r="G231" t="s">
        <v>54</v>
      </c>
      <c r="H231" t="s">
        <v>42</v>
      </c>
      <c r="I231" t="s">
        <v>43</v>
      </c>
      <c r="J231" t="s">
        <v>2298</v>
      </c>
      <c r="K231" t="s">
        <v>2298</v>
      </c>
      <c r="L231" t="s">
        <v>2299</v>
      </c>
      <c r="M231">
        <v>22</v>
      </c>
      <c r="N231">
        <v>11</v>
      </c>
      <c r="O231">
        <v>2022</v>
      </c>
      <c r="P231">
        <v>22</v>
      </c>
      <c r="Q231" t="s">
        <v>1272</v>
      </c>
      <c r="R231" s="1">
        <v>44866</v>
      </c>
      <c r="S231">
        <v>4</v>
      </c>
      <c r="T231" t="s">
        <v>2151</v>
      </c>
      <c r="U231" t="s">
        <v>2300</v>
      </c>
      <c r="V231">
        <v>218223</v>
      </c>
      <c r="W231" t="s">
        <v>2301</v>
      </c>
      <c r="X231">
        <v>6871</v>
      </c>
      <c r="Y231">
        <v>3.15E-2</v>
      </c>
      <c r="Z231">
        <v>116</v>
      </c>
      <c r="AA231" t="s">
        <v>2302</v>
      </c>
      <c r="AB231">
        <v>44</v>
      </c>
      <c r="AC231">
        <v>18</v>
      </c>
      <c r="AD231">
        <v>0</v>
      </c>
      <c r="AE231">
        <v>18.7</v>
      </c>
      <c r="AF231" t="s">
        <v>187</v>
      </c>
      <c r="AG231">
        <v>28700</v>
      </c>
      <c r="AH231" t="s">
        <v>2303</v>
      </c>
      <c r="AI231" t="s">
        <v>54</v>
      </c>
      <c r="AJ231" t="s">
        <v>166</v>
      </c>
      <c r="AK231" t="s">
        <v>54</v>
      </c>
      <c r="AL231" s="23" t="str">
        <f t="shared" si="4"/>
        <v>Life Style</v>
      </c>
      <c r="AM231">
        <f>LEN(Exploratory_Data_Analysis___video_youtube[[#This Row],[description]])</f>
        <v>372</v>
      </c>
    </row>
    <row r="232" spans="1:39" x14ac:dyDescent="0.35">
      <c r="A232" t="s">
        <v>2304</v>
      </c>
      <c r="B232" t="s">
        <v>2305</v>
      </c>
      <c r="C232" t="s">
        <v>2305</v>
      </c>
      <c r="D232" t="s">
        <v>2306</v>
      </c>
      <c r="E232" t="s">
        <v>147</v>
      </c>
      <c r="F232" t="s">
        <v>41</v>
      </c>
      <c r="G232" t="s">
        <v>42</v>
      </c>
      <c r="H232" t="s">
        <v>42</v>
      </c>
      <c r="I232" t="s">
        <v>43</v>
      </c>
      <c r="J232" t="s">
        <v>2307</v>
      </c>
      <c r="K232" t="s">
        <v>2307</v>
      </c>
      <c r="L232" t="s">
        <v>2308</v>
      </c>
      <c r="M232">
        <v>9</v>
      </c>
      <c r="N232">
        <v>12</v>
      </c>
      <c r="O232">
        <v>2022</v>
      </c>
      <c r="P232">
        <v>9</v>
      </c>
      <c r="Q232" t="s">
        <v>1375</v>
      </c>
      <c r="R232" s="1">
        <v>44896</v>
      </c>
      <c r="S232">
        <v>4</v>
      </c>
      <c r="T232" t="s">
        <v>2151</v>
      </c>
      <c r="U232" t="s">
        <v>2309</v>
      </c>
      <c r="V232">
        <v>70680</v>
      </c>
      <c r="W232" t="s">
        <v>2310</v>
      </c>
      <c r="X232">
        <v>1474</v>
      </c>
      <c r="Y232">
        <v>2.0899999999999998E-2</v>
      </c>
      <c r="Z232">
        <v>65</v>
      </c>
      <c r="AA232" t="s">
        <v>2311</v>
      </c>
      <c r="AB232">
        <v>54</v>
      </c>
      <c r="AC232">
        <v>37</v>
      </c>
      <c r="AD232">
        <v>0</v>
      </c>
      <c r="AE232">
        <v>37.9</v>
      </c>
      <c r="AF232" t="s">
        <v>52</v>
      </c>
      <c r="AG232">
        <v>20600</v>
      </c>
      <c r="AH232" t="s">
        <v>2312</v>
      </c>
      <c r="AI232" t="s">
        <v>54</v>
      </c>
      <c r="AJ232" t="s">
        <v>249</v>
      </c>
      <c r="AK232" t="s">
        <v>54</v>
      </c>
      <c r="AL232" s="23" t="str">
        <f t="shared" si="4"/>
        <v>เศรษฐกิจ</v>
      </c>
      <c r="AM232">
        <f>LEN(Exploratory_Data_Analysis___video_youtube[[#This Row],[description]])</f>
        <v>1199</v>
      </c>
    </row>
    <row r="233" spans="1:39" x14ac:dyDescent="0.35">
      <c r="A233" t="s">
        <v>2313</v>
      </c>
      <c r="B233" t="s">
        <v>2314</v>
      </c>
      <c r="C233" t="s">
        <v>2314</v>
      </c>
      <c r="D233" t="s">
        <v>2315</v>
      </c>
      <c r="E233" t="s">
        <v>351</v>
      </c>
      <c r="F233" t="s">
        <v>41</v>
      </c>
      <c r="G233" t="s">
        <v>42</v>
      </c>
      <c r="H233" t="s">
        <v>42</v>
      </c>
      <c r="I233" t="s">
        <v>43</v>
      </c>
      <c r="J233" t="s">
        <v>2316</v>
      </c>
      <c r="K233" t="s">
        <v>2316</v>
      </c>
      <c r="L233" t="s">
        <v>2317</v>
      </c>
      <c r="M233">
        <v>10</v>
      </c>
      <c r="N233">
        <v>12</v>
      </c>
      <c r="O233">
        <v>2022</v>
      </c>
      <c r="P233">
        <v>10</v>
      </c>
      <c r="Q233" t="s">
        <v>1375</v>
      </c>
      <c r="R233" s="1">
        <v>44896</v>
      </c>
      <c r="S233">
        <v>4</v>
      </c>
      <c r="T233" t="s">
        <v>2151</v>
      </c>
      <c r="U233" t="s">
        <v>2318</v>
      </c>
      <c r="V233">
        <v>41514</v>
      </c>
      <c r="W233" t="s">
        <v>2319</v>
      </c>
      <c r="X233">
        <v>803</v>
      </c>
      <c r="Y233">
        <v>1.9300000000000001E-2</v>
      </c>
      <c r="Z233">
        <v>110</v>
      </c>
      <c r="AA233" t="s">
        <v>2320</v>
      </c>
      <c r="AB233">
        <v>36</v>
      </c>
      <c r="AC233">
        <v>25</v>
      </c>
      <c r="AD233">
        <v>0</v>
      </c>
      <c r="AE233">
        <v>25.6</v>
      </c>
      <c r="AF233" t="s">
        <v>187</v>
      </c>
      <c r="AG233">
        <v>22800</v>
      </c>
      <c r="AH233" t="s">
        <v>2321</v>
      </c>
      <c r="AI233" t="s">
        <v>54</v>
      </c>
      <c r="AJ233" t="s">
        <v>7043</v>
      </c>
      <c r="AK233" t="s">
        <v>54</v>
      </c>
      <c r="AL233" s="23" t="str">
        <f t="shared" si="4"/>
        <v>Life Style</v>
      </c>
      <c r="AM233">
        <f>LEN(Exploratory_Data_Analysis___video_youtube[[#This Row],[description]])</f>
        <v>696</v>
      </c>
    </row>
    <row r="234" spans="1:39" x14ac:dyDescent="0.35">
      <c r="A234" t="s">
        <v>2322</v>
      </c>
      <c r="B234" t="s">
        <v>2323</v>
      </c>
      <c r="C234" t="s">
        <v>2323</v>
      </c>
      <c r="D234" t="s">
        <v>2324</v>
      </c>
      <c r="E234" t="s">
        <v>58</v>
      </c>
      <c r="F234" t="s">
        <v>41</v>
      </c>
      <c r="G234" t="s">
        <v>42</v>
      </c>
      <c r="H234" t="s">
        <v>42</v>
      </c>
      <c r="I234" t="s">
        <v>43</v>
      </c>
      <c r="J234" t="s">
        <v>2325</v>
      </c>
      <c r="K234" t="s">
        <v>2325</v>
      </c>
      <c r="L234" t="s">
        <v>2326</v>
      </c>
      <c r="M234">
        <v>14</v>
      </c>
      <c r="N234">
        <v>12</v>
      </c>
      <c r="O234">
        <v>2022</v>
      </c>
      <c r="P234">
        <v>14</v>
      </c>
      <c r="Q234" t="s">
        <v>1375</v>
      </c>
      <c r="R234" s="1">
        <v>44896</v>
      </c>
      <c r="S234">
        <v>4</v>
      </c>
      <c r="T234" t="s">
        <v>2151</v>
      </c>
      <c r="U234" t="s">
        <v>2327</v>
      </c>
      <c r="V234">
        <v>43167</v>
      </c>
      <c r="W234" t="s">
        <v>368</v>
      </c>
      <c r="X234">
        <v>822</v>
      </c>
      <c r="Y234">
        <v>1.9E-2</v>
      </c>
      <c r="Z234">
        <v>61</v>
      </c>
      <c r="AA234" t="s">
        <v>2328</v>
      </c>
      <c r="AB234">
        <v>8</v>
      </c>
      <c r="AC234">
        <v>44</v>
      </c>
      <c r="AD234">
        <v>0</v>
      </c>
      <c r="AE234">
        <v>44.1</v>
      </c>
      <c r="AF234" t="s">
        <v>52</v>
      </c>
      <c r="AG234">
        <v>26900</v>
      </c>
      <c r="AH234" t="s">
        <v>2329</v>
      </c>
      <c r="AI234" t="s">
        <v>54</v>
      </c>
      <c r="AJ234" t="s">
        <v>7216</v>
      </c>
      <c r="AK234" t="s">
        <v>54</v>
      </c>
      <c r="AL234" s="23" t="str">
        <f t="shared" si="4"/>
        <v>Life Style</v>
      </c>
      <c r="AM234">
        <f>LEN(Exploratory_Data_Analysis___video_youtube[[#This Row],[description]])</f>
        <v>664</v>
      </c>
    </row>
    <row r="235" spans="1:39" x14ac:dyDescent="0.35">
      <c r="A235" t="s">
        <v>2330</v>
      </c>
      <c r="B235" t="s">
        <v>2331</v>
      </c>
      <c r="C235" t="s">
        <v>2331</v>
      </c>
      <c r="D235" t="s">
        <v>2332</v>
      </c>
      <c r="E235" t="s">
        <v>158</v>
      </c>
      <c r="F235" t="s">
        <v>41</v>
      </c>
      <c r="G235" t="s">
        <v>42</v>
      </c>
      <c r="H235" t="s">
        <v>42</v>
      </c>
      <c r="I235" t="s">
        <v>43</v>
      </c>
      <c r="J235" t="s">
        <v>2333</v>
      </c>
      <c r="K235" t="s">
        <v>2333</v>
      </c>
      <c r="L235" t="s">
        <v>2334</v>
      </c>
      <c r="M235">
        <v>20</v>
      </c>
      <c r="N235">
        <v>12</v>
      </c>
      <c r="O235">
        <v>2022</v>
      </c>
      <c r="P235">
        <v>20</v>
      </c>
      <c r="Q235" t="s">
        <v>1375</v>
      </c>
      <c r="R235" s="1">
        <v>44896</v>
      </c>
      <c r="S235">
        <v>4</v>
      </c>
      <c r="T235" t="s">
        <v>2151</v>
      </c>
      <c r="U235" t="s">
        <v>2335</v>
      </c>
      <c r="V235">
        <v>348000</v>
      </c>
      <c r="W235" t="s">
        <v>2336</v>
      </c>
      <c r="X235">
        <v>6980</v>
      </c>
      <c r="Y235">
        <v>2.01E-2</v>
      </c>
      <c r="Z235">
        <v>625</v>
      </c>
      <c r="AA235" t="s">
        <v>2337</v>
      </c>
      <c r="AB235">
        <v>44</v>
      </c>
      <c r="AC235">
        <v>37</v>
      </c>
      <c r="AD235">
        <v>0</v>
      </c>
      <c r="AE235">
        <v>37.700000000000003</v>
      </c>
      <c r="AF235" t="s">
        <v>52</v>
      </c>
      <c r="AG235">
        <v>22000</v>
      </c>
      <c r="AH235" t="s">
        <v>2338</v>
      </c>
      <c r="AI235" t="s">
        <v>54</v>
      </c>
      <c r="AJ235" t="s">
        <v>5736</v>
      </c>
      <c r="AK235" t="s">
        <v>54</v>
      </c>
      <c r="AL235" s="23" t="str">
        <f t="shared" si="4"/>
        <v>สินค้าและบริการ</v>
      </c>
      <c r="AM235">
        <f>LEN(Exploratory_Data_Analysis___video_youtube[[#This Row],[description]])</f>
        <v>643</v>
      </c>
    </row>
    <row r="236" spans="1:39" x14ac:dyDescent="0.35">
      <c r="A236" t="s">
        <v>2339</v>
      </c>
      <c r="B236" t="s">
        <v>2340</v>
      </c>
      <c r="C236" t="s">
        <v>2340</v>
      </c>
      <c r="D236" t="s">
        <v>2341</v>
      </c>
      <c r="E236" t="s">
        <v>2342</v>
      </c>
      <c r="F236" t="s">
        <v>41</v>
      </c>
      <c r="G236" t="s">
        <v>42</v>
      </c>
      <c r="H236" t="s">
        <v>42</v>
      </c>
      <c r="I236" t="s">
        <v>43</v>
      </c>
      <c r="J236" t="s">
        <v>2343</v>
      </c>
      <c r="K236" t="s">
        <v>2343</v>
      </c>
      <c r="L236" t="s">
        <v>2344</v>
      </c>
      <c r="M236">
        <v>29</v>
      </c>
      <c r="N236">
        <v>12</v>
      </c>
      <c r="O236">
        <v>2022</v>
      </c>
      <c r="P236">
        <v>29</v>
      </c>
      <c r="Q236" t="s">
        <v>1375</v>
      </c>
      <c r="R236" s="1">
        <v>44896</v>
      </c>
      <c r="S236">
        <v>4</v>
      </c>
      <c r="T236" t="s">
        <v>2151</v>
      </c>
      <c r="U236" t="s">
        <v>2345</v>
      </c>
      <c r="V236">
        <v>169125</v>
      </c>
      <c r="W236" t="s">
        <v>2346</v>
      </c>
      <c r="X236">
        <v>3187</v>
      </c>
      <c r="Y236">
        <v>1.8800000000000001E-2</v>
      </c>
      <c r="Z236">
        <v>197</v>
      </c>
      <c r="AA236" t="s">
        <v>2347</v>
      </c>
      <c r="AB236">
        <v>39</v>
      </c>
      <c r="AC236">
        <v>32</v>
      </c>
      <c r="AD236">
        <v>0</v>
      </c>
      <c r="AE236">
        <v>32.700000000000003</v>
      </c>
      <c r="AF236" t="s">
        <v>52</v>
      </c>
      <c r="AG236">
        <v>19100</v>
      </c>
      <c r="AH236" t="s">
        <v>2348</v>
      </c>
      <c r="AI236" t="s">
        <v>54</v>
      </c>
      <c r="AJ236" t="s">
        <v>846</v>
      </c>
      <c r="AK236" t="s">
        <v>54</v>
      </c>
      <c r="AL236" s="23" t="str">
        <f t="shared" si="4"/>
        <v>ธุรกิจและการค้า</v>
      </c>
      <c r="AM236">
        <f>LEN(Exploratory_Data_Analysis___video_youtube[[#This Row],[description]])</f>
        <v>1209</v>
      </c>
    </row>
    <row r="237" spans="1:39" x14ac:dyDescent="0.35">
      <c r="A237" t="s">
        <v>2349</v>
      </c>
      <c r="B237" t="s">
        <v>2350</v>
      </c>
      <c r="C237" t="s">
        <v>2350</v>
      </c>
      <c r="D237" t="s">
        <v>2351</v>
      </c>
      <c r="E237" t="s">
        <v>92</v>
      </c>
      <c r="F237" t="s">
        <v>41</v>
      </c>
      <c r="G237" t="s">
        <v>42</v>
      </c>
      <c r="H237" t="s">
        <v>42</v>
      </c>
      <c r="I237" t="s">
        <v>43</v>
      </c>
      <c r="J237" t="s">
        <v>2352</v>
      </c>
      <c r="K237" t="s">
        <v>2352</v>
      </c>
      <c r="L237" t="s">
        <v>2353</v>
      </c>
      <c r="M237">
        <v>5</v>
      </c>
      <c r="N237">
        <v>1</v>
      </c>
      <c r="O237">
        <v>2023</v>
      </c>
      <c r="P237">
        <v>5</v>
      </c>
      <c r="Q237" t="s">
        <v>47</v>
      </c>
      <c r="R237" s="1">
        <v>44927</v>
      </c>
      <c r="S237">
        <v>1</v>
      </c>
      <c r="T237" t="s">
        <v>2354</v>
      </c>
      <c r="U237" t="s">
        <v>2355</v>
      </c>
      <c r="V237">
        <v>73023</v>
      </c>
      <c r="W237" t="s">
        <v>2356</v>
      </c>
      <c r="X237">
        <v>1769</v>
      </c>
      <c r="Y237">
        <v>2.4199999999999999E-2</v>
      </c>
      <c r="Z237">
        <v>108</v>
      </c>
      <c r="AA237" t="s">
        <v>2357</v>
      </c>
      <c r="AB237">
        <v>36</v>
      </c>
      <c r="AC237">
        <v>10</v>
      </c>
      <c r="AD237">
        <v>1</v>
      </c>
      <c r="AE237">
        <v>70.599999999999994</v>
      </c>
      <c r="AF237" t="s">
        <v>259</v>
      </c>
      <c r="AG237">
        <v>26900</v>
      </c>
      <c r="AH237" t="s">
        <v>2358</v>
      </c>
      <c r="AI237" t="s">
        <v>54</v>
      </c>
      <c r="AJ237" t="s">
        <v>5573</v>
      </c>
      <c r="AK237" t="s">
        <v>54</v>
      </c>
      <c r="AL237" s="23" t="str">
        <f t="shared" si="4"/>
        <v>ธุรกิจและการค้า</v>
      </c>
      <c r="AM237">
        <f>LEN(Exploratory_Data_Analysis___video_youtube[[#This Row],[description]])</f>
        <v>521</v>
      </c>
    </row>
    <row r="238" spans="1:39" x14ac:dyDescent="0.35">
      <c r="A238" t="s">
        <v>2359</v>
      </c>
      <c r="B238" t="s">
        <v>2360</v>
      </c>
      <c r="C238" t="s">
        <v>2360</v>
      </c>
      <c r="D238" t="s">
        <v>2361</v>
      </c>
      <c r="E238" t="s">
        <v>40</v>
      </c>
      <c r="F238" t="s">
        <v>41</v>
      </c>
      <c r="G238" t="s">
        <v>42</v>
      </c>
      <c r="H238" t="s">
        <v>42</v>
      </c>
      <c r="I238" t="s">
        <v>43</v>
      </c>
      <c r="J238" t="s">
        <v>2362</v>
      </c>
      <c r="K238" t="s">
        <v>2362</v>
      </c>
      <c r="L238" t="s">
        <v>2363</v>
      </c>
      <c r="M238">
        <v>6</v>
      </c>
      <c r="N238">
        <v>1</v>
      </c>
      <c r="O238">
        <v>2023</v>
      </c>
      <c r="P238">
        <v>6</v>
      </c>
      <c r="Q238" t="s">
        <v>47</v>
      </c>
      <c r="R238" s="1">
        <v>44927</v>
      </c>
      <c r="S238">
        <v>1</v>
      </c>
      <c r="T238" t="s">
        <v>2354</v>
      </c>
      <c r="U238" t="s">
        <v>2364</v>
      </c>
      <c r="V238">
        <v>30766</v>
      </c>
      <c r="W238" t="s">
        <v>2365</v>
      </c>
      <c r="X238">
        <v>662</v>
      </c>
      <c r="Y238">
        <v>2.1499999999999998E-2</v>
      </c>
      <c r="Z238">
        <v>38</v>
      </c>
      <c r="AA238" t="s">
        <v>2366</v>
      </c>
      <c r="AB238">
        <v>57</v>
      </c>
      <c r="AC238">
        <v>54</v>
      </c>
      <c r="AD238">
        <v>0</v>
      </c>
      <c r="AE238">
        <v>55</v>
      </c>
      <c r="AF238" t="s">
        <v>52</v>
      </c>
      <c r="AG238">
        <v>21500</v>
      </c>
      <c r="AH238" t="s">
        <v>2367</v>
      </c>
      <c r="AI238" t="s">
        <v>54</v>
      </c>
      <c r="AJ238" t="s">
        <v>1143</v>
      </c>
      <c r="AK238" t="s">
        <v>54</v>
      </c>
      <c r="AL238" s="23" t="str">
        <f t="shared" si="4"/>
        <v>ธุรกิจและการค้า</v>
      </c>
      <c r="AM238">
        <f>LEN(Exploratory_Data_Analysis___video_youtube[[#This Row],[description]])</f>
        <v>388</v>
      </c>
    </row>
    <row r="239" spans="1:39" x14ac:dyDescent="0.35">
      <c r="A239" t="s">
        <v>2368</v>
      </c>
      <c r="B239" t="s">
        <v>2369</v>
      </c>
      <c r="C239" t="s">
        <v>2369</v>
      </c>
      <c r="D239" t="s">
        <v>2370</v>
      </c>
      <c r="E239" t="s">
        <v>628</v>
      </c>
      <c r="F239" t="s">
        <v>41</v>
      </c>
      <c r="G239" t="s">
        <v>42</v>
      </c>
      <c r="H239" t="s">
        <v>42</v>
      </c>
      <c r="I239" t="s">
        <v>43</v>
      </c>
      <c r="J239" t="s">
        <v>2371</v>
      </c>
      <c r="K239" t="s">
        <v>2371</v>
      </c>
      <c r="L239" t="s">
        <v>2372</v>
      </c>
      <c r="M239">
        <v>7</v>
      </c>
      <c r="N239">
        <v>1</v>
      </c>
      <c r="O239">
        <v>2023</v>
      </c>
      <c r="P239">
        <v>7</v>
      </c>
      <c r="Q239" t="s">
        <v>47</v>
      </c>
      <c r="R239" s="1">
        <v>44927</v>
      </c>
      <c r="S239">
        <v>1</v>
      </c>
      <c r="T239" t="s">
        <v>2354</v>
      </c>
      <c r="U239" t="s">
        <v>2373</v>
      </c>
      <c r="V239">
        <v>37747</v>
      </c>
      <c r="W239" t="s">
        <v>2374</v>
      </c>
      <c r="X239">
        <v>898</v>
      </c>
      <c r="Y239">
        <v>2.3800000000000002E-2</v>
      </c>
      <c r="Z239">
        <v>59</v>
      </c>
      <c r="AA239" t="s">
        <v>2375</v>
      </c>
      <c r="AB239">
        <v>58</v>
      </c>
      <c r="AC239">
        <v>38</v>
      </c>
      <c r="AD239">
        <v>0</v>
      </c>
      <c r="AE239">
        <v>39</v>
      </c>
      <c r="AF239" t="s">
        <v>52</v>
      </c>
      <c r="AG239">
        <v>20800</v>
      </c>
      <c r="AH239" t="s">
        <v>2376</v>
      </c>
      <c r="AI239" t="s">
        <v>54</v>
      </c>
      <c r="AJ239" t="s">
        <v>4459</v>
      </c>
      <c r="AK239" t="s">
        <v>54</v>
      </c>
      <c r="AL239" s="23" t="str">
        <f t="shared" si="4"/>
        <v>สินค้าและบริการ</v>
      </c>
      <c r="AM239">
        <f>LEN(Exploratory_Data_Analysis___video_youtube[[#This Row],[description]])</f>
        <v>530</v>
      </c>
    </row>
    <row r="240" spans="1:39" x14ac:dyDescent="0.35">
      <c r="A240" t="s">
        <v>2377</v>
      </c>
      <c r="B240" t="s">
        <v>2378</v>
      </c>
      <c r="C240" t="s">
        <v>2378</v>
      </c>
      <c r="D240" t="s">
        <v>2379</v>
      </c>
      <c r="E240" t="s">
        <v>730</v>
      </c>
      <c r="F240" t="s">
        <v>41</v>
      </c>
      <c r="G240" t="s">
        <v>42</v>
      </c>
      <c r="H240" t="s">
        <v>42</v>
      </c>
      <c r="I240" t="s">
        <v>43</v>
      </c>
      <c r="J240" t="s">
        <v>2380</v>
      </c>
      <c r="K240" t="s">
        <v>2380</v>
      </c>
      <c r="L240" t="s">
        <v>2381</v>
      </c>
      <c r="M240">
        <v>11</v>
      </c>
      <c r="N240">
        <v>1</v>
      </c>
      <c r="O240">
        <v>2023</v>
      </c>
      <c r="P240">
        <v>11</v>
      </c>
      <c r="Q240" t="s">
        <v>47</v>
      </c>
      <c r="R240" s="1">
        <v>44927</v>
      </c>
      <c r="S240">
        <v>1</v>
      </c>
      <c r="T240" t="s">
        <v>2354</v>
      </c>
      <c r="U240" t="s">
        <v>2382</v>
      </c>
      <c r="V240">
        <v>24419</v>
      </c>
      <c r="W240" t="s">
        <v>2383</v>
      </c>
      <c r="X240">
        <v>607</v>
      </c>
      <c r="Y240">
        <v>2.4899999999999999E-2</v>
      </c>
      <c r="Z240">
        <v>72</v>
      </c>
      <c r="AA240" t="s">
        <v>2384</v>
      </c>
      <c r="AB240">
        <v>12</v>
      </c>
      <c r="AC240">
        <v>29</v>
      </c>
      <c r="AD240">
        <v>0</v>
      </c>
      <c r="AE240">
        <v>29.2</v>
      </c>
      <c r="AF240" t="s">
        <v>187</v>
      </c>
      <c r="AG240">
        <v>17700</v>
      </c>
      <c r="AH240" t="s">
        <v>2385</v>
      </c>
      <c r="AI240" t="s">
        <v>54</v>
      </c>
      <c r="AJ240" t="s">
        <v>166</v>
      </c>
      <c r="AK240" t="s">
        <v>54</v>
      </c>
      <c r="AL240" s="23" t="str">
        <f t="shared" si="4"/>
        <v>Life Style</v>
      </c>
      <c r="AM240">
        <f>LEN(Exploratory_Data_Analysis___video_youtube[[#This Row],[description]])</f>
        <v>405</v>
      </c>
    </row>
    <row r="241" spans="1:39" x14ac:dyDescent="0.35">
      <c r="A241" t="s">
        <v>2386</v>
      </c>
      <c r="B241" t="s">
        <v>2387</v>
      </c>
      <c r="C241" t="s">
        <v>2387</v>
      </c>
      <c r="D241" t="s">
        <v>2388</v>
      </c>
      <c r="E241" t="s">
        <v>628</v>
      </c>
      <c r="F241" t="s">
        <v>41</v>
      </c>
      <c r="G241" t="s">
        <v>42</v>
      </c>
      <c r="H241" t="s">
        <v>42</v>
      </c>
      <c r="I241" t="s">
        <v>43</v>
      </c>
      <c r="J241" t="s">
        <v>2389</v>
      </c>
      <c r="K241" t="s">
        <v>2389</v>
      </c>
      <c r="L241" t="s">
        <v>2390</v>
      </c>
      <c r="M241">
        <v>18</v>
      </c>
      <c r="N241">
        <v>1</v>
      </c>
      <c r="O241">
        <v>2023</v>
      </c>
      <c r="P241">
        <v>18</v>
      </c>
      <c r="Q241" t="s">
        <v>47</v>
      </c>
      <c r="R241" s="1">
        <v>44927</v>
      </c>
      <c r="S241">
        <v>1</v>
      </c>
      <c r="T241" t="s">
        <v>2354</v>
      </c>
      <c r="U241" t="s">
        <v>2391</v>
      </c>
      <c r="V241">
        <v>50268</v>
      </c>
      <c r="W241" t="s">
        <v>2392</v>
      </c>
      <c r="X241">
        <v>958</v>
      </c>
      <c r="Y241">
        <v>1.9099999999999999E-2</v>
      </c>
      <c r="Z241">
        <v>132</v>
      </c>
      <c r="AA241" t="s">
        <v>2393</v>
      </c>
      <c r="AB241">
        <v>2</v>
      </c>
      <c r="AC241">
        <v>30</v>
      </c>
      <c r="AD241">
        <v>0</v>
      </c>
      <c r="AE241">
        <v>30</v>
      </c>
      <c r="AF241" t="s">
        <v>52</v>
      </c>
      <c r="AG241">
        <v>17900</v>
      </c>
      <c r="AH241" t="s">
        <v>2394</v>
      </c>
      <c r="AI241" t="s">
        <v>54</v>
      </c>
      <c r="AJ241" t="s">
        <v>7216</v>
      </c>
      <c r="AK241" t="s">
        <v>54</v>
      </c>
      <c r="AL241" s="23" t="str">
        <f t="shared" si="4"/>
        <v>Life Style</v>
      </c>
      <c r="AM241">
        <f>LEN(Exploratory_Data_Analysis___video_youtube[[#This Row],[description]])</f>
        <v>564</v>
      </c>
    </row>
    <row r="242" spans="1:39" x14ac:dyDescent="0.35">
      <c r="A242" t="s">
        <v>2395</v>
      </c>
      <c r="B242" t="s">
        <v>2396</v>
      </c>
      <c r="C242" t="s">
        <v>2396</v>
      </c>
      <c r="D242" t="s">
        <v>2397</v>
      </c>
      <c r="E242" t="s">
        <v>1248</v>
      </c>
      <c r="F242" t="s">
        <v>41</v>
      </c>
      <c r="G242" t="s">
        <v>42</v>
      </c>
      <c r="H242" t="s">
        <v>42</v>
      </c>
      <c r="I242" t="s">
        <v>43</v>
      </c>
      <c r="J242" t="s">
        <v>2398</v>
      </c>
      <c r="K242" t="s">
        <v>2398</v>
      </c>
      <c r="L242" t="s">
        <v>2399</v>
      </c>
      <c r="M242">
        <v>19</v>
      </c>
      <c r="N242">
        <v>1</v>
      </c>
      <c r="O242">
        <v>2023</v>
      </c>
      <c r="P242">
        <v>19</v>
      </c>
      <c r="Q242" t="s">
        <v>47</v>
      </c>
      <c r="R242" s="1">
        <v>44927</v>
      </c>
      <c r="S242">
        <v>1</v>
      </c>
      <c r="T242" t="s">
        <v>2354</v>
      </c>
      <c r="U242" t="s">
        <v>2400</v>
      </c>
      <c r="V242">
        <v>148140</v>
      </c>
      <c r="W242" t="s">
        <v>2401</v>
      </c>
      <c r="X242">
        <v>2811</v>
      </c>
      <c r="Y242">
        <v>1.9E-2</v>
      </c>
      <c r="Z242">
        <v>136</v>
      </c>
      <c r="AA242" t="s">
        <v>2402</v>
      </c>
      <c r="AB242">
        <v>27</v>
      </c>
      <c r="AC242">
        <v>53</v>
      </c>
      <c r="AD242">
        <v>0</v>
      </c>
      <c r="AE242">
        <v>53.5</v>
      </c>
      <c r="AF242" t="s">
        <v>52</v>
      </c>
      <c r="AG242">
        <v>20000</v>
      </c>
      <c r="AH242" t="s">
        <v>2403</v>
      </c>
      <c r="AI242" t="s">
        <v>54</v>
      </c>
      <c r="AJ242" t="s">
        <v>5736</v>
      </c>
      <c r="AK242" t="s">
        <v>54</v>
      </c>
      <c r="AL242" s="23" t="str">
        <f t="shared" si="4"/>
        <v>สินค้าและบริการ</v>
      </c>
      <c r="AM242">
        <f>LEN(Exploratory_Data_Analysis___video_youtube[[#This Row],[description]])</f>
        <v>665</v>
      </c>
    </row>
    <row r="243" spans="1:39" x14ac:dyDescent="0.35">
      <c r="A243" t="s">
        <v>2404</v>
      </c>
      <c r="B243" t="s">
        <v>2405</v>
      </c>
      <c r="C243" t="s">
        <v>2405</v>
      </c>
      <c r="D243" t="s">
        <v>2406</v>
      </c>
      <c r="E243" t="s">
        <v>1095</v>
      </c>
      <c r="F243" t="s">
        <v>41</v>
      </c>
      <c r="G243" t="s">
        <v>42</v>
      </c>
      <c r="H243" t="s">
        <v>42</v>
      </c>
      <c r="I243" t="s">
        <v>43</v>
      </c>
      <c r="J243" t="s">
        <v>2407</v>
      </c>
      <c r="K243" t="s">
        <v>2407</v>
      </c>
      <c r="L243" t="s">
        <v>2408</v>
      </c>
      <c r="M243">
        <v>24</v>
      </c>
      <c r="N243">
        <v>1</v>
      </c>
      <c r="O243">
        <v>2023</v>
      </c>
      <c r="P243">
        <v>24</v>
      </c>
      <c r="Q243" t="s">
        <v>47</v>
      </c>
      <c r="R243" s="1">
        <v>44927</v>
      </c>
      <c r="S243">
        <v>1</v>
      </c>
      <c r="T243" t="s">
        <v>2354</v>
      </c>
      <c r="U243" t="s">
        <v>2409</v>
      </c>
      <c r="V243">
        <v>220752</v>
      </c>
      <c r="W243" t="s">
        <v>2410</v>
      </c>
      <c r="X243">
        <v>3516</v>
      </c>
      <c r="Y243">
        <v>1.5900000000000001E-2</v>
      </c>
      <c r="Z243">
        <v>606</v>
      </c>
      <c r="AA243" t="s">
        <v>2046</v>
      </c>
      <c r="AB243">
        <v>37</v>
      </c>
      <c r="AC243">
        <v>48</v>
      </c>
      <c r="AD243">
        <v>0</v>
      </c>
      <c r="AE243">
        <v>48.6</v>
      </c>
      <c r="AF243" t="s">
        <v>52</v>
      </c>
      <c r="AG243">
        <v>21600</v>
      </c>
      <c r="AH243" t="s">
        <v>2411</v>
      </c>
      <c r="AI243" t="s">
        <v>54</v>
      </c>
      <c r="AJ243" t="s">
        <v>5736</v>
      </c>
      <c r="AK243" t="s">
        <v>54</v>
      </c>
      <c r="AL243" s="23" t="str">
        <f t="shared" si="4"/>
        <v>สินค้าและบริการ</v>
      </c>
      <c r="AM243">
        <f>LEN(Exploratory_Data_Analysis___video_youtube[[#This Row],[description]])</f>
        <v>518</v>
      </c>
    </row>
    <row r="244" spans="1:39" x14ac:dyDescent="0.35">
      <c r="A244" t="s">
        <v>2412</v>
      </c>
      <c r="B244" t="s">
        <v>2413</v>
      </c>
      <c r="C244" t="s">
        <v>2413</v>
      </c>
      <c r="D244" t="s">
        <v>2414</v>
      </c>
      <c r="E244" t="s">
        <v>516</v>
      </c>
      <c r="F244" t="s">
        <v>41</v>
      </c>
      <c r="G244" t="s">
        <v>42</v>
      </c>
      <c r="H244" t="s">
        <v>42</v>
      </c>
      <c r="I244" t="s">
        <v>43</v>
      </c>
      <c r="J244" t="s">
        <v>2415</v>
      </c>
      <c r="K244" t="s">
        <v>2415</v>
      </c>
      <c r="L244" t="s">
        <v>2416</v>
      </c>
      <c r="M244">
        <v>3</v>
      </c>
      <c r="N244">
        <v>2</v>
      </c>
      <c r="O244">
        <v>2023</v>
      </c>
      <c r="P244">
        <v>3</v>
      </c>
      <c r="Q244" t="s">
        <v>173</v>
      </c>
      <c r="R244" s="1">
        <v>44958</v>
      </c>
      <c r="S244">
        <v>1</v>
      </c>
      <c r="T244" t="s">
        <v>2354</v>
      </c>
      <c r="U244" t="s">
        <v>2417</v>
      </c>
      <c r="V244">
        <v>327864</v>
      </c>
      <c r="W244" t="s">
        <v>2418</v>
      </c>
      <c r="X244">
        <v>4109</v>
      </c>
      <c r="Y244">
        <v>1.2500000000000001E-2</v>
      </c>
      <c r="Z244">
        <v>415</v>
      </c>
      <c r="AA244" t="s">
        <v>2419</v>
      </c>
      <c r="AB244">
        <v>53</v>
      </c>
      <c r="AC244">
        <v>20</v>
      </c>
      <c r="AD244">
        <v>0</v>
      </c>
      <c r="AE244">
        <v>20.9</v>
      </c>
      <c r="AF244" t="s">
        <v>187</v>
      </c>
      <c r="AG244">
        <v>17300</v>
      </c>
      <c r="AH244" t="s">
        <v>2420</v>
      </c>
      <c r="AI244" t="s">
        <v>54</v>
      </c>
      <c r="AJ244" t="s">
        <v>77</v>
      </c>
      <c r="AK244" t="s">
        <v>54</v>
      </c>
      <c r="AL244" s="23" t="str">
        <f t="shared" si="4"/>
        <v>ธุรกิจและการค้า</v>
      </c>
      <c r="AM244">
        <f>LEN(Exploratory_Data_Analysis___video_youtube[[#This Row],[description]])</f>
        <v>530</v>
      </c>
    </row>
    <row r="245" spans="1:39" x14ac:dyDescent="0.35">
      <c r="A245" t="s">
        <v>2421</v>
      </c>
      <c r="B245" t="s">
        <v>2422</v>
      </c>
      <c r="C245" t="s">
        <v>2422</v>
      </c>
      <c r="D245" t="s">
        <v>2423</v>
      </c>
      <c r="E245" t="s">
        <v>264</v>
      </c>
      <c r="F245" t="s">
        <v>41</v>
      </c>
      <c r="G245" t="s">
        <v>42</v>
      </c>
      <c r="H245" t="s">
        <v>42</v>
      </c>
      <c r="I245" t="s">
        <v>43</v>
      </c>
      <c r="J245" t="s">
        <v>2424</v>
      </c>
      <c r="K245" t="s">
        <v>2424</v>
      </c>
      <c r="L245" t="s">
        <v>2425</v>
      </c>
      <c r="M245">
        <v>8</v>
      </c>
      <c r="N245">
        <v>2</v>
      </c>
      <c r="O245">
        <v>2023</v>
      </c>
      <c r="P245">
        <v>8</v>
      </c>
      <c r="Q245" t="s">
        <v>173</v>
      </c>
      <c r="R245" s="1">
        <v>44958</v>
      </c>
      <c r="S245">
        <v>1</v>
      </c>
      <c r="T245" t="s">
        <v>2354</v>
      </c>
      <c r="U245" t="s">
        <v>2426</v>
      </c>
      <c r="V245">
        <v>132438</v>
      </c>
      <c r="W245" t="s">
        <v>2427</v>
      </c>
      <c r="X245">
        <v>2444</v>
      </c>
      <c r="Y245">
        <v>1.8499999999999999E-2</v>
      </c>
      <c r="Z245">
        <v>148</v>
      </c>
      <c r="AA245" t="s">
        <v>2428</v>
      </c>
      <c r="AB245">
        <v>8</v>
      </c>
      <c r="AC245">
        <v>27</v>
      </c>
      <c r="AD245">
        <v>0</v>
      </c>
      <c r="AE245">
        <v>27.1</v>
      </c>
      <c r="AF245" t="s">
        <v>187</v>
      </c>
      <c r="AG245">
        <v>19600</v>
      </c>
      <c r="AH245" t="s">
        <v>2429</v>
      </c>
      <c r="AI245" t="s">
        <v>54</v>
      </c>
      <c r="AJ245" t="s">
        <v>166</v>
      </c>
      <c r="AK245" t="s">
        <v>54</v>
      </c>
      <c r="AL245" s="23" t="str">
        <f t="shared" si="4"/>
        <v>Life Style</v>
      </c>
      <c r="AM245">
        <f>LEN(Exploratory_Data_Analysis___video_youtube[[#This Row],[description]])</f>
        <v>593</v>
      </c>
    </row>
    <row r="246" spans="1:39" x14ac:dyDescent="0.35">
      <c r="A246" t="s">
        <v>2430</v>
      </c>
      <c r="B246" t="s">
        <v>2431</v>
      </c>
      <c r="C246" t="s">
        <v>2431</v>
      </c>
      <c r="D246" t="s">
        <v>2432</v>
      </c>
      <c r="E246" t="s">
        <v>310</v>
      </c>
      <c r="F246" t="s">
        <v>41</v>
      </c>
      <c r="G246" t="s">
        <v>42</v>
      </c>
      <c r="H246" t="s">
        <v>42</v>
      </c>
      <c r="I246" t="s">
        <v>43</v>
      </c>
      <c r="J246" t="s">
        <v>2433</v>
      </c>
      <c r="K246" t="s">
        <v>2433</v>
      </c>
      <c r="L246" t="s">
        <v>2434</v>
      </c>
      <c r="M246">
        <v>12</v>
      </c>
      <c r="N246">
        <v>2</v>
      </c>
      <c r="O246">
        <v>2023</v>
      </c>
      <c r="P246">
        <v>12</v>
      </c>
      <c r="Q246" t="s">
        <v>173</v>
      </c>
      <c r="R246" s="1">
        <v>44958</v>
      </c>
      <c r="S246">
        <v>1</v>
      </c>
      <c r="T246" t="s">
        <v>2354</v>
      </c>
      <c r="U246" t="s">
        <v>2435</v>
      </c>
      <c r="V246">
        <v>160483</v>
      </c>
      <c r="W246" t="s">
        <v>2436</v>
      </c>
      <c r="X246">
        <v>3691</v>
      </c>
      <c r="Y246">
        <v>2.3E-2</v>
      </c>
      <c r="Z246">
        <v>206</v>
      </c>
      <c r="AA246" t="s">
        <v>2437</v>
      </c>
      <c r="AB246">
        <v>0</v>
      </c>
      <c r="AC246">
        <v>56</v>
      </c>
      <c r="AD246">
        <v>0</v>
      </c>
      <c r="AE246">
        <v>56</v>
      </c>
      <c r="AF246" t="s">
        <v>52</v>
      </c>
      <c r="AG246">
        <v>20300</v>
      </c>
      <c r="AH246" t="s">
        <v>2438</v>
      </c>
      <c r="AI246" t="s">
        <v>54</v>
      </c>
      <c r="AJ246" t="s">
        <v>5573</v>
      </c>
      <c r="AK246" t="s">
        <v>54</v>
      </c>
      <c r="AL246" s="23" t="str">
        <f t="shared" si="4"/>
        <v>ธุรกิจและการค้า</v>
      </c>
      <c r="AM246">
        <f>LEN(Exploratory_Data_Analysis___video_youtube[[#This Row],[description]])</f>
        <v>712</v>
      </c>
    </row>
    <row r="247" spans="1:39" x14ac:dyDescent="0.35">
      <c r="A247" t="s">
        <v>2439</v>
      </c>
      <c r="B247" t="s">
        <v>2440</v>
      </c>
      <c r="C247" t="s">
        <v>2440</v>
      </c>
      <c r="D247" t="s">
        <v>2441</v>
      </c>
      <c r="E247" t="s">
        <v>608</v>
      </c>
      <c r="F247" t="s">
        <v>41</v>
      </c>
      <c r="G247" t="s">
        <v>42</v>
      </c>
      <c r="H247" t="s">
        <v>42</v>
      </c>
      <c r="I247" t="s">
        <v>43</v>
      </c>
      <c r="J247" t="s">
        <v>2442</v>
      </c>
      <c r="K247" t="s">
        <v>2442</v>
      </c>
      <c r="L247" t="s">
        <v>2443</v>
      </c>
      <c r="M247">
        <v>15</v>
      </c>
      <c r="N247">
        <v>2</v>
      </c>
      <c r="O247">
        <v>2023</v>
      </c>
      <c r="P247">
        <v>15</v>
      </c>
      <c r="Q247" t="s">
        <v>173</v>
      </c>
      <c r="R247" s="1">
        <v>44958</v>
      </c>
      <c r="S247">
        <v>1</v>
      </c>
      <c r="T247" t="s">
        <v>2354</v>
      </c>
      <c r="U247" t="s">
        <v>2444</v>
      </c>
      <c r="V247">
        <v>40693</v>
      </c>
      <c r="W247" t="s">
        <v>2445</v>
      </c>
      <c r="X247">
        <v>1013</v>
      </c>
      <c r="Y247">
        <v>2.4899999999999999E-2</v>
      </c>
      <c r="Z247">
        <v>29</v>
      </c>
      <c r="AA247" t="s">
        <v>2446</v>
      </c>
      <c r="AB247">
        <v>56</v>
      </c>
      <c r="AC247">
        <v>27</v>
      </c>
      <c r="AD247">
        <v>0</v>
      </c>
      <c r="AE247">
        <v>27.9</v>
      </c>
      <c r="AF247" t="s">
        <v>187</v>
      </c>
      <c r="AG247">
        <v>15900</v>
      </c>
      <c r="AH247" t="s">
        <v>2447</v>
      </c>
      <c r="AI247" t="s">
        <v>54</v>
      </c>
      <c r="AJ247" t="s">
        <v>846</v>
      </c>
      <c r="AK247" t="s">
        <v>54</v>
      </c>
      <c r="AL247" s="23" t="str">
        <f t="shared" si="4"/>
        <v>ธุรกิจและการค้า</v>
      </c>
      <c r="AM247">
        <f>LEN(Exploratory_Data_Analysis___video_youtube[[#This Row],[description]])</f>
        <v>545</v>
      </c>
    </row>
    <row r="248" spans="1:39" x14ac:dyDescent="0.35">
      <c r="A248" t="s">
        <v>2448</v>
      </c>
      <c r="B248" t="s">
        <v>2449</v>
      </c>
      <c r="C248" t="s">
        <v>2449</v>
      </c>
      <c r="D248" t="s">
        <v>2450</v>
      </c>
      <c r="E248" t="s">
        <v>125</v>
      </c>
      <c r="F248" t="s">
        <v>41</v>
      </c>
      <c r="G248" t="s">
        <v>42</v>
      </c>
      <c r="H248" t="s">
        <v>42</v>
      </c>
      <c r="I248" t="s">
        <v>43</v>
      </c>
      <c r="J248" t="s">
        <v>2451</v>
      </c>
      <c r="K248" t="s">
        <v>2451</v>
      </c>
      <c r="L248" t="s">
        <v>2452</v>
      </c>
      <c r="M248">
        <v>18</v>
      </c>
      <c r="N248">
        <v>2</v>
      </c>
      <c r="O248">
        <v>2023</v>
      </c>
      <c r="P248">
        <v>18</v>
      </c>
      <c r="Q248" t="s">
        <v>173</v>
      </c>
      <c r="R248" s="1">
        <v>44958</v>
      </c>
      <c r="S248">
        <v>1</v>
      </c>
      <c r="T248" t="s">
        <v>2354</v>
      </c>
      <c r="U248" t="s">
        <v>2453</v>
      </c>
      <c r="V248">
        <v>43362</v>
      </c>
      <c r="W248" t="s">
        <v>2454</v>
      </c>
      <c r="X248">
        <v>965</v>
      </c>
      <c r="Y248">
        <v>2.23E-2</v>
      </c>
      <c r="Z248">
        <v>36</v>
      </c>
      <c r="AA248" t="s">
        <v>2375</v>
      </c>
      <c r="AB248">
        <v>58</v>
      </c>
      <c r="AC248">
        <v>38</v>
      </c>
      <c r="AD248">
        <v>0</v>
      </c>
      <c r="AE248">
        <v>39</v>
      </c>
      <c r="AF248" t="s">
        <v>52</v>
      </c>
      <c r="AG248">
        <v>15300</v>
      </c>
      <c r="AH248" t="s">
        <v>2455</v>
      </c>
      <c r="AI248" t="s">
        <v>54</v>
      </c>
      <c r="AJ248" t="s">
        <v>846</v>
      </c>
      <c r="AK248" t="s">
        <v>54</v>
      </c>
      <c r="AL248" s="23" t="str">
        <f t="shared" si="4"/>
        <v>ธุรกิจและการค้า</v>
      </c>
      <c r="AM248">
        <f>LEN(Exploratory_Data_Analysis___video_youtube[[#This Row],[description]])</f>
        <v>595</v>
      </c>
    </row>
    <row r="249" spans="1:39" x14ac:dyDescent="0.35">
      <c r="A249" t="s">
        <v>2456</v>
      </c>
      <c r="B249" t="s">
        <v>2457</v>
      </c>
      <c r="C249" t="s">
        <v>2457</v>
      </c>
      <c r="D249" t="s">
        <v>2458</v>
      </c>
      <c r="E249" t="s">
        <v>1483</v>
      </c>
      <c r="F249" t="s">
        <v>41</v>
      </c>
      <c r="G249" t="s">
        <v>42</v>
      </c>
      <c r="H249" t="s">
        <v>42</v>
      </c>
      <c r="I249" t="s">
        <v>43</v>
      </c>
      <c r="J249" t="s">
        <v>2459</v>
      </c>
      <c r="K249" t="s">
        <v>2459</v>
      </c>
      <c r="L249" t="s">
        <v>2460</v>
      </c>
      <c r="M249">
        <v>25</v>
      </c>
      <c r="N249">
        <v>2</v>
      </c>
      <c r="O249">
        <v>2023</v>
      </c>
      <c r="P249">
        <v>25</v>
      </c>
      <c r="Q249" t="s">
        <v>173</v>
      </c>
      <c r="R249" s="1">
        <v>44958</v>
      </c>
      <c r="S249">
        <v>1</v>
      </c>
      <c r="T249" t="s">
        <v>2354</v>
      </c>
      <c r="U249" t="s">
        <v>2461</v>
      </c>
      <c r="V249">
        <v>116146</v>
      </c>
      <c r="W249" t="s">
        <v>2462</v>
      </c>
      <c r="X249">
        <v>2588</v>
      </c>
      <c r="Y249">
        <v>2.23E-2</v>
      </c>
      <c r="Z249">
        <v>73</v>
      </c>
      <c r="AA249" t="s">
        <v>2463</v>
      </c>
      <c r="AB249">
        <v>8</v>
      </c>
      <c r="AC249">
        <v>22</v>
      </c>
      <c r="AD249">
        <v>0</v>
      </c>
      <c r="AE249">
        <v>22.1</v>
      </c>
      <c r="AF249" t="s">
        <v>187</v>
      </c>
      <c r="AG249">
        <v>19500</v>
      </c>
      <c r="AH249" t="s">
        <v>2464</v>
      </c>
      <c r="AI249" t="s">
        <v>54</v>
      </c>
      <c r="AJ249" t="s">
        <v>5573</v>
      </c>
      <c r="AK249" t="s">
        <v>54</v>
      </c>
      <c r="AL249" s="23" t="str">
        <f t="shared" si="4"/>
        <v>ธุรกิจและการค้า</v>
      </c>
      <c r="AM249">
        <f>LEN(Exploratory_Data_Analysis___video_youtube[[#This Row],[description]])</f>
        <v>453</v>
      </c>
    </row>
    <row r="250" spans="1:39" x14ac:dyDescent="0.35">
      <c r="A250" t="s">
        <v>2465</v>
      </c>
      <c r="B250" t="s">
        <v>2466</v>
      </c>
      <c r="C250" t="s">
        <v>2466</v>
      </c>
      <c r="D250" t="s">
        <v>2467</v>
      </c>
      <c r="E250" t="s">
        <v>628</v>
      </c>
      <c r="F250" t="s">
        <v>41</v>
      </c>
      <c r="G250" t="s">
        <v>42</v>
      </c>
      <c r="H250" t="s">
        <v>42</v>
      </c>
      <c r="I250" t="s">
        <v>43</v>
      </c>
      <c r="J250" t="s">
        <v>2468</v>
      </c>
      <c r="K250" t="s">
        <v>2468</v>
      </c>
      <c r="L250" t="s">
        <v>2469</v>
      </c>
      <c r="M250">
        <v>7</v>
      </c>
      <c r="N250">
        <v>3</v>
      </c>
      <c r="O250">
        <v>2023</v>
      </c>
      <c r="P250">
        <v>7</v>
      </c>
      <c r="Q250" t="s">
        <v>280</v>
      </c>
      <c r="R250" s="1">
        <v>44986</v>
      </c>
      <c r="S250">
        <v>1</v>
      </c>
      <c r="T250" t="s">
        <v>2354</v>
      </c>
      <c r="U250" t="s">
        <v>2470</v>
      </c>
      <c r="V250">
        <v>122259</v>
      </c>
      <c r="W250" t="s">
        <v>1330</v>
      </c>
      <c r="X250">
        <v>1811</v>
      </c>
      <c r="Y250">
        <v>1.4800000000000001E-2</v>
      </c>
      <c r="Z250">
        <v>143</v>
      </c>
      <c r="AA250" t="s">
        <v>2471</v>
      </c>
      <c r="AB250">
        <v>51</v>
      </c>
      <c r="AC250">
        <v>20</v>
      </c>
      <c r="AD250">
        <v>0</v>
      </c>
      <c r="AE250">
        <v>20.9</v>
      </c>
      <c r="AF250" t="s">
        <v>187</v>
      </c>
      <c r="AG250">
        <v>14600</v>
      </c>
      <c r="AH250" t="s">
        <v>2472</v>
      </c>
      <c r="AI250" t="s">
        <v>54</v>
      </c>
      <c r="AJ250" t="s">
        <v>1143</v>
      </c>
      <c r="AK250" t="s">
        <v>54</v>
      </c>
      <c r="AL250" s="23" t="str">
        <f t="shared" si="4"/>
        <v>ธุรกิจและการค้า</v>
      </c>
      <c r="AM250">
        <f>LEN(Exploratory_Data_Analysis___video_youtube[[#This Row],[description]])</f>
        <v>401</v>
      </c>
    </row>
    <row r="251" spans="1:39" x14ac:dyDescent="0.35">
      <c r="A251" t="s">
        <v>2473</v>
      </c>
      <c r="B251" t="s">
        <v>2474</v>
      </c>
      <c r="C251" t="s">
        <v>2474</v>
      </c>
      <c r="D251" t="s">
        <v>2475</v>
      </c>
      <c r="E251" t="s">
        <v>1483</v>
      </c>
      <c r="F251" t="s">
        <v>41</v>
      </c>
      <c r="G251" t="s">
        <v>42</v>
      </c>
      <c r="H251" t="s">
        <v>42</v>
      </c>
      <c r="I251" t="s">
        <v>43</v>
      </c>
      <c r="J251" t="s">
        <v>2476</v>
      </c>
      <c r="K251" t="s">
        <v>2476</v>
      </c>
      <c r="L251" t="s">
        <v>2477</v>
      </c>
      <c r="M251">
        <v>15</v>
      </c>
      <c r="N251">
        <v>3</v>
      </c>
      <c r="O251">
        <v>2023</v>
      </c>
      <c r="P251">
        <v>15</v>
      </c>
      <c r="Q251" t="s">
        <v>280</v>
      </c>
      <c r="R251" s="1">
        <v>44986</v>
      </c>
      <c r="S251">
        <v>1</v>
      </c>
      <c r="T251" t="s">
        <v>2354</v>
      </c>
      <c r="U251" t="s">
        <v>2478</v>
      </c>
      <c r="V251">
        <v>240444</v>
      </c>
      <c r="W251" t="s">
        <v>2479</v>
      </c>
      <c r="X251">
        <v>3814</v>
      </c>
      <c r="Y251">
        <v>1.5900000000000001E-2</v>
      </c>
      <c r="Z251">
        <v>172</v>
      </c>
      <c r="AA251" t="s">
        <v>2480</v>
      </c>
      <c r="AB251">
        <v>47</v>
      </c>
      <c r="AC251">
        <v>27</v>
      </c>
      <c r="AD251">
        <v>0</v>
      </c>
      <c r="AE251">
        <v>27.8</v>
      </c>
      <c r="AF251" t="s">
        <v>187</v>
      </c>
      <c r="AG251">
        <v>17700</v>
      </c>
      <c r="AH251" t="s">
        <v>2481</v>
      </c>
      <c r="AI251" t="s">
        <v>54</v>
      </c>
      <c r="AJ251" t="s">
        <v>249</v>
      </c>
      <c r="AK251" t="s">
        <v>54</v>
      </c>
      <c r="AL251" s="23" t="str">
        <f t="shared" si="4"/>
        <v>เศรษฐกิจ</v>
      </c>
      <c r="AM251">
        <f>LEN(Exploratory_Data_Analysis___video_youtube[[#This Row],[description]])</f>
        <v>544</v>
      </c>
    </row>
    <row r="252" spans="1:39" x14ac:dyDescent="0.35">
      <c r="A252" t="s">
        <v>2482</v>
      </c>
      <c r="B252" t="s">
        <v>2483</v>
      </c>
      <c r="C252" t="s">
        <v>2483</v>
      </c>
      <c r="D252" t="s">
        <v>2484</v>
      </c>
      <c r="E252" t="s">
        <v>443</v>
      </c>
      <c r="F252" t="s">
        <v>41</v>
      </c>
      <c r="G252" t="s">
        <v>42</v>
      </c>
      <c r="H252" t="s">
        <v>42</v>
      </c>
      <c r="I252" t="s">
        <v>43</v>
      </c>
      <c r="J252" t="s">
        <v>2485</v>
      </c>
      <c r="K252" t="s">
        <v>2485</v>
      </c>
      <c r="L252" t="s">
        <v>2486</v>
      </c>
      <c r="M252">
        <v>22</v>
      </c>
      <c r="N252">
        <v>3</v>
      </c>
      <c r="O252">
        <v>2023</v>
      </c>
      <c r="P252">
        <v>22</v>
      </c>
      <c r="Q252" t="s">
        <v>280</v>
      </c>
      <c r="R252" s="1">
        <v>44986</v>
      </c>
      <c r="S252">
        <v>1</v>
      </c>
      <c r="T252" t="s">
        <v>2354</v>
      </c>
      <c r="U252" t="s">
        <v>2487</v>
      </c>
      <c r="V252">
        <v>50962</v>
      </c>
      <c r="W252" t="s">
        <v>2488</v>
      </c>
      <c r="X252">
        <v>1026</v>
      </c>
      <c r="Y252">
        <v>2.01E-2</v>
      </c>
      <c r="Z252">
        <v>125</v>
      </c>
      <c r="AA252" t="s">
        <v>2489</v>
      </c>
      <c r="AB252">
        <v>29</v>
      </c>
      <c r="AC252">
        <v>39</v>
      </c>
      <c r="AD252">
        <v>0</v>
      </c>
      <c r="AE252">
        <v>39.5</v>
      </c>
      <c r="AF252" t="s">
        <v>52</v>
      </c>
      <c r="AG252">
        <v>9600</v>
      </c>
      <c r="AH252" t="s">
        <v>2490</v>
      </c>
      <c r="AI252" t="s">
        <v>54</v>
      </c>
      <c r="AJ252" t="s">
        <v>249</v>
      </c>
      <c r="AK252" t="s">
        <v>54</v>
      </c>
      <c r="AL252" s="23" t="str">
        <f t="shared" si="4"/>
        <v>เศรษฐกิจ</v>
      </c>
      <c r="AM252">
        <f>LEN(Exploratory_Data_Analysis___video_youtube[[#This Row],[description]])</f>
        <v>493</v>
      </c>
    </row>
    <row r="253" spans="1:39" x14ac:dyDescent="0.35">
      <c r="A253" t="s">
        <v>2491</v>
      </c>
      <c r="B253" t="s">
        <v>2492</v>
      </c>
      <c r="C253" t="s">
        <v>2492</v>
      </c>
      <c r="D253" t="s">
        <v>2493</v>
      </c>
      <c r="E253" t="s">
        <v>192</v>
      </c>
      <c r="F253" t="s">
        <v>41</v>
      </c>
      <c r="G253" t="s">
        <v>42</v>
      </c>
      <c r="H253" t="s">
        <v>42</v>
      </c>
      <c r="I253" t="s">
        <v>2494</v>
      </c>
      <c r="J253" t="s">
        <v>2495</v>
      </c>
      <c r="K253" t="s">
        <v>2495</v>
      </c>
      <c r="L253" t="s">
        <v>2496</v>
      </c>
      <c r="M253">
        <v>24</v>
      </c>
      <c r="N253">
        <v>12</v>
      </c>
      <c r="O253">
        <v>2020</v>
      </c>
      <c r="P253">
        <v>24</v>
      </c>
      <c r="Q253" t="s">
        <v>1375</v>
      </c>
      <c r="R253" s="1">
        <v>44166</v>
      </c>
      <c r="S253">
        <v>4</v>
      </c>
      <c r="T253" t="s">
        <v>2497</v>
      </c>
      <c r="U253" t="s">
        <v>2498</v>
      </c>
      <c r="V253">
        <v>24358</v>
      </c>
      <c r="W253" t="s">
        <v>2499</v>
      </c>
      <c r="X253">
        <v>545</v>
      </c>
      <c r="Y253">
        <v>2.24E-2</v>
      </c>
      <c r="Z253">
        <v>8</v>
      </c>
      <c r="AA253" t="s">
        <v>2500</v>
      </c>
      <c r="AB253">
        <v>2</v>
      </c>
      <c r="AC253">
        <v>29</v>
      </c>
      <c r="AD253">
        <v>0</v>
      </c>
      <c r="AE253">
        <v>29</v>
      </c>
      <c r="AF253" t="s">
        <v>187</v>
      </c>
      <c r="AG253">
        <v>34300</v>
      </c>
      <c r="AH253" t="s">
        <v>2501</v>
      </c>
      <c r="AI253" t="s">
        <v>54</v>
      </c>
      <c r="AJ253" t="s">
        <v>166</v>
      </c>
      <c r="AK253" t="s">
        <v>54</v>
      </c>
      <c r="AL253" s="23" t="str">
        <f t="shared" si="4"/>
        <v>Life Style</v>
      </c>
      <c r="AM253">
        <f>LEN(Exploratory_Data_Analysis___video_youtube[[#This Row],[description]])</f>
        <v>325</v>
      </c>
    </row>
    <row r="254" spans="1:39" x14ac:dyDescent="0.35">
      <c r="A254" t="s">
        <v>2502</v>
      </c>
      <c r="B254" t="s">
        <v>2503</v>
      </c>
      <c r="C254" t="s">
        <v>2503</v>
      </c>
      <c r="D254" t="s">
        <v>2504</v>
      </c>
      <c r="E254" t="s">
        <v>597</v>
      </c>
      <c r="F254" t="s">
        <v>41</v>
      </c>
      <c r="G254" t="s">
        <v>42</v>
      </c>
      <c r="H254" t="s">
        <v>42</v>
      </c>
      <c r="I254" t="s">
        <v>2494</v>
      </c>
      <c r="J254" t="s">
        <v>2505</v>
      </c>
      <c r="K254" t="s">
        <v>2506</v>
      </c>
      <c r="L254" t="s">
        <v>2507</v>
      </c>
      <c r="M254">
        <v>21</v>
      </c>
      <c r="N254">
        <v>12</v>
      </c>
      <c r="O254">
        <v>2020</v>
      </c>
      <c r="P254">
        <v>21</v>
      </c>
      <c r="Q254" t="s">
        <v>1375</v>
      </c>
      <c r="R254" s="1">
        <v>44166</v>
      </c>
      <c r="S254">
        <v>4</v>
      </c>
      <c r="T254" t="s">
        <v>2497</v>
      </c>
      <c r="U254" t="s">
        <v>2508</v>
      </c>
      <c r="V254">
        <v>18338</v>
      </c>
      <c r="W254" t="s">
        <v>2162</v>
      </c>
      <c r="X254">
        <v>392</v>
      </c>
      <c r="Y254">
        <v>2.1399999999999999E-2</v>
      </c>
      <c r="Z254">
        <v>20</v>
      </c>
      <c r="AA254" t="s">
        <v>2509</v>
      </c>
      <c r="AB254">
        <v>14</v>
      </c>
      <c r="AC254">
        <v>27</v>
      </c>
      <c r="AD254">
        <v>0</v>
      </c>
      <c r="AE254">
        <v>27.2</v>
      </c>
      <c r="AF254" t="s">
        <v>187</v>
      </c>
      <c r="AG254">
        <v>36600</v>
      </c>
      <c r="AH254" t="s">
        <v>2510</v>
      </c>
      <c r="AI254" t="s">
        <v>54</v>
      </c>
      <c r="AJ254" t="s">
        <v>7043</v>
      </c>
      <c r="AK254" t="s">
        <v>54</v>
      </c>
      <c r="AL254" s="23" t="str">
        <f t="shared" si="4"/>
        <v>Life Style</v>
      </c>
      <c r="AM254">
        <f>LEN(Exploratory_Data_Analysis___video_youtube[[#This Row],[description]])</f>
        <v>390</v>
      </c>
    </row>
    <row r="255" spans="1:39" x14ac:dyDescent="0.35">
      <c r="A255" t="s">
        <v>2511</v>
      </c>
      <c r="B255" t="s">
        <v>2512</v>
      </c>
      <c r="C255" t="s">
        <v>2512</v>
      </c>
      <c r="D255" t="s">
        <v>2513</v>
      </c>
      <c r="E255" t="s">
        <v>69</v>
      </c>
      <c r="F255" t="s">
        <v>41</v>
      </c>
      <c r="G255" t="s">
        <v>42</v>
      </c>
      <c r="H255" t="s">
        <v>42</v>
      </c>
      <c r="I255" t="s">
        <v>2494</v>
      </c>
      <c r="J255" t="s">
        <v>2514</v>
      </c>
      <c r="K255" t="s">
        <v>2514</v>
      </c>
      <c r="L255" t="s">
        <v>2515</v>
      </c>
      <c r="M255">
        <v>19</v>
      </c>
      <c r="N255">
        <v>12</v>
      </c>
      <c r="O255">
        <v>2020</v>
      </c>
      <c r="P255">
        <v>19</v>
      </c>
      <c r="Q255" t="s">
        <v>1375</v>
      </c>
      <c r="R255" s="1">
        <v>44166</v>
      </c>
      <c r="S255">
        <v>4</v>
      </c>
      <c r="T255" t="s">
        <v>2497</v>
      </c>
      <c r="U255" t="s">
        <v>2516</v>
      </c>
      <c r="V255">
        <v>52087</v>
      </c>
      <c r="W255" t="s">
        <v>2517</v>
      </c>
      <c r="X255">
        <v>1216</v>
      </c>
      <c r="Y255">
        <v>2.3300000000000001E-2</v>
      </c>
      <c r="Z255">
        <v>36</v>
      </c>
      <c r="AA255" t="s">
        <v>1790</v>
      </c>
      <c r="AB255">
        <v>22</v>
      </c>
      <c r="AC255">
        <v>30</v>
      </c>
      <c r="AD255">
        <v>0</v>
      </c>
      <c r="AE255">
        <v>30.4</v>
      </c>
      <c r="AF255" t="s">
        <v>52</v>
      </c>
      <c r="AG255">
        <v>36900</v>
      </c>
      <c r="AH255" t="s">
        <v>2518</v>
      </c>
      <c r="AI255" t="s">
        <v>54</v>
      </c>
      <c r="AJ255" t="s">
        <v>846</v>
      </c>
      <c r="AK255" t="s">
        <v>54</v>
      </c>
      <c r="AL255" s="23" t="str">
        <f t="shared" si="4"/>
        <v>ธุรกิจและการค้า</v>
      </c>
      <c r="AM255">
        <f>LEN(Exploratory_Data_Analysis___video_youtube[[#This Row],[description]])</f>
        <v>332</v>
      </c>
    </row>
    <row r="256" spans="1:39" x14ac:dyDescent="0.35">
      <c r="A256" t="s">
        <v>2519</v>
      </c>
      <c r="B256" t="s">
        <v>2520</v>
      </c>
      <c r="C256" t="s">
        <v>2520</v>
      </c>
      <c r="D256" t="s">
        <v>2521</v>
      </c>
      <c r="E256" t="s">
        <v>58</v>
      </c>
      <c r="F256" t="s">
        <v>41</v>
      </c>
      <c r="G256" t="s">
        <v>42</v>
      </c>
      <c r="H256" t="s">
        <v>42</v>
      </c>
      <c r="I256" t="s">
        <v>2494</v>
      </c>
      <c r="J256" t="s">
        <v>2522</v>
      </c>
      <c r="K256" t="s">
        <v>2522</v>
      </c>
      <c r="L256" t="s">
        <v>2523</v>
      </c>
      <c r="M256">
        <v>18</v>
      </c>
      <c r="N256">
        <v>12</v>
      </c>
      <c r="O256">
        <v>2020</v>
      </c>
      <c r="P256">
        <v>18</v>
      </c>
      <c r="Q256" t="s">
        <v>1375</v>
      </c>
      <c r="R256" s="1">
        <v>44166</v>
      </c>
      <c r="S256">
        <v>4</v>
      </c>
      <c r="T256" t="s">
        <v>2497</v>
      </c>
      <c r="U256" t="s">
        <v>2524</v>
      </c>
      <c r="V256">
        <v>218290</v>
      </c>
      <c r="W256" t="s">
        <v>2525</v>
      </c>
      <c r="X256">
        <v>5156</v>
      </c>
      <c r="Y256">
        <v>2.3599999999999999E-2</v>
      </c>
      <c r="Z256">
        <v>201</v>
      </c>
      <c r="AA256" t="s">
        <v>2526</v>
      </c>
      <c r="AB256">
        <v>45</v>
      </c>
      <c r="AC256">
        <v>53</v>
      </c>
      <c r="AD256">
        <v>0</v>
      </c>
      <c r="AE256">
        <v>53.8</v>
      </c>
      <c r="AF256" t="s">
        <v>52</v>
      </c>
      <c r="AG256">
        <v>42300</v>
      </c>
      <c r="AH256" t="s">
        <v>2527</v>
      </c>
      <c r="AI256" t="s">
        <v>54</v>
      </c>
      <c r="AJ256" t="s">
        <v>846</v>
      </c>
      <c r="AK256" t="s">
        <v>54</v>
      </c>
      <c r="AL256" s="23" t="str">
        <f t="shared" si="4"/>
        <v>ธุรกิจและการค้า</v>
      </c>
      <c r="AM256">
        <f>LEN(Exploratory_Data_Analysis___video_youtube[[#This Row],[description]])</f>
        <v>320</v>
      </c>
    </row>
    <row r="257" spans="1:39" x14ac:dyDescent="0.35">
      <c r="A257" t="s">
        <v>2528</v>
      </c>
      <c r="B257" t="s">
        <v>2529</v>
      </c>
      <c r="C257" t="s">
        <v>2529</v>
      </c>
      <c r="D257" t="s">
        <v>2530</v>
      </c>
      <c r="E257" t="s">
        <v>881</v>
      </c>
      <c r="F257" t="s">
        <v>41</v>
      </c>
      <c r="G257" t="s">
        <v>42</v>
      </c>
      <c r="H257" t="s">
        <v>42</v>
      </c>
      <c r="I257" t="s">
        <v>2494</v>
      </c>
      <c r="J257" t="s">
        <v>2531</v>
      </c>
      <c r="K257" t="s">
        <v>2531</v>
      </c>
      <c r="L257" t="s">
        <v>2532</v>
      </c>
      <c r="M257">
        <v>17</v>
      </c>
      <c r="N257">
        <v>12</v>
      </c>
      <c r="O257">
        <v>2020</v>
      </c>
      <c r="P257">
        <v>17</v>
      </c>
      <c r="Q257" t="s">
        <v>1375</v>
      </c>
      <c r="R257" s="1">
        <v>44166</v>
      </c>
      <c r="S257">
        <v>4</v>
      </c>
      <c r="T257" t="s">
        <v>2497</v>
      </c>
      <c r="U257" t="s">
        <v>217</v>
      </c>
      <c r="V257">
        <v>12670</v>
      </c>
      <c r="W257" t="s">
        <v>2533</v>
      </c>
      <c r="X257">
        <v>232</v>
      </c>
      <c r="Y257">
        <v>1.83E-2</v>
      </c>
      <c r="Z257">
        <v>3</v>
      </c>
      <c r="AA257" t="s">
        <v>2534</v>
      </c>
      <c r="AB257">
        <v>33</v>
      </c>
      <c r="AC257">
        <v>51</v>
      </c>
      <c r="AD257">
        <v>0</v>
      </c>
      <c r="AE257">
        <v>51.6</v>
      </c>
      <c r="AF257" t="s">
        <v>52</v>
      </c>
      <c r="AG257">
        <v>36700</v>
      </c>
      <c r="AH257" t="s">
        <v>2535</v>
      </c>
      <c r="AI257" t="s">
        <v>451</v>
      </c>
      <c r="AJ257" t="s">
        <v>249</v>
      </c>
      <c r="AK257" t="s">
        <v>54</v>
      </c>
      <c r="AL257" s="23" t="str">
        <f t="shared" si="4"/>
        <v>เศรษฐกิจ</v>
      </c>
      <c r="AM257">
        <f>LEN(Exploratory_Data_Analysis___video_youtube[[#This Row],[description]])</f>
        <v>419</v>
      </c>
    </row>
    <row r="258" spans="1:39" x14ac:dyDescent="0.35">
      <c r="A258" t="s">
        <v>2536</v>
      </c>
      <c r="B258" t="s">
        <v>2537</v>
      </c>
      <c r="C258" t="s">
        <v>2537</v>
      </c>
      <c r="D258" t="s">
        <v>2538</v>
      </c>
      <c r="E258" t="s">
        <v>276</v>
      </c>
      <c r="F258" t="s">
        <v>41</v>
      </c>
      <c r="G258" t="s">
        <v>42</v>
      </c>
      <c r="H258" t="s">
        <v>42</v>
      </c>
      <c r="I258" t="s">
        <v>2494</v>
      </c>
      <c r="J258" t="s">
        <v>2539</v>
      </c>
      <c r="K258" t="s">
        <v>2540</v>
      </c>
      <c r="L258" t="s">
        <v>2541</v>
      </c>
      <c r="M258">
        <v>15</v>
      </c>
      <c r="N258">
        <v>12</v>
      </c>
      <c r="O258">
        <v>2020</v>
      </c>
      <c r="P258">
        <v>15</v>
      </c>
      <c r="Q258" t="s">
        <v>1375</v>
      </c>
      <c r="R258" s="1">
        <v>44166</v>
      </c>
      <c r="S258">
        <v>4</v>
      </c>
      <c r="T258" t="s">
        <v>2497</v>
      </c>
      <c r="U258" t="s">
        <v>2542</v>
      </c>
      <c r="V258">
        <v>61058</v>
      </c>
      <c r="W258" t="s">
        <v>2543</v>
      </c>
      <c r="X258">
        <v>1050</v>
      </c>
      <c r="Y258">
        <v>1.72E-2</v>
      </c>
      <c r="Z258">
        <v>96</v>
      </c>
      <c r="AA258" t="s">
        <v>2544</v>
      </c>
      <c r="AB258">
        <v>17</v>
      </c>
      <c r="AC258">
        <v>24</v>
      </c>
      <c r="AD258">
        <v>1</v>
      </c>
      <c r="AE258">
        <v>84.3</v>
      </c>
      <c r="AF258" t="s">
        <v>259</v>
      </c>
      <c r="AG258">
        <v>38600</v>
      </c>
      <c r="AH258" t="s">
        <v>2545</v>
      </c>
      <c r="AI258" t="s">
        <v>54</v>
      </c>
      <c r="AJ258" t="s">
        <v>285</v>
      </c>
      <c r="AK258" t="s">
        <v>285</v>
      </c>
      <c r="AL258" s="23" t="str">
        <f t="shared" ref="AL258:AL321" si="5">_xlfn.XLOOKUP(AJ258,$AO$2:$AO$28,$AP$2:$AP$28)</f>
        <v>การเมือง</v>
      </c>
      <c r="AM258">
        <f>LEN(Exploratory_Data_Analysis___video_youtube[[#This Row],[description]])</f>
        <v>380</v>
      </c>
    </row>
    <row r="259" spans="1:39" x14ac:dyDescent="0.35">
      <c r="A259" t="s">
        <v>2546</v>
      </c>
      <c r="B259" t="s">
        <v>2547</v>
      </c>
      <c r="C259" t="s">
        <v>2547</v>
      </c>
      <c r="D259" t="s">
        <v>2548</v>
      </c>
      <c r="E259" t="s">
        <v>276</v>
      </c>
      <c r="F259" t="s">
        <v>41</v>
      </c>
      <c r="G259" t="s">
        <v>42</v>
      </c>
      <c r="H259" t="s">
        <v>42</v>
      </c>
      <c r="I259" t="s">
        <v>2494</v>
      </c>
      <c r="J259" t="s">
        <v>2549</v>
      </c>
      <c r="K259" t="s">
        <v>2550</v>
      </c>
      <c r="L259" t="s">
        <v>2551</v>
      </c>
      <c r="M259">
        <v>14</v>
      </c>
      <c r="N259">
        <v>12</v>
      </c>
      <c r="O259">
        <v>2020</v>
      </c>
      <c r="P259">
        <v>14</v>
      </c>
      <c r="Q259" t="s">
        <v>1375</v>
      </c>
      <c r="R259" s="1">
        <v>44166</v>
      </c>
      <c r="S259">
        <v>4</v>
      </c>
      <c r="T259" t="s">
        <v>2497</v>
      </c>
      <c r="U259" t="s">
        <v>2552</v>
      </c>
      <c r="V259">
        <v>2273</v>
      </c>
      <c r="W259" t="s">
        <v>2553</v>
      </c>
      <c r="X259">
        <v>50</v>
      </c>
      <c r="Y259">
        <v>2.1999999999999999E-2</v>
      </c>
      <c r="Z259">
        <v>8</v>
      </c>
      <c r="AA259" t="s">
        <v>2554</v>
      </c>
      <c r="AB259">
        <v>15</v>
      </c>
      <c r="AC259">
        <v>14</v>
      </c>
      <c r="AD259">
        <v>1</v>
      </c>
      <c r="AE259">
        <v>74.3</v>
      </c>
      <c r="AF259" t="s">
        <v>259</v>
      </c>
      <c r="AG259">
        <v>34500</v>
      </c>
      <c r="AH259" t="s">
        <v>2555</v>
      </c>
      <c r="AI259" t="s">
        <v>54</v>
      </c>
      <c r="AJ259" t="s">
        <v>285</v>
      </c>
      <c r="AK259" t="s">
        <v>285</v>
      </c>
      <c r="AL259" s="23" t="str">
        <f t="shared" si="5"/>
        <v>การเมือง</v>
      </c>
      <c r="AM259">
        <f>LEN(Exploratory_Data_Analysis___video_youtube[[#This Row],[description]])</f>
        <v>469</v>
      </c>
    </row>
    <row r="260" spans="1:39" x14ac:dyDescent="0.35">
      <c r="A260" t="s">
        <v>2556</v>
      </c>
      <c r="B260" t="s">
        <v>2557</v>
      </c>
      <c r="C260" t="s">
        <v>2557</v>
      </c>
      <c r="D260" t="s">
        <v>2558</v>
      </c>
      <c r="E260" t="s">
        <v>320</v>
      </c>
      <c r="F260" t="s">
        <v>41</v>
      </c>
      <c r="G260" t="s">
        <v>42</v>
      </c>
      <c r="H260" t="s">
        <v>42</v>
      </c>
      <c r="I260" t="s">
        <v>2494</v>
      </c>
      <c r="J260" t="s">
        <v>2559</v>
      </c>
      <c r="K260" t="s">
        <v>2559</v>
      </c>
      <c r="L260" t="s">
        <v>2560</v>
      </c>
      <c r="M260">
        <v>4</v>
      </c>
      <c r="N260">
        <v>12</v>
      </c>
      <c r="O260">
        <v>2020</v>
      </c>
      <c r="P260">
        <v>4</v>
      </c>
      <c r="Q260" t="s">
        <v>1375</v>
      </c>
      <c r="R260" s="1">
        <v>44166</v>
      </c>
      <c r="S260">
        <v>4</v>
      </c>
      <c r="T260" t="s">
        <v>2497</v>
      </c>
      <c r="U260" t="s">
        <v>2561</v>
      </c>
      <c r="V260">
        <v>33272</v>
      </c>
      <c r="W260" t="s">
        <v>2562</v>
      </c>
      <c r="X260">
        <v>561</v>
      </c>
      <c r="Y260">
        <v>1.6899999999999998E-2</v>
      </c>
      <c r="Z260">
        <v>89</v>
      </c>
      <c r="AA260" t="s">
        <v>2563</v>
      </c>
      <c r="AB260">
        <v>29</v>
      </c>
      <c r="AC260">
        <v>30</v>
      </c>
      <c r="AD260">
        <v>0</v>
      </c>
      <c r="AE260">
        <v>30.5</v>
      </c>
      <c r="AF260" t="s">
        <v>52</v>
      </c>
      <c r="AG260">
        <v>37000</v>
      </c>
      <c r="AH260" t="s">
        <v>2564</v>
      </c>
      <c r="AI260" t="s">
        <v>54</v>
      </c>
      <c r="AJ260" t="s">
        <v>285</v>
      </c>
      <c r="AK260" t="s">
        <v>54</v>
      </c>
      <c r="AL260" s="23" t="str">
        <f t="shared" si="5"/>
        <v>การเมือง</v>
      </c>
      <c r="AM260">
        <f>LEN(Exploratory_Data_Analysis___video_youtube[[#This Row],[description]])</f>
        <v>352</v>
      </c>
    </row>
    <row r="261" spans="1:39" x14ac:dyDescent="0.35">
      <c r="A261" t="s">
        <v>2565</v>
      </c>
      <c r="B261" t="s">
        <v>2566</v>
      </c>
      <c r="C261" t="s">
        <v>2566</v>
      </c>
      <c r="D261" t="s">
        <v>2567</v>
      </c>
      <c r="E261" t="s">
        <v>351</v>
      </c>
      <c r="F261" t="s">
        <v>41</v>
      </c>
      <c r="G261" t="s">
        <v>42</v>
      </c>
      <c r="H261" t="s">
        <v>42</v>
      </c>
      <c r="I261" t="s">
        <v>2494</v>
      </c>
      <c r="J261" t="s">
        <v>2568</v>
      </c>
      <c r="K261" t="s">
        <v>2568</v>
      </c>
      <c r="L261" t="s">
        <v>2569</v>
      </c>
      <c r="M261">
        <v>1</v>
      </c>
      <c r="N261">
        <v>12</v>
      </c>
      <c r="O261">
        <v>2020</v>
      </c>
      <c r="P261">
        <v>1</v>
      </c>
      <c r="Q261" t="s">
        <v>1375</v>
      </c>
      <c r="R261" s="1">
        <v>44166</v>
      </c>
      <c r="S261">
        <v>4</v>
      </c>
      <c r="T261" t="s">
        <v>2497</v>
      </c>
      <c r="U261" t="s">
        <v>2570</v>
      </c>
      <c r="V261">
        <v>52140</v>
      </c>
      <c r="W261" t="s">
        <v>2571</v>
      </c>
      <c r="X261">
        <v>1096</v>
      </c>
      <c r="Y261">
        <v>2.1000000000000001E-2</v>
      </c>
      <c r="Z261">
        <v>851</v>
      </c>
      <c r="AA261" t="s">
        <v>2572</v>
      </c>
      <c r="AB261">
        <v>31</v>
      </c>
      <c r="AC261">
        <v>29</v>
      </c>
      <c r="AD261">
        <v>0</v>
      </c>
      <c r="AE261">
        <v>29.5</v>
      </c>
      <c r="AF261" t="s">
        <v>187</v>
      </c>
      <c r="AG261">
        <v>35300</v>
      </c>
      <c r="AH261" t="s">
        <v>2573</v>
      </c>
      <c r="AI261" t="s">
        <v>54</v>
      </c>
      <c r="AJ261" t="s">
        <v>285</v>
      </c>
      <c r="AK261" t="s">
        <v>54</v>
      </c>
      <c r="AL261" s="23" t="str">
        <f t="shared" si="5"/>
        <v>การเมือง</v>
      </c>
      <c r="AM261">
        <f>LEN(Exploratory_Data_Analysis___video_youtube[[#This Row],[description]])</f>
        <v>157</v>
      </c>
    </row>
    <row r="262" spans="1:39" x14ac:dyDescent="0.35">
      <c r="A262" t="s">
        <v>2574</v>
      </c>
      <c r="B262" t="s">
        <v>2575</v>
      </c>
      <c r="C262" t="s">
        <v>2575</v>
      </c>
      <c r="D262" t="s">
        <v>2576</v>
      </c>
      <c r="E262" t="s">
        <v>924</v>
      </c>
      <c r="F262" t="s">
        <v>41</v>
      </c>
      <c r="G262" t="s">
        <v>42</v>
      </c>
      <c r="H262" t="s">
        <v>42</v>
      </c>
      <c r="I262" t="s">
        <v>2494</v>
      </c>
      <c r="J262" t="s">
        <v>2577</v>
      </c>
      <c r="K262" t="s">
        <v>2577</v>
      </c>
      <c r="L262" t="s">
        <v>2578</v>
      </c>
      <c r="M262">
        <v>30</v>
      </c>
      <c r="N262">
        <v>11</v>
      </c>
      <c r="O262">
        <v>2020</v>
      </c>
      <c r="P262">
        <v>30</v>
      </c>
      <c r="Q262" t="s">
        <v>1272</v>
      </c>
      <c r="R262" s="1">
        <v>44136</v>
      </c>
      <c r="S262">
        <v>4</v>
      </c>
      <c r="T262" t="s">
        <v>2497</v>
      </c>
      <c r="U262" t="s">
        <v>2579</v>
      </c>
      <c r="V262">
        <v>10995</v>
      </c>
      <c r="W262" t="s">
        <v>2580</v>
      </c>
      <c r="X262">
        <v>154</v>
      </c>
      <c r="Y262">
        <v>1.4E-2</v>
      </c>
      <c r="Z262">
        <v>10</v>
      </c>
      <c r="AA262" t="s">
        <v>2581</v>
      </c>
      <c r="AB262">
        <v>30</v>
      </c>
      <c r="AC262">
        <v>22</v>
      </c>
      <c r="AD262">
        <v>0</v>
      </c>
      <c r="AE262">
        <v>22.5</v>
      </c>
      <c r="AF262" t="s">
        <v>187</v>
      </c>
      <c r="AG262">
        <v>34200</v>
      </c>
      <c r="AH262" t="s">
        <v>2582</v>
      </c>
      <c r="AI262" t="s">
        <v>54</v>
      </c>
      <c r="AJ262" t="s">
        <v>285</v>
      </c>
      <c r="AK262" t="s">
        <v>54</v>
      </c>
      <c r="AL262" s="23" t="str">
        <f t="shared" si="5"/>
        <v>การเมือง</v>
      </c>
      <c r="AM262">
        <f>LEN(Exploratory_Data_Analysis___video_youtube[[#This Row],[description]])</f>
        <v>400</v>
      </c>
    </row>
    <row r="263" spans="1:39" x14ac:dyDescent="0.35">
      <c r="A263" t="s">
        <v>2583</v>
      </c>
      <c r="B263" t="s">
        <v>2584</v>
      </c>
      <c r="C263" t="s">
        <v>2584</v>
      </c>
      <c r="D263" t="s">
        <v>2585</v>
      </c>
      <c r="E263" t="s">
        <v>412</v>
      </c>
      <c r="F263" t="s">
        <v>41</v>
      </c>
      <c r="G263" t="s">
        <v>42</v>
      </c>
      <c r="H263" t="s">
        <v>42</v>
      </c>
      <c r="I263" t="s">
        <v>2494</v>
      </c>
      <c r="J263" t="s">
        <v>2586</v>
      </c>
      <c r="K263" t="s">
        <v>2586</v>
      </c>
      <c r="L263" t="s">
        <v>2587</v>
      </c>
      <c r="M263">
        <v>18</v>
      </c>
      <c r="N263">
        <v>11</v>
      </c>
      <c r="O263">
        <v>2020</v>
      </c>
      <c r="P263">
        <v>18</v>
      </c>
      <c r="Q263" t="s">
        <v>1272</v>
      </c>
      <c r="R263" s="1">
        <v>44136</v>
      </c>
      <c r="S263">
        <v>4</v>
      </c>
      <c r="T263" t="s">
        <v>2497</v>
      </c>
      <c r="U263" t="s">
        <v>2588</v>
      </c>
      <c r="V263">
        <v>16252</v>
      </c>
      <c r="W263" t="s">
        <v>2589</v>
      </c>
      <c r="X263">
        <v>396</v>
      </c>
      <c r="Y263">
        <v>2.4400000000000002E-2</v>
      </c>
      <c r="Z263">
        <v>25</v>
      </c>
      <c r="AA263" t="s">
        <v>2590</v>
      </c>
      <c r="AB263">
        <v>16</v>
      </c>
      <c r="AC263">
        <v>24</v>
      </c>
      <c r="AD263">
        <v>0</v>
      </c>
      <c r="AE263">
        <v>24.3</v>
      </c>
      <c r="AF263" t="s">
        <v>187</v>
      </c>
      <c r="AG263">
        <v>34800</v>
      </c>
      <c r="AH263" t="s">
        <v>2591</v>
      </c>
      <c r="AI263" t="s">
        <v>54</v>
      </c>
      <c r="AJ263" t="s">
        <v>249</v>
      </c>
      <c r="AK263" t="s">
        <v>54</v>
      </c>
      <c r="AL263" s="23" t="str">
        <f t="shared" si="5"/>
        <v>เศรษฐกิจ</v>
      </c>
      <c r="AM263">
        <f>LEN(Exploratory_Data_Analysis___video_youtube[[#This Row],[description]])</f>
        <v>360</v>
      </c>
    </row>
    <row r="264" spans="1:39" x14ac:dyDescent="0.35">
      <c r="A264" t="s">
        <v>2592</v>
      </c>
      <c r="B264" t="s">
        <v>2593</v>
      </c>
      <c r="C264" t="s">
        <v>2593</v>
      </c>
      <c r="D264" t="s">
        <v>2594</v>
      </c>
      <c r="E264" t="s">
        <v>320</v>
      </c>
      <c r="F264" t="s">
        <v>41</v>
      </c>
      <c r="G264" t="s">
        <v>42</v>
      </c>
      <c r="H264" t="s">
        <v>42</v>
      </c>
      <c r="I264" t="s">
        <v>2494</v>
      </c>
      <c r="J264" t="s">
        <v>2595</v>
      </c>
      <c r="K264" t="s">
        <v>2595</v>
      </c>
      <c r="L264" t="s">
        <v>2596</v>
      </c>
      <c r="M264">
        <v>15</v>
      </c>
      <c r="N264">
        <v>11</v>
      </c>
      <c r="O264">
        <v>2020</v>
      </c>
      <c r="P264">
        <v>15</v>
      </c>
      <c r="Q264" t="s">
        <v>1272</v>
      </c>
      <c r="R264" s="1">
        <v>44136</v>
      </c>
      <c r="S264">
        <v>4</v>
      </c>
      <c r="T264" t="s">
        <v>2497</v>
      </c>
      <c r="U264" t="s">
        <v>2597</v>
      </c>
      <c r="V264">
        <v>45446</v>
      </c>
      <c r="W264" t="s">
        <v>2598</v>
      </c>
      <c r="X264">
        <v>1069</v>
      </c>
      <c r="Y264">
        <v>2.35E-2</v>
      </c>
      <c r="Z264">
        <v>232</v>
      </c>
      <c r="AA264" t="s">
        <v>2599</v>
      </c>
      <c r="AB264">
        <v>37</v>
      </c>
      <c r="AC264">
        <v>37</v>
      </c>
      <c r="AD264">
        <v>0</v>
      </c>
      <c r="AE264">
        <v>37.6</v>
      </c>
      <c r="AF264" t="s">
        <v>52</v>
      </c>
      <c r="AG264">
        <v>36500</v>
      </c>
      <c r="AH264" t="s">
        <v>2600</v>
      </c>
      <c r="AI264" t="s">
        <v>54</v>
      </c>
      <c r="AJ264" t="s">
        <v>249</v>
      </c>
      <c r="AK264" t="s">
        <v>54</v>
      </c>
      <c r="AL264" s="23" t="str">
        <f t="shared" si="5"/>
        <v>เศรษฐกิจ</v>
      </c>
      <c r="AM264">
        <f>LEN(Exploratory_Data_Analysis___video_youtube[[#This Row],[description]])</f>
        <v>275</v>
      </c>
    </row>
    <row r="265" spans="1:39" x14ac:dyDescent="0.35">
      <c r="A265" t="s">
        <v>2601</v>
      </c>
      <c r="B265" t="s">
        <v>2602</v>
      </c>
      <c r="C265" t="s">
        <v>2602</v>
      </c>
      <c r="D265" t="s">
        <v>2603</v>
      </c>
      <c r="E265" t="s">
        <v>310</v>
      </c>
      <c r="F265" t="s">
        <v>41</v>
      </c>
      <c r="G265" t="s">
        <v>42</v>
      </c>
      <c r="H265" t="s">
        <v>42</v>
      </c>
      <c r="I265" t="s">
        <v>2494</v>
      </c>
      <c r="J265" t="s">
        <v>2604</v>
      </c>
      <c r="K265" t="s">
        <v>2604</v>
      </c>
      <c r="L265" t="s">
        <v>2605</v>
      </c>
      <c r="M265">
        <v>14</v>
      </c>
      <c r="N265">
        <v>11</v>
      </c>
      <c r="O265">
        <v>2020</v>
      </c>
      <c r="P265">
        <v>14</v>
      </c>
      <c r="Q265" t="s">
        <v>1272</v>
      </c>
      <c r="R265" s="1">
        <v>44136</v>
      </c>
      <c r="S265">
        <v>4</v>
      </c>
      <c r="T265" t="s">
        <v>2497</v>
      </c>
      <c r="U265" t="s">
        <v>2606</v>
      </c>
      <c r="V265">
        <v>9455</v>
      </c>
      <c r="W265" t="s">
        <v>2607</v>
      </c>
      <c r="X265">
        <v>190</v>
      </c>
      <c r="Y265">
        <v>2.01E-2</v>
      </c>
      <c r="Z265">
        <v>9</v>
      </c>
      <c r="AA265" t="s">
        <v>2608</v>
      </c>
      <c r="AB265">
        <v>18</v>
      </c>
      <c r="AC265">
        <v>20</v>
      </c>
      <c r="AD265">
        <v>0</v>
      </c>
      <c r="AE265">
        <v>20.3</v>
      </c>
      <c r="AF265" t="s">
        <v>187</v>
      </c>
      <c r="AG265">
        <v>34700</v>
      </c>
      <c r="AH265" t="s">
        <v>2609</v>
      </c>
      <c r="AI265" t="s">
        <v>54</v>
      </c>
      <c r="AJ265" t="s">
        <v>249</v>
      </c>
      <c r="AK265" t="s">
        <v>54</v>
      </c>
      <c r="AL265" s="23" t="str">
        <f t="shared" si="5"/>
        <v>เศรษฐกิจ</v>
      </c>
      <c r="AM265">
        <f>LEN(Exploratory_Data_Analysis___video_youtube[[#This Row],[description]])</f>
        <v>245</v>
      </c>
    </row>
    <row r="266" spans="1:39" x14ac:dyDescent="0.35">
      <c r="A266" t="s">
        <v>2610</v>
      </c>
      <c r="B266" t="s">
        <v>2611</v>
      </c>
      <c r="C266" t="s">
        <v>2611</v>
      </c>
      <c r="D266" t="s">
        <v>2612</v>
      </c>
      <c r="E266" t="s">
        <v>192</v>
      </c>
      <c r="F266" t="s">
        <v>41</v>
      </c>
      <c r="G266" t="s">
        <v>42</v>
      </c>
      <c r="H266" t="s">
        <v>42</v>
      </c>
      <c r="I266" t="s">
        <v>2494</v>
      </c>
      <c r="J266" t="s">
        <v>2613</v>
      </c>
      <c r="K266" t="s">
        <v>2613</v>
      </c>
      <c r="L266" t="s">
        <v>2614</v>
      </c>
      <c r="M266">
        <v>13</v>
      </c>
      <c r="N266">
        <v>11</v>
      </c>
      <c r="O266">
        <v>2020</v>
      </c>
      <c r="P266">
        <v>13</v>
      </c>
      <c r="Q266" t="s">
        <v>1272</v>
      </c>
      <c r="R266" s="1">
        <v>44136</v>
      </c>
      <c r="S266">
        <v>4</v>
      </c>
      <c r="T266" t="s">
        <v>2497</v>
      </c>
      <c r="U266" t="s">
        <v>2615</v>
      </c>
      <c r="V266">
        <v>9297</v>
      </c>
      <c r="W266" t="s">
        <v>2616</v>
      </c>
      <c r="X266">
        <v>163</v>
      </c>
      <c r="Y266">
        <v>1.7500000000000002E-2</v>
      </c>
      <c r="Z266">
        <v>10</v>
      </c>
      <c r="AA266" t="s">
        <v>2617</v>
      </c>
      <c r="AB266">
        <v>2</v>
      </c>
      <c r="AC266">
        <v>19</v>
      </c>
      <c r="AD266">
        <v>0</v>
      </c>
      <c r="AE266">
        <v>19</v>
      </c>
      <c r="AF266" t="s">
        <v>187</v>
      </c>
      <c r="AG266">
        <v>34800</v>
      </c>
      <c r="AH266" t="s">
        <v>2618</v>
      </c>
      <c r="AI266" t="s">
        <v>54</v>
      </c>
      <c r="AJ266" t="s">
        <v>7216</v>
      </c>
      <c r="AK266" t="s">
        <v>54</v>
      </c>
      <c r="AL266" s="23" t="str">
        <f t="shared" si="5"/>
        <v>Life Style</v>
      </c>
      <c r="AM266">
        <f>LEN(Exploratory_Data_Analysis___video_youtube[[#This Row],[description]])</f>
        <v>247</v>
      </c>
    </row>
    <row r="267" spans="1:39" x14ac:dyDescent="0.35">
      <c r="A267" t="s">
        <v>2619</v>
      </c>
      <c r="B267" t="s">
        <v>2620</v>
      </c>
      <c r="C267" t="s">
        <v>2620</v>
      </c>
      <c r="D267" t="s">
        <v>2621</v>
      </c>
      <c r="E267" t="s">
        <v>147</v>
      </c>
      <c r="F267" t="s">
        <v>41</v>
      </c>
      <c r="G267" t="s">
        <v>42</v>
      </c>
      <c r="H267" t="s">
        <v>42</v>
      </c>
      <c r="I267" t="s">
        <v>2494</v>
      </c>
      <c r="J267" t="s">
        <v>2622</v>
      </c>
      <c r="K267" t="s">
        <v>2623</v>
      </c>
      <c r="L267" t="s">
        <v>2624</v>
      </c>
      <c r="M267">
        <v>10</v>
      </c>
      <c r="N267">
        <v>11</v>
      </c>
      <c r="O267">
        <v>2020</v>
      </c>
      <c r="P267">
        <v>10</v>
      </c>
      <c r="Q267" t="s">
        <v>1272</v>
      </c>
      <c r="R267" s="1">
        <v>44136</v>
      </c>
      <c r="S267">
        <v>4</v>
      </c>
      <c r="T267" t="s">
        <v>2497</v>
      </c>
      <c r="U267" t="s">
        <v>2625</v>
      </c>
      <c r="V267">
        <v>15434</v>
      </c>
      <c r="W267" t="s">
        <v>2626</v>
      </c>
      <c r="X267">
        <v>339</v>
      </c>
      <c r="Y267">
        <v>2.1999999999999999E-2</v>
      </c>
      <c r="Z267">
        <v>24</v>
      </c>
      <c r="AA267" t="s">
        <v>2627</v>
      </c>
      <c r="AB267">
        <v>30</v>
      </c>
      <c r="AC267">
        <v>47</v>
      </c>
      <c r="AD267">
        <v>0</v>
      </c>
      <c r="AE267">
        <v>47.5</v>
      </c>
      <c r="AF267" t="s">
        <v>52</v>
      </c>
      <c r="AG267">
        <v>34200</v>
      </c>
      <c r="AH267" t="s">
        <v>2628</v>
      </c>
      <c r="AI267" t="s">
        <v>54</v>
      </c>
      <c r="AJ267" t="s">
        <v>249</v>
      </c>
      <c r="AK267" t="s">
        <v>54</v>
      </c>
      <c r="AL267" s="23" t="str">
        <f t="shared" si="5"/>
        <v>เศรษฐกิจ</v>
      </c>
      <c r="AM267">
        <f>LEN(Exploratory_Data_Analysis___video_youtube[[#This Row],[description]])</f>
        <v>315</v>
      </c>
    </row>
    <row r="268" spans="1:39" x14ac:dyDescent="0.35">
      <c r="A268" t="s">
        <v>2629</v>
      </c>
      <c r="B268" t="s">
        <v>2630</v>
      </c>
      <c r="C268" t="s">
        <v>2630</v>
      </c>
      <c r="D268" t="s">
        <v>2631</v>
      </c>
      <c r="E268" t="s">
        <v>40</v>
      </c>
      <c r="F268" t="s">
        <v>41</v>
      </c>
      <c r="G268" t="s">
        <v>42</v>
      </c>
      <c r="H268" t="s">
        <v>42</v>
      </c>
      <c r="I268" t="s">
        <v>2494</v>
      </c>
      <c r="J268" t="s">
        <v>2632</v>
      </c>
      <c r="K268" t="s">
        <v>2633</v>
      </c>
      <c r="L268" t="s">
        <v>2634</v>
      </c>
      <c r="M268">
        <v>6</v>
      </c>
      <c r="N268">
        <v>11</v>
      </c>
      <c r="O268">
        <v>2020</v>
      </c>
      <c r="P268">
        <v>6</v>
      </c>
      <c r="Q268" t="s">
        <v>1272</v>
      </c>
      <c r="R268" s="1">
        <v>44136</v>
      </c>
      <c r="S268">
        <v>4</v>
      </c>
      <c r="T268" t="s">
        <v>2497</v>
      </c>
      <c r="U268" t="s">
        <v>2635</v>
      </c>
      <c r="V268">
        <v>8267</v>
      </c>
      <c r="W268" t="s">
        <v>2636</v>
      </c>
      <c r="X268">
        <v>145</v>
      </c>
      <c r="Y268">
        <v>1.7500000000000002E-2</v>
      </c>
      <c r="Z268">
        <v>7</v>
      </c>
      <c r="AA268" t="s">
        <v>2637</v>
      </c>
      <c r="AB268">
        <v>7</v>
      </c>
      <c r="AC268">
        <v>27</v>
      </c>
      <c r="AD268">
        <v>0</v>
      </c>
      <c r="AE268">
        <v>27.1</v>
      </c>
      <c r="AF268" t="s">
        <v>187</v>
      </c>
      <c r="AG268">
        <v>33400</v>
      </c>
      <c r="AH268" t="s">
        <v>2638</v>
      </c>
      <c r="AI268" t="s">
        <v>54</v>
      </c>
      <c r="AJ268" t="s">
        <v>1143</v>
      </c>
      <c r="AK268" t="s">
        <v>54</v>
      </c>
      <c r="AL268" s="23" t="str">
        <f t="shared" si="5"/>
        <v>ธุรกิจและการค้า</v>
      </c>
      <c r="AM268">
        <f>LEN(Exploratory_Data_Analysis___video_youtube[[#This Row],[description]])</f>
        <v>204</v>
      </c>
    </row>
    <row r="269" spans="1:39" x14ac:dyDescent="0.35">
      <c r="A269" t="s">
        <v>2639</v>
      </c>
      <c r="B269" t="s">
        <v>2640</v>
      </c>
      <c r="C269" t="s">
        <v>2640</v>
      </c>
      <c r="D269" t="s">
        <v>2641</v>
      </c>
      <c r="E269" t="s">
        <v>40</v>
      </c>
      <c r="F269" t="s">
        <v>41</v>
      </c>
      <c r="G269" t="s">
        <v>42</v>
      </c>
      <c r="H269" t="s">
        <v>42</v>
      </c>
      <c r="I269" t="s">
        <v>2494</v>
      </c>
      <c r="J269" t="s">
        <v>2642</v>
      </c>
      <c r="K269" t="s">
        <v>2643</v>
      </c>
      <c r="L269" t="s">
        <v>2644</v>
      </c>
      <c r="M269">
        <v>4</v>
      </c>
      <c r="N269">
        <v>11</v>
      </c>
      <c r="O269">
        <v>2020</v>
      </c>
      <c r="P269">
        <v>4</v>
      </c>
      <c r="Q269" t="s">
        <v>1272</v>
      </c>
      <c r="R269" s="1">
        <v>44136</v>
      </c>
      <c r="S269">
        <v>4</v>
      </c>
      <c r="T269" t="s">
        <v>2497</v>
      </c>
      <c r="U269" t="s">
        <v>2645</v>
      </c>
      <c r="V269">
        <v>95639</v>
      </c>
      <c r="W269" t="s">
        <v>2646</v>
      </c>
      <c r="X269">
        <v>957</v>
      </c>
      <c r="Y269">
        <v>0.01</v>
      </c>
      <c r="Z269">
        <v>138</v>
      </c>
      <c r="AA269" t="s">
        <v>1194</v>
      </c>
      <c r="AB269">
        <v>22</v>
      </c>
      <c r="AC269">
        <v>28</v>
      </c>
      <c r="AD269">
        <v>0</v>
      </c>
      <c r="AE269">
        <v>28.4</v>
      </c>
      <c r="AF269" t="s">
        <v>187</v>
      </c>
      <c r="AG269">
        <v>31900</v>
      </c>
      <c r="AH269" t="s">
        <v>2647</v>
      </c>
      <c r="AI269" t="s">
        <v>54</v>
      </c>
      <c r="AJ269" t="s">
        <v>285</v>
      </c>
      <c r="AK269" t="s">
        <v>54</v>
      </c>
      <c r="AL269" s="23" t="str">
        <f t="shared" si="5"/>
        <v>การเมือง</v>
      </c>
      <c r="AM269">
        <f>LEN(Exploratory_Data_Analysis___video_youtube[[#This Row],[description]])</f>
        <v>235</v>
      </c>
    </row>
    <row r="270" spans="1:39" x14ac:dyDescent="0.35">
      <c r="A270" t="s">
        <v>2648</v>
      </c>
      <c r="B270" t="s">
        <v>2649</v>
      </c>
      <c r="C270" t="s">
        <v>2649</v>
      </c>
      <c r="D270" t="s">
        <v>2650</v>
      </c>
      <c r="E270" t="s">
        <v>114</v>
      </c>
      <c r="F270" t="s">
        <v>41</v>
      </c>
      <c r="G270" t="s">
        <v>42</v>
      </c>
      <c r="H270" t="s">
        <v>42</v>
      </c>
      <c r="I270" t="s">
        <v>2494</v>
      </c>
      <c r="J270" t="s">
        <v>2651</v>
      </c>
      <c r="K270" t="s">
        <v>2651</v>
      </c>
      <c r="L270" t="s">
        <v>2652</v>
      </c>
      <c r="M270">
        <v>2</v>
      </c>
      <c r="N270">
        <v>11</v>
      </c>
      <c r="O270">
        <v>2020</v>
      </c>
      <c r="P270">
        <v>2</v>
      </c>
      <c r="Q270" t="s">
        <v>1272</v>
      </c>
      <c r="R270" s="1">
        <v>44136</v>
      </c>
      <c r="S270">
        <v>4</v>
      </c>
      <c r="T270" t="s">
        <v>2497</v>
      </c>
      <c r="U270" t="s">
        <v>2653</v>
      </c>
      <c r="V270">
        <v>26816</v>
      </c>
      <c r="W270" t="s">
        <v>2654</v>
      </c>
      <c r="X270">
        <v>529</v>
      </c>
      <c r="Y270">
        <v>1.9699999999999999E-2</v>
      </c>
      <c r="Z270">
        <v>11</v>
      </c>
      <c r="AA270" t="s">
        <v>2655</v>
      </c>
      <c r="AB270">
        <v>26</v>
      </c>
      <c r="AC270">
        <v>19</v>
      </c>
      <c r="AD270">
        <v>0</v>
      </c>
      <c r="AE270">
        <v>19.399999999999999</v>
      </c>
      <c r="AF270" t="s">
        <v>187</v>
      </c>
      <c r="AG270">
        <v>36000</v>
      </c>
      <c r="AH270" t="s">
        <v>2656</v>
      </c>
      <c r="AI270" t="s">
        <v>54</v>
      </c>
      <c r="AJ270" t="s">
        <v>1143</v>
      </c>
      <c r="AK270" t="s">
        <v>54</v>
      </c>
      <c r="AL270" s="23" t="str">
        <f t="shared" si="5"/>
        <v>ธุรกิจและการค้า</v>
      </c>
      <c r="AM270">
        <f>LEN(Exploratory_Data_Analysis___video_youtube[[#This Row],[description]])</f>
        <v>346</v>
      </c>
    </row>
    <row r="271" spans="1:39" x14ac:dyDescent="0.35">
      <c r="A271" t="s">
        <v>2657</v>
      </c>
      <c r="B271" t="s">
        <v>2658</v>
      </c>
      <c r="C271" t="s">
        <v>2658</v>
      </c>
      <c r="D271" t="s">
        <v>2659</v>
      </c>
      <c r="E271" t="s">
        <v>608</v>
      </c>
      <c r="F271" t="s">
        <v>41</v>
      </c>
      <c r="G271" t="s">
        <v>42</v>
      </c>
      <c r="H271" t="s">
        <v>42</v>
      </c>
      <c r="I271" t="s">
        <v>2494</v>
      </c>
      <c r="J271" t="s">
        <v>2660</v>
      </c>
      <c r="K271" t="s">
        <v>2660</v>
      </c>
      <c r="L271" t="s">
        <v>2661</v>
      </c>
      <c r="M271">
        <v>30</v>
      </c>
      <c r="N271">
        <v>10</v>
      </c>
      <c r="O271">
        <v>2020</v>
      </c>
      <c r="P271">
        <v>30</v>
      </c>
      <c r="Q271" t="s">
        <v>1170</v>
      </c>
      <c r="R271" s="1">
        <v>44105</v>
      </c>
      <c r="S271">
        <v>4</v>
      </c>
      <c r="T271" t="s">
        <v>2497</v>
      </c>
      <c r="U271" t="s">
        <v>2662</v>
      </c>
      <c r="V271">
        <v>344258</v>
      </c>
      <c r="W271" t="s">
        <v>2663</v>
      </c>
      <c r="X271">
        <v>7938</v>
      </c>
      <c r="Y271">
        <v>2.3099999999999999E-2</v>
      </c>
      <c r="Z271">
        <v>314</v>
      </c>
      <c r="AA271" t="s">
        <v>2664</v>
      </c>
      <c r="AB271">
        <v>2</v>
      </c>
      <c r="AC271">
        <v>0</v>
      </c>
      <c r="AD271">
        <v>1</v>
      </c>
      <c r="AE271">
        <v>60</v>
      </c>
      <c r="AF271" t="s">
        <v>259</v>
      </c>
      <c r="AG271">
        <v>46800</v>
      </c>
      <c r="AH271" t="s">
        <v>2665</v>
      </c>
      <c r="AI271" t="s">
        <v>54</v>
      </c>
      <c r="AJ271" t="s">
        <v>1143</v>
      </c>
      <c r="AK271" t="s">
        <v>54</v>
      </c>
      <c r="AL271" s="23" t="str">
        <f t="shared" si="5"/>
        <v>ธุรกิจและการค้า</v>
      </c>
      <c r="AM271">
        <f>LEN(Exploratory_Data_Analysis___video_youtube[[#This Row],[description]])</f>
        <v>285</v>
      </c>
    </row>
    <row r="272" spans="1:39" x14ac:dyDescent="0.35">
      <c r="A272" t="s">
        <v>2666</v>
      </c>
      <c r="B272" t="s">
        <v>2667</v>
      </c>
      <c r="C272" t="s">
        <v>2667</v>
      </c>
      <c r="D272" t="s">
        <v>2668</v>
      </c>
      <c r="E272" t="s">
        <v>881</v>
      </c>
      <c r="F272" t="s">
        <v>41</v>
      </c>
      <c r="G272" t="s">
        <v>42</v>
      </c>
      <c r="H272" t="s">
        <v>42</v>
      </c>
      <c r="I272" t="s">
        <v>2494</v>
      </c>
      <c r="J272" t="s">
        <v>2669</v>
      </c>
      <c r="K272" t="s">
        <v>2669</v>
      </c>
      <c r="L272" t="s">
        <v>2670</v>
      </c>
      <c r="M272">
        <v>24</v>
      </c>
      <c r="N272">
        <v>10</v>
      </c>
      <c r="O272">
        <v>2020</v>
      </c>
      <c r="P272">
        <v>24</v>
      </c>
      <c r="Q272" t="s">
        <v>1170</v>
      </c>
      <c r="R272" s="1">
        <v>44105</v>
      </c>
      <c r="S272">
        <v>4</v>
      </c>
      <c r="T272" t="s">
        <v>2497</v>
      </c>
      <c r="U272" t="s">
        <v>2671</v>
      </c>
      <c r="V272">
        <v>19655</v>
      </c>
      <c r="W272" t="s">
        <v>2672</v>
      </c>
      <c r="X272">
        <v>354</v>
      </c>
      <c r="Y272">
        <v>1.7999999999999999E-2</v>
      </c>
      <c r="Z272">
        <v>90</v>
      </c>
      <c r="AA272" t="s">
        <v>2673</v>
      </c>
      <c r="AB272">
        <v>17</v>
      </c>
      <c r="AC272">
        <v>7</v>
      </c>
      <c r="AD272">
        <v>1</v>
      </c>
      <c r="AE272">
        <v>67.3</v>
      </c>
      <c r="AF272" t="s">
        <v>259</v>
      </c>
      <c r="AG272">
        <v>36300</v>
      </c>
      <c r="AH272" t="s">
        <v>2674</v>
      </c>
      <c r="AI272" t="s">
        <v>54</v>
      </c>
      <c r="AJ272" t="s">
        <v>285</v>
      </c>
      <c r="AK272" t="s">
        <v>285</v>
      </c>
      <c r="AL272" s="23" t="str">
        <f t="shared" si="5"/>
        <v>การเมือง</v>
      </c>
      <c r="AM272">
        <f>LEN(Exploratory_Data_Analysis___video_youtube[[#This Row],[description]])</f>
        <v>247</v>
      </c>
    </row>
    <row r="273" spans="1:39" x14ac:dyDescent="0.35">
      <c r="A273" t="s">
        <v>2675</v>
      </c>
      <c r="B273" t="s">
        <v>2676</v>
      </c>
      <c r="C273" t="s">
        <v>2676</v>
      </c>
      <c r="D273" t="s">
        <v>2677</v>
      </c>
      <c r="E273" t="s">
        <v>103</v>
      </c>
      <c r="F273" t="s">
        <v>41</v>
      </c>
      <c r="G273" t="s">
        <v>42</v>
      </c>
      <c r="H273" t="s">
        <v>42</v>
      </c>
      <c r="I273" t="s">
        <v>2494</v>
      </c>
      <c r="J273" t="s">
        <v>2678</v>
      </c>
      <c r="K273" t="s">
        <v>2678</v>
      </c>
      <c r="L273" t="s">
        <v>2679</v>
      </c>
      <c r="M273">
        <v>22</v>
      </c>
      <c r="N273">
        <v>10</v>
      </c>
      <c r="O273">
        <v>2020</v>
      </c>
      <c r="P273">
        <v>22</v>
      </c>
      <c r="Q273" t="s">
        <v>1170</v>
      </c>
      <c r="R273" s="1">
        <v>44105</v>
      </c>
      <c r="S273">
        <v>4</v>
      </c>
      <c r="T273" t="s">
        <v>2497</v>
      </c>
      <c r="U273" t="s">
        <v>2680</v>
      </c>
      <c r="V273">
        <v>10663</v>
      </c>
      <c r="W273" t="s">
        <v>469</v>
      </c>
      <c r="X273">
        <v>193</v>
      </c>
      <c r="Y273">
        <v>1.8100000000000002E-2</v>
      </c>
      <c r="Z273">
        <v>7</v>
      </c>
      <c r="AA273" t="s">
        <v>2681</v>
      </c>
      <c r="AB273">
        <v>38</v>
      </c>
      <c r="AC273">
        <v>21</v>
      </c>
      <c r="AD273">
        <v>0</v>
      </c>
      <c r="AE273">
        <v>21.6</v>
      </c>
      <c r="AF273" t="s">
        <v>187</v>
      </c>
      <c r="AG273">
        <v>33300</v>
      </c>
      <c r="AH273" t="s">
        <v>2682</v>
      </c>
      <c r="AI273" t="s">
        <v>54</v>
      </c>
      <c r="AJ273" t="s">
        <v>249</v>
      </c>
      <c r="AK273" t="s">
        <v>54</v>
      </c>
      <c r="AL273" s="23" t="str">
        <f t="shared" si="5"/>
        <v>เศรษฐกิจ</v>
      </c>
      <c r="AM273">
        <f>LEN(Exploratory_Data_Analysis___video_youtube[[#This Row],[description]])</f>
        <v>278</v>
      </c>
    </row>
    <row r="274" spans="1:39" x14ac:dyDescent="0.35">
      <c r="A274" t="s">
        <v>2683</v>
      </c>
      <c r="B274" t="s">
        <v>2684</v>
      </c>
      <c r="C274" t="s">
        <v>2684</v>
      </c>
      <c r="D274" t="s">
        <v>2685</v>
      </c>
      <c r="E274" t="s">
        <v>1248</v>
      </c>
      <c r="F274" t="s">
        <v>41</v>
      </c>
      <c r="G274" t="s">
        <v>42</v>
      </c>
      <c r="H274" t="s">
        <v>42</v>
      </c>
      <c r="I274" t="s">
        <v>2494</v>
      </c>
      <c r="J274" t="s">
        <v>2686</v>
      </c>
      <c r="K274" t="s">
        <v>2687</v>
      </c>
      <c r="L274" t="s">
        <v>2688</v>
      </c>
      <c r="M274">
        <v>21</v>
      </c>
      <c r="N274">
        <v>10</v>
      </c>
      <c r="O274">
        <v>2020</v>
      </c>
      <c r="P274">
        <v>21</v>
      </c>
      <c r="Q274" t="s">
        <v>1170</v>
      </c>
      <c r="R274" s="1">
        <v>44105</v>
      </c>
      <c r="S274">
        <v>4</v>
      </c>
      <c r="T274" t="s">
        <v>2497</v>
      </c>
      <c r="U274" t="s">
        <v>2689</v>
      </c>
      <c r="V274">
        <v>43286</v>
      </c>
      <c r="W274" t="s">
        <v>2690</v>
      </c>
      <c r="X274">
        <v>674</v>
      </c>
      <c r="Y274">
        <v>1.5599999999999999E-2</v>
      </c>
      <c r="Z274">
        <v>78</v>
      </c>
      <c r="AA274" t="s">
        <v>2691</v>
      </c>
      <c r="AB274">
        <v>21</v>
      </c>
      <c r="AC274">
        <v>54</v>
      </c>
      <c r="AD274">
        <v>0</v>
      </c>
      <c r="AE274">
        <v>54.4</v>
      </c>
      <c r="AF274" t="s">
        <v>52</v>
      </c>
      <c r="AG274">
        <v>36100</v>
      </c>
      <c r="AH274" t="s">
        <v>2692</v>
      </c>
      <c r="AI274" t="s">
        <v>54</v>
      </c>
      <c r="AJ274" t="s">
        <v>4544</v>
      </c>
      <c r="AK274" t="s">
        <v>54</v>
      </c>
      <c r="AL274" s="23" t="str">
        <f t="shared" si="5"/>
        <v>ธุรกิจและการค้า</v>
      </c>
      <c r="AM274">
        <f>LEN(Exploratory_Data_Analysis___video_youtube[[#This Row],[description]])</f>
        <v>318</v>
      </c>
    </row>
    <row r="275" spans="1:39" x14ac:dyDescent="0.35">
      <c r="A275" t="s">
        <v>2693</v>
      </c>
      <c r="B275" t="s">
        <v>2694</v>
      </c>
      <c r="C275" t="s">
        <v>2694</v>
      </c>
      <c r="D275" t="s">
        <v>2695</v>
      </c>
      <c r="E275" t="s">
        <v>158</v>
      </c>
      <c r="F275" t="s">
        <v>41</v>
      </c>
      <c r="G275" t="s">
        <v>42</v>
      </c>
      <c r="H275" t="s">
        <v>42</v>
      </c>
      <c r="I275" t="s">
        <v>2494</v>
      </c>
      <c r="J275" t="s">
        <v>2696</v>
      </c>
      <c r="K275" t="s">
        <v>2696</v>
      </c>
      <c r="L275" t="s">
        <v>2697</v>
      </c>
      <c r="M275">
        <v>20</v>
      </c>
      <c r="N275">
        <v>10</v>
      </c>
      <c r="O275">
        <v>2020</v>
      </c>
      <c r="P275">
        <v>20</v>
      </c>
      <c r="Q275" t="s">
        <v>1170</v>
      </c>
      <c r="R275" s="1">
        <v>44105</v>
      </c>
      <c r="S275">
        <v>4</v>
      </c>
      <c r="T275" t="s">
        <v>2497</v>
      </c>
      <c r="U275" t="s">
        <v>2698</v>
      </c>
      <c r="V275">
        <v>66689</v>
      </c>
      <c r="W275" t="s">
        <v>2699</v>
      </c>
      <c r="X275">
        <v>935</v>
      </c>
      <c r="Y275">
        <v>1.4E-2</v>
      </c>
      <c r="Z275">
        <v>122</v>
      </c>
      <c r="AA275" t="s">
        <v>2700</v>
      </c>
      <c r="AB275">
        <v>1</v>
      </c>
      <c r="AC275">
        <v>8</v>
      </c>
      <c r="AD275">
        <v>1</v>
      </c>
      <c r="AE275">
        <v>68</v>
      </c>
      <c r="AF275" t="s">
        <v>259</v>
      </c>
      <c r="AG275">
        <v>38900</v>
      </c>
      <c r="AH275" t="s">
        <v>2701</v>
      </c>
      <c r="AI275" t="s">
        <v>54</v>
      </c>
      <c r="AJ275" t="s">
        <v>285</v>
      </c>
      <c r="AK275" t="s">
        <v>54</v>
      </c>
      <c r="AL275" s="23" t="str">
        <f t="shared" si="5"/>
        <v>การเมือง</v>
      </c>
      <c r="AM275">
        <f>LEN(Exploratory_Data_Analysis___video_youtube[[#This Row],[description]])</f>
        <v>307</v>
      </c>
    </row>
    <row r="276" spans="1:39" x14ac:dyDescent="0.35">
      <c r="A276" t="s">
        <v>2702</v>
      </c>
      <c r="B276" t="s">
        <v>2703</v>
      </c>
      <c r="C276" t="s">
        <v>2703</v>
      </c>
      <c r="D276" t="s">
        <v>2704</v>
      </c>
      <c r="E276" t="s">
        <v>224</v>
      </c>
      <c r="F276" t="s">
        <v>41</v>
      </c>
      <c r="G276" t="s">
        <v>42</v>
      </c>
      <c r="H276" t="s">
        <v>42</v>
      </c>
      <c r="I276" t="s">
        <v>2494</v>
      </c>
      <c r="J276" t="s">
        <v>2705</v>
      </c>
      <c r="K276" t="s">
        <v>2705</v>
      </c>
      <c r="L276" t="s">
        <v>2706</v>
      </c>
      <c r="M276">
        <v>19</v>
      </c>
      <c r="N276">
        <v>10</v>
      </c>
      <c r="O276">
        <v>2020</v>
      </c>
      <c r="P276">
        <v>19</v>
      </c>
      <c r="Q276" t="s">
        <v>1170</v>
      </c>
      <c r="R276" s="1">
        <v>44105</v>
      </c>
      <c r="S276">
        <v>4</v>
      </c>
      <c r="T276" t="s">
        <v>2497</v>
      </c>
      <c r="U276" t="s">
        <v>2707</v>
      </c>
      <c r="V276">
        <v>11947</v>
      </c>
      <c r="W276" t="s">
        <v>2708</v>
      </c>
      <c r="X276">
        <v>185</v>
      </c>
      <c r="Y276">
        <v>1.55E-2</v>
      </c>
      <c r="Z276">
        <v>21</v>
      </c>
      <c r="AA276" t="s">
        <v>2709</v>
      </c>
      <c r="AB276">
        <v>25</v>
      </c>
      <c r="AC276">
        <v>43</v>
      </c>
      <c r="AD276">
        <v>0</v>
      </c>
      <c r="AE276">
        <v>43.4</v>
      </c>
      <c r="AF276" t="s">
        <v>52</v>
      </c>
      <c r="AG276">
        <v>36100</v>
      </c>
      <c r="AH276" t="s">
        <v>2710</v>
      </c>
      <c r="AI276" t="s">
        <v>54</v>
      </c>
      <c r="AJ276" t="s">
        <v>4544</v>
      </c>
      <c r="AK276" t="s">
        <v>54</v>
      </c>
      <c r="AL276" s="23" t="str">
        <f t="shared" si="5"/>
        <v>ธุรกิจและการค้า</v>
      </c>
      <c r="AM276">
        <f>LEN(Exploratory_Data_Analysis___video_youtube[[#This Row],[description]])</f>
        <v>311</v>
      </c>
    </row>
    <row r="277" spans="1:39" x14ac:dyDescent="0.35">
      <c r="A277" t="s">
        <v>2711</v>
      </c>
      <c r="B277" t="s">
        <v>2712</v>
      </c>
      <c r="C277" t="s">
        <v>2712</v>
      </c>
      <c r="D277" t="s">
        <v>2713</v>
      </c>
      <c r="E277" t="s">
        <v>475</v>
      </c>
      <c r="F277" t="s">
        <v>41</v>
      </c>
      <c r="G277" t="s">
        <v>42</v>
      </c>
      <c r="H277" t="s">
        <v>42</v>
      </c>
      <c r="I277" t="s">
        <v>2494</v>
      </c>
      <c r="J277" t="s">
        <v>2714</v>
      </c>
      <c r="K277" t="s">
        <v>2714</v>
      </c>
      <c r="L277" t="s">
        <v>2715</v>
      </c>
      <c r="M277">
        <v>17</v>
      </c>
      <c r="N277">
        <v>10</v>
      </c>
      <c r="O277">
        <v>2020</v>
      </c>
      <c r="P277">
        <v>17</v>
      </c>
      <c r="Q277" t="s">
        <v>1170</v>
      </c>
      <c r="R277" s="1">
        <v>44105</v>
      </c>
      <c r="S277">
        <v>4</v>
      </c>
      <c r="T277" t="s">
        <v>2497</v>
      </c>
      <c r="U277" t="s">
        <v>2716</v>
      </c>
      <c r="V277">
        <v>174584</v>
      </c>
      <c r="W277" t="s">
        <v>2717</v>
      </c>
      <c r="X277">
        <v>3861</v>
      </c>
      <c r="Y277">
        <v>2.2100000000000002E-2</v>
      </c>
      <c r="Z277">
        <v>124</v>
      </c>
      <c r="AA277" t="s">
        <v>2718</v>
      </c>
      <c r="AB277">
        <v>5</v>
      </c>
      <c r="AC277">
        <v>57</v>
      </c>
      <c r="AD277">
        <v>0</v>
      </c>
      <c r="AE277">
        <v>57.1</v>
      </c>
      <c r="AF277" t="s">
        <v>52</v>
      </c>
      <c r="AG277">
        <v>39600</v>
      </c>
      <c r="AH277" t="s">
        <v>2719</v>
      </c>
      <c r="AI277" t="s">
        <v>54</v>
      </c>
      <c r="AJ277" t="s">
        <v>1143</v>
      </c>
      <c r="AK277" t="s">
        <v>54</v>
      </c>
      <c r="AL277" s="23" t="str">
        <f t="shared" si="5"/>
        <v>ธุรกิจและการค้า</v>
      </c>
      <c r="AM277">
        <f>LEN(Exploratory_Data_Analysis___video_youtube[[#This Row],[description]])</f>
        <v>333</v>
      </c>
    </row>
    <row r="278" spans="1:39" x14ac:dyDescent="0.35">
      <c r="A278" t="s">
        <v>2720</v>
      </c>
      <c r="B278" t="s">
        <v>2721</v>
      </c>
      <c r="C278" t="s">
        <v>2721</v>
      </c>
      <c r="D278" t="s">
        <v>2722</v>
      </c>
      <c r="E278" t="s">
        <v>738</v>
      </c>
      <c r="F278" t="s">
        <v>41</v>
      </c>
      <c r="G278" t="s">
        <v>42</v>
      </c>
      <c r="H278" t="s">
        <v>42</v>
      </c>
      <c r="I278" t="s">
        <v>2494</v>
      </c>
      <c r="J278" t="s">
        <v>2723</v>
      </c>
      <c r="K278" t="s">
        <v>2723</v>
      </c>
      <c r="L278" t="s">
        <v>2724</v>
      </c>
      <c r="M278">
        <v>16</v>
      </c>
      <c r="N278">
        <v>10</v>
      </c>
      <c r="O278">
        <v>2020</v>
      </c>
      <c r="P278">
        <v>16</v>
      </c>
      <c r="Q278" t="s">
        <v>1170</v>
      </c>
      <c r="R278" s="1">
        <v>44105</v>
      </c>
      <c r="S278">
        <v>4</v>
      </c>
      <c r="T278" t="s">
        <v>2497</v>
      </c>
      <c r="U278" t="s">
        <v>2725</v>
      </c>
      <c r="V278">
        <v>54776</v>
      </c>
      <c r="W278" t="s">
        <v>2726</v>
      </c>
      <c r="X278">
        <v>756</v>
      </c>
      <c r="Y278">
        <v>1.38E-2</v>
      </c>
      <c r="Z278">
        <v>54</v>
      </c>
      <c r="AA278" t="s">
        <v>2727</v>
      </c>
      <c r="AB278">
        <v>13</v>
      </c>
      <c r="AC278">
        <v>53</v>
      </c>
      <c r="AD278">
        <v>0</v>
      </c>
      <c r="AE278">
        <v>53.2</v>
      </c>
      <c r="AF278" t="s">
        <v>52</v>
      </c>
      <c r="AG278">
        <v>37500</v>
      </c>
      <c r="AH278" t="s">
        <v>2728</v>
      </c>
      <c r="AI278" t="s">
        <v>54</v>
      </c>
      <c r="AJ278" t="s">
        <v>1143</v>
      </c>
      <c r="AK278" t="s">
        <v>54</v>
      </c>
      <c r="AL278" s="23" t="str">
        <f t="shared" si="5"/>
        <v>ธุรกิจและการค้า</v>
      </c>
      <c r="AM278">
        <f>LEN(Exploratory_Data_Analysis___video_youtube[[#This Row],[description]])</f>
        <v>343</v>
      </c>
    </row>
    <row r="279" spans="1:39" x14ac:dyDescent="0.35">
      <c r="A279" t="s">
        <v>2729</v>
      </c>
      <c r="B279" t="s">
        <v>2730</v>
      </c>
      <c r="C279" t="s">
        <v>2730</v>
      </c>
      <c r="D279" t="s">
        <v>2731</v>
      </c>
      <c r="E279" t="s">
        <v>276</v>
      </c>
      <c r="F279" t="s">
        <v>41</v>
      </c>
      <c r="G279" t="s">
        <v>42</v>
      </c>
      <c r="H279" t="s">
        <v>42</v>
      </c>
      <c r="I279" t="s">
        <v>2494</v>
      </c>
      <c r="J279" t="s">
        <v>2732</v>
      </c>
      <c r="K279" t="s">
        <v>2732</v>
      </c>
      <c r="L279" t="s">
        <v>2733</v>
      </c>
      <c r="M279">
        <v>14</v>
      </c>
      <c r="N279">
        <v>10</v>
      </c>
      <c r="O279">
        <v>2020</v>
      </c>
      <c r="P279">
        <v>14</v>
      </c>
      <c r="Q279" t="s">
        <v>1170</v>
      </c>
      <c r="R279" s="1">
        <v>44105</v>
      </c>
      <c r="S279">
        <v>4</v>
      </c>
      <c r="T279" t="s">
        <v>2497</v>
      </c>
      <c r="U279" t="s">
        <v>2734</v>
      </c>
      <c r="V279">
        <v>39118</v>
      </c>
      <c r="W279" t="s">
        <v>2735</v>
      </c>
      <c r="X279">
        <v>573</v>
      </c>
      <c r="Y279">
        <v>1.46E-2</v>
      </c>
      <c r="Z279">
        <v>21</v>
      </c>
      <c r="AA279" t="s">
        <v>2736</v>
      </c>
      <c r="AB279">
        <v>34</v>
      </c>
      <c r="AC279">
        <v>43</v>
      </c>
      <c r="AD279">
        <v>0</v>
      </c>
      <c r="AE279">
        <v>43.6</v>
      </c>
      <c r="AF279" t="s">
        <v>52</v>
      </c>
      <c r="AG279">
        <v>39900</v>
      </c>
      <c r="AH279" t="s">
        <v>2737</v>
      </c>
      <c r="AI279" t="s">
        <v>54</v>
      </c>
      <c r="AJ279" t="s">
        <v>285</v>
      </c>
      <c r="AK279" t="s">
        <v>54</v>
      </c>
      <c r="AL279" s="23" t="str">
        <f t="shared" si="5"/>
        <v>การเมือง</v>
      </c>
      <c r="AM279">
        <f>LEN(Exploratory_Data_Analysis___video_youtube[[#This Row],[description]])</f>
        <v>325</v>
      </c>
    </row>
    <row r="280" spans="1:39" x14ac:dyDescent="0.35">
      <c r="A280" t="s">
        <v>2738</v>
      </c>
      <c r="B280" t="s">
        <v>2739</v>
      </c>
      <c r="C280" t="s">
        <v>2739</v>
      </c>
      <c r="D280" t="s">
        <v>2740</v>
      </c>
      <c r="E280" t="s">
        <v>892</v>
      </c>
      <c r="F280" t="s">
        <v>41</v>
      </c>
      <c r="G280" t="s">
        <v>42</v>
      </c>
      <c r="H280" t="s">
        <v>42</v>
      </c>
      <c r="I280" t="s">
        <v>2494</v>
      </c>
      <c r="J280" t="s">
        <v>2741</v>
      </c>
      <c r="K280" t="s">
        <v>2741</v>
      </c>
      <c r="L280" t="s">
        <v>2742</v>
      </c>
      <c r="M280">
        <v>13</v>
      </c>
      <c r="N280">
        <v>10</v>
      </c>
      <c r="O280">
        <v>2020</v>
      </c>
      <c r="P280">
        <v>13</v>
      </c>
      <c r="Q280" t="s">
        <v>1170</v>
      </c>
      <c r="R280" s="1">
        <v>44105</v>
      </c>
      <c r="S280">
        <v>4</v>
      </c>
      <c r="T280" t="s">
        <v>2497</v>
      </c>
      <c r="U280" t="s">
        <v>2743</v>
      </c>
      <c r="V280">
        <v>52986</v>
      </c>
      <c r="W280" t="s">
        <v>2744</v>
      </c>
      <c r="X280">
        <v>1062</v>
      </c>
      <c r="Y280">
        <v>0.02</v>
      </c>
      <c r="Z280">
        <v>63</v>
      </c>
      <c r="AA280" t="s">
        <v>2745</v>
      </c>
      <c r="AB280">
        <v>35</v>
      </c>
      <c r="AC280">
        <v>36</v>
      </c>
      <c r="AD280">
        <v>0</v>
      </c>
      <c r="AE280">
        <v>36.6</v>
      </c>
      <c r="AF280" t="s">
        <v>52</v>
      </c>
      <c r="AG280">
        <v>36700</v>
      </c>
      <c r="AH280" t="s">
        <v>2746</v>
      </c>
      <c r="AI280" t="s">
        <v>54</v>
      </c>
      <c r="AJ280" t="s">
        <v>285</v>
      </c>
      <c r="AK280" t="s">
        <v>54</v>
      </c>
      <c r="AL280" s="23" t="str">
        <f t="shared" si="5"/>
        <v>การเมือง</v>
      </c>
      <c r="AM280">
        <f>LEN(Exploratory_Data_Analysis___video_youtube[[#This Row],[description]])</f>
        <v>347</v>
      </c>
    </row>
    <row r="281" spans="1:39" x14ac:dyDescent="0.35">
      <c r="A281" t="s">
        <v>2747</v>
      </c>
      <c r="B281" t="s">
        <v>2748</v>
      </c>
      <c r="C281" t="s">
        <v>2748</v>
      </c>
      <c r="D281" t="s">
        <v>2749</v>
      </c>
      <c r="E281" t="s">
        <v>81</v>
      </c>
      <c r="F281" t="s">
        <v>41</v>
      </c>
      <c r="G281" t="s">
        <v>42</v>
      </c>
      <c r="H281" t="s">
        <v>42</v>
      </c>
      <c r="I281" t="s">
        <v>2494</v>
      </c>
      <c r="J281" t="s">
        <v>2750</v>
      </c>
      <c r="K281" t="s">
        <v>2750</v>
      </c>
      <c r="L281" t="s">
        <v>2751</v>
      </c>
      <c r="M281">
        <v>12</v>
      </c>
      <c r="N281">
        <v>10</v>
      </c>
      <c r="O281">
        <v>2020</v>
      </c>
      <c r="P281">
        <v>12</v>
      </c>
      <c r="Q281" t="s">
        <v>1170</v>
      </c>
      <c r="R281" s="1">
        <v>44105</v>
      </c>
      <c r="S281">
        <v>4</v>
      </c>
      <c r="T281" t="s">
        <v>2497</v>
      </c>
      <c r="U281" t="s">
        <v>2752</v>
      </c>
      <c r="V281">
        <v>6633</v>
      </c>
      <c r="W281" t="s">
        <v>2753</v>
      </c>
      <c r="X281">
        <v>112</v>
      </c>
      <c r="Y281">
        <v>1.6899999999999998E-2</v>
      </c>
      <c r="Z281">
        <v>11</v>
      </c>
      <c r="AA281" t="s">
        <v>2754</v>
      </c>
      <c r="AB281">
        <v>20</v>
      </c>
      <c r="AC281">
        <v>5</v>
      </c>
      <c r="AD281">
        <v>1</v>
      </c>
      <c r="AE281">
        <v>65.3</v>
      </c>
      <c r="AF281" t="s">
        <v>259</v>
      </c>
      <c r="AG281">
        <v>38500</v>
      </c>
      <c r="AH281" t="s">
        <v>2755</v>
      </c>
      <c r="AI281" t="s">
        <v>54</v>
      </c>
      <c r="AJ281" t="s">
        <v>4544</v>
      </c>
      <c r="AK281" t="s">
        <v>54</v>
      </c>
      <c r="AL281" s="23" t="str">
        <f t="shared" si="5"/>
        <v>ธุรกิจและการค้า</v>
      </c>
      <c r="AM281">
        <f>LEN(Exploratory_Data_Analysis___video_youtube[[#This Row],[description]])</f>
        <v>306</v>
      </c>
    </row>
    <row r="282" spans="1:39" x14ac:dyDescent="0.35">
      <c r="A282" t="s">
        <v>2756</v>
      </c>
      <c r="B282" t="s">
        <v>2757</v>
      </c>
      <c r="C282" t="s">
        <v>2757</v>
      </c>
      <c r="D282" t="s">
        <v>2758</v>
      </c>
      <c r="E282" t="s">
        <v>310</v>
      </c>
      <c r="F282" t="s">
        <v>41</v>
      </c>
      <c r="G282" t="s">
        <v>42</v>
      </c>
      <c r="H282" t="s">
        <v>42</v>
      </c>
      <c r="I282" t="s">
        <v>2494</v>
      </c>
      <c r="J282" t="s">
        <v>2759</v>
      </c>
      <c r="K282" t="s">
        <v>2759</v>
      </c>
      <c r="L282" t="s">
        <v>2760</v>
      </c>
      <c r="M282">
        <v>10</v>
      </c>
      <c r="N282">
        <v>10</v>
      </c>
      <c r="O282">
        <v>2020</v>
      </c>
      <c r="P282">
        <v>10</v>
      </c>
      <c r="Q282" t="s">
        <v>1170</v>
      </c>
      <c r="R282" s="1">
        <v>44105</v>
      </c>
      <c r="S282">
        <v>4</v>
      </c>
      <c r="T282" t="s">
        <v>2497</v>
      </c>
      <c r="U282" t="s">
        <v>2761</v>
      </c>
      <c r="V282">
        <v>28249</v>
      </c>
      <c r="W282" t="s">
        <v>2762</v>
      </c>
      <c r="X282">
        <v>410</v>
      </c>
      <c r="Y282">
        <v>1.4500000000000001E-2</v>
      </c>
      <c r="Z282">
        <v>28</v>
      </c>
      <c r="AA282" t="s">
        <v>2763</v>
      </c>
      <c r="AB282">
        <v>39</v>
      </c>
      <c r="AC282">
        <v>53</v>
      </c>
      <c r="AD282">
        <v>0</v>
      </c>
      <c r="AE282">
        <v>53.7</v>
      </c>
      <c r="AF282" t="s">
        <v>52</v>
      </c>
      <c r="AG282">
        <v>39000</v>
      </c>
      <c r="AH282" t="s">
        <v>2764</v>
      </c>
      <c r="AI282" t="s">
        <v>54</v>
      </c>
      <c r="AJ282" t="s">
        <v>285</v>
      </c>
      <c r="AK282" t="s">
        <v>54</v>
      </c>
      <c r="AL282" s="23" t="str">
        <f t="shared" si="5"/>
        <v>การเมือง</v>
      </c>
      <c r="AM282">
        <f>LEN(Exploratory_Data_Analysis___video_youtube[[#This Row],[description]])</f>
        <v>355</v>
      </c>
    </row>
    <row r="283" spans="1:39" x14ac:dyDescent="0.35">
      <c r="A283" t="s">
        <v>2765</v>
      </c>
      <c r="B283" t="s">
        <v>2766</v>
      </c>
      <c r="C283" t="s">
        <v>2766</v>
      </c>
      <c r="D283" t="s">
        <v>2767</v>
      </c>
      <c r="E283" t="s">
        <v>738</v>
      </c>
      <c r="F283" t="s">
        <v>41</v>
      </c>
      <c r="G283" t="s">
        <v>42</v>
      </c>
      <c r="H283" t="s">
        <v>42</v>
      </c>
      <c r="I283" t="s">
        <v>2494</v>
      </c>
      <c r="J283" t="s">
        <v>2768</v>
      </c>
      <c r="K283" t="s">
        <v>2768</v>
      </c>
      <c r="L283" t="s">
        <v>2769</v>
      </c>
      <c r="M283">
        <v>9</v>
      </c>
      <c r="N283">
        <v>10</v>
      </c>
      <c r="O283">
        <v>2020</v>
      </c>
      <c r="P283">
        <v>9</v>
      </c>
      <c r="Q283" t="s">
        <v>1170</v>
      </c>
      <c r="R283" s="1">
        <v>44105</v>
      </c>
      <c r="S283">
        <v>4</v>
      </c>
      <c r="T283" t="s">
        <v>2497</v>
      </c>
      <c r="U283" t="s">
        <v>2770</v>
      </c>
      <c r="V283">
        <v>9121</v>
      </c>
      <c r="W283" t="s">
        <v>2771</v>
      </c>
      <c r="X283">
        <v>200</v>
      </c>
      <c r="Y283">
        <v>2.1899999999999999E-2</v>
      </c>
      <c r="Z283">
        <v>10</v>
      </c>
      <c r="AA283" t="s">
        <v>2772</v>
      </c>
      <c r="AB283">
        <v>26</v>
      </c>
      <c r="AC283">
        <v>40</v>
      </c>
      <c r="AD283">
        <v>0</v>
      </c>
      <c r="AE283">
        <v>40.4</v>
      </c>
      <c r="AF283" t="s">
        <v>52</v>
      </c>
      <c r="AG283">
        <v>34700</v>
      </c>
      <c r="AH283" t="s">
        <v>2773</v>
      </c>
      <c r="AI283" t="s">
        <v>54</v>
      </c>
      <c r="AJ283" t="s">
        <v>249</v>
      </c>
      <c r="AK283" t="s">
        <v>54</v>
      </c>
      <c r="AL283" s="23" t="str">
        <f t="shared" si="5"/>
        <v>เศรษฐกิจ</v>
      </c>
      <c r="AM283">
        <f>LEN(Exploratory_Data_Analysis___video_youtube[[#This Row],[description]])</f>
        <v>344</v>
      </c>
    </row>
    <row r="284" spans="1:39" x14ac:dyDescent="0.35">
      <c r="A284" t="s">
        <v>2774</v>
      </c>
      <c r="B284" t="s">
        <v>2775</v>
      </c>
      <c r="C284" t="s">
        <v>2775</v>
      </c>
      <c r="D284" t="s">
        <v>2776</v>
      </c>
      <c r="E284" t="s">
        <v>69</v>
      </c>
      <c r="F284" t="s">
        <v>41</v>
      </c>
      <c r="G284" t="s">
        <v>42</v>
      </c>
      <c r="H284" t="s">
        <v>42</v>
      </c>
      <c r="I284" t="s">
        <v>2494</v>
      </c>
      <c r="J284" t="s">
        <v>2777</v>
      </c>
      <c r="K284" t="s">
        <v>2777</v>
      </c>
      <c r="L284" t="s">
        <v>2778</v>
      </c>
      <c r="M284">
        <v>5</v>
      </c>
      <c r="N284">
        <v>10</v>
      </c>
      <c r="O284">
        <v>2020</v>
      </c>
      <c r="P284">
        <v>5</v>
      </c>
      <c r="Q284" t="s">
        <v>1170</v>
      </c>
      <c r="R284" s="1">
        <v>44105</v>
      </c>
      <c r="S284">
        <v>4</v>
      </c>
      <c r="T284" t="s">
        <v>2497</v>
      </c>
      <c r="U284" t="s">
        <v>2779</v>
      </c>
      <c r="V284">
        <v>23118</v>
      </c>
      <c r="W284" t="s">
        <v>2780</v>
      </c>
      <c r="X284">
        <v>473</v>
      </c>
      <c r="Y284">
        <v>2.0500000000000001E-2</v>
      </c>
      <c r="Z284">
        <v>46</v>
      </c>
      <c r="AA284" t="s">
        <v>2781</v>
      </c>
      <c r="AB284">
        <v>28</v>
      </c>
      <c r="AC284">
        <v>26</v>
      </c>
      <c r="AD284">
        <v>0</v>
      </c>
      <c r="AE284">
        <v>26.5</v>
      </c>
      <c r="AF284" t="s">
        <v>187</v>
      </c>
      <c r="AG284">
        <v>36400</v>
      </c>
      <c r="AH284" t="s">
        <v>2782</v>
      </c>
      <c r="AI284" t="s">
        <v>54</v>
      </c>
      <c r="AJ284" t="s">
        <v>249</v>
      </c>
      <c r="AK284" t="s">
        <v>54</v>
      </c>
      <c r="AL284" s="23" t="str">
        <f t="shared" si="5"/>
        <v>เศรษฐกิจ</v>
      </c>
      <c r="AM284">
        <f>LEN(Exploratory_Data_Analysis___video_youtube[[#This Row],[description]])</f>
        <v>350</v>
      </c>
    </row>
    <row r="285" spans="1:39" x14ac:dyDescent="0.35">
      <c r="A285" t="s">
        <v>2783</v>
      </c>
      <c r="B285" t="s">
        <v>2784</v>
      </c>
      <c r="C285" t="s">
        <v>2784</v>
      </c>
      <c r="D285" t="s">
        <v>2785</v>
      </c>
      <c r="E285" t="s">
        <v>40</v>
      </c>
      <c r="F285" t="s">
        <v>41</v>
      </c>
      <c r="G285" t="s">
        <v>42</v>
      </c>
      <c r="H285" t="s">
        <v>42</v>
      </c>
      <c r="I285" t="s">
        <v>2494</v>
      </c>
      <c r="J285" t="s">
        <v>2786</v>
      </c>
      <c r="K285" t="s">
        <v>2786</v>
      </c>
      <c r="L285" t="s">
        <v>2787</v>
      </c>
      <c r="M285">
        <v>29</v>
      </c>
      <c r="N285">
        <v>9</v>
      </c>
      <c r="O285">
        <v>2020</v>
      </c>
      <c r="P285">
        <v>29</v>
      </c>
      <c r="Q285" t="s">
        <v>1047</v>
      </c>
      <c r="R285" s="1">
        <v>44075</v>
      </c>
      <c r="S285">
        <v>3</v>
      </c>
      <c r="T285" t="s">
        <v>2788</v>
      </c>
      <c r="U285" t="s">
        <v>2789</v>
      </c>
      <c r="V285">
        <v>81390</v>
      </c>
      <c r="W285" t="s">
        <v>2790</v>
      </c>
      <c r="X285">
        <v>1316</v>
      </c>
      <c r="Y285">
        <v>1.6199999999999999E-2</v>
      </c>
      <c r="Z285">
        <v>85</v>
      </c>
      <c r="AA285" t="s">
        <v>2791</v>
      </c>
      <c r="AB285">
        <v>4</v>
      </c>
      <c r="AC285">
        <v>36</v>
      </c>
      <c r="AD285">
        <v>0</v>
      </c>
      <c r="AE285">
        <v>36.1</v>
      </c>
      <c r="AF285" t="s">
        <v>52</v>
      </c>
      <c r="AG285">
        <v>43200</v>
      </c>
      <c r="AH285" t="s">
        <v>2792</v>
      </c>
      <c r="AI285" t="s">
        <v>54</v>
      </c>
      <c r="AJ285" t="s">
        <v>249</v>
      </c>
      <c r="AK285" t="s">
        <v>54</v>
      </c>
      <c r="AL285" s="23" t="str">
        <f t="shared" si="5"/>
        <v>เศรษฐกิจ</v>
      </c>
      <c r="AM285">
        <f>LEN(Exploratory_Data_Analysis___video_youtube[[#This Row],[description]])</f>
        <v>343</v>
      </c>
    </row>
    <row r="286" spans="1:39" x14ac:dyDescent="0.35">
      <c r="A286" t="s">
        <v>2793</v>
      </c>
      <c r="B286" t="s">
        <v>2794</v>
      </c>
      <c r="C286" t="s">
        <v>2794</v>
      </c>
      <c r="D286" t="s">
        <v>2795</v>
      </c>
      <c r="E286" t="s">
        <v>40</v>
      </c>
      <c r="F286" t="s">
        <v>41</v>
      </c>
      <c r="G286" t="s">
        <v>42</v>
      </c>
      <c r="H286" t="s">
        <v>42</v>
      </c>
      <c r="I286" t="s">
        <v>2494</v>
      </c>
      <c r="J286" t="s">
        <v>2796</v>
      </c>
      <c r="K286" t="s">
        <v>2796</v>
      </c>
      <c r="L286" t="s">
        <v>2797</v>
      </c>
      <c r="M286">
        <v>26</v>
      </c>
      <c r="N286">
        <v>9</v>
      </c>
      <c r="O286">
        <v>2020</v>
      </c>
      <c r="P286">
        <v>26</v>
      </c>
      <c r="Q286" t="s">
        <v>1047</v>
      </c>
      <c r="R286" s="1">
        <v>44075</v>
      </c>
      <c r="S286">
        <v>3</v>
      </c>
      <c r="T286" t="s">
        <v>2788</v>
      </c>
      <c r="U286" t="s">
        <v>2798</v>
      </c>
      <c r="V286">
        <v>5745</v>
      </c>
      <c r="W286" t="s">
        <v>2799</v>
      </c>
      <c r="X286">
        <v>104</v>
      </c>
      <c r="Y286">
        <v>1.8100000000000002E-2</v>
      </c>
      <c r="Z286">
        <v>21</v>
      </c>
      <c r="AA286" t="s">
        <v>2800</v>
      </c>
      <c r="AB286">
        <v>23</v>
      </c>
      <c r="AC286">
        <v>40</v>
      </c>
      <c r="AD286">
        <v>0</v>
      </c>
      <c r="AE286">
        <v>40.4</v>
      </c>
      <c r="AF286" t="s">
        <v>52</v>
      </c>
      <c r="AG286">
        <v>39800</v>
      </c>
      <c r="AH286" t="s">
        <v>2801</v>
      </c>
      <c r="AI286" t="s">
        <v>54</v>
      </c>
      <c r="AJ286" t="s">
        <v>5573</v>
      </c>
      <c r="AK286" t="s">
        <v>54</v>
      </c>
      <c r="AL286" s="23" t="str">
        <f t="shared" si="5"/>
        <v>ธุรกิจและการค้า</v>
      </c>
      <c r="AM286">
        <f>LEN(Exploratory_Data_Analysis___video_youtube[[#This Row],[description]])</f>
        <v>318</v>
      </c>
    </row>
    <row r="287" spans="1:39" x14ac:dyDescent="0.35">
      <c r="A287" t="s">
        <v>2802</v>
      </c>
      <c r="B287" t="s">
        <v>2803</v>
      </c>
      <c r="C287" t="s">
        <v>2803</v>
      </c>
      <c r="D287" t="s">
        <v>2804</v>
      </c>
      <c r="E287" t="s">
        <v>58</v>
      </c>
      <c r="F287" t="s">
        <v>41</v>
      </c>
      <c r="G287" t="s">
        <v>42</v>
      </c>
      <c r="H287" t="s">
        <v>42</v>
      </c>
      <c r="I287" t="s">
        <v>2494</v>
      </c>
      <c r="J287" t="s">
        <v>2805</v>
      </c>
      <c r="K287" t="s">
        <v>2805</v>
      </c>
      <c r="L287" t="s">
        <v>2806</v>
      </c>
      <c r="M287">
        <v>21</v>
      </c>
      <c r="N287">
        <v>9</v>
      </c>
      <c r="O287">
        <v>2020</v>
      </c>
      <c r="P287">
        <v>21</v>
      </c>
      <c r="Q287" t="s">
        <v>1047</v>
      </c>
      <c r="R287" s="1">
        <v>44075</v>
      </c>
      <c r="S287">
        <v>3</v>
      </c>
      <c r="T287" t="s">
        <v>2788</v>
      </c>
      <c r="U287" t="s">
        <v>2807</v>
      </c>
      <c r="V287">
        <v>19051</v>
      </c>
      <c r="W287" t="s">
        <v>2808</v>
      </c>
      <c r="X287">
        <v>351</v>
      </c>
      <c r="Y287">
        <v>1.84E-2</v>
      </c>
      <c r="Z287">
        <v>18</v>
      </c>
      <c r="AA287" t="s">
        <v>2809</v>
      </c>
      <c r="AB287">
        <v>22</v>
      </c>
      <c r="AC287">
        <v>45</v>
      </c>
      <c r="AD287">
        <v>0</v>
      </c>
      <c r="AE287">
        <v>45.4</v>
      </c>
      <c r="AF287" t="s">
        <v>52</v>
      </c>
      <c r="AG287">
        <v>37400</v>
      </c>
      <c r="AH287" t="s">
        <v>2810</v>
      </c>
      <c r="AI287" t="s">
        <v>451</v>
      </c>
      <c r="AJ287" t="s">
        <v>285</v>
      </c>
      <c r="AK287" t="s">
        <v>54</v>
      </c>
      <c r="AL287" s="23" t="str">
        <f t="shared" si="5"/>
        <v>การเมือง</v>
      </c>
      <c r="AM287">
        <f>LEN(Exploratory_Data_Analysis___video_youtube[[#This Row],[description]])</f>
        <v>420</v>
      </c>
    </row>
    <row r="288" spans="1:39" x14ac:dyDescent="0.35">
      <c r="A288" t="s">
        <v>2811</v>
      </c>
      <c r="B288" t="s">
        <v>2812</v>
      </c>
      <c r="C288" t="s">
        <v>2812</v>
      </c>
      <c r="D288" t="s">
        <v>2813</v>
      </c>
      <c r="E288" t="s">
        <v>125</v>
      </c>
      <c r="F288" t="s">
        <v>41</v>
      </c>
      <c r="G288" t="s">
        <v>42</v>
      </c>
      <c r="H288" t="s">
        <v>42</v>
      </c>
      <c r="I288" t="s">
        <v>2494</v>
      </c>
      <c r="J288" t="s">
        <v>2814</v>
      </c>
      <c r="K288" t="s">
        <v>2814</v>
      </c>
      <c r="L288" t="s">
        <v>2815</v>
      </c>
      <c r="M288">
        <v>18</v>
      </c>
      <c r="N288">
        <v>9</v>
      </c>
      <c r="O288">
        <v>2020</v>
      </c>
      <c r="P288">
        <v>18</v>
      </c>
      <c r="Q288" t="s">
        <v>1047</v>
      </c>
      <c r="R288" s="1">
        <v>44075</v>
      </c>
      <c r="S288">
        <v>3</v>
      </c>
      <c r="T288" t="s">
        <v>2788</v>
      </c>
      <c r="U288" t="s">
        <v>2816</v>
      </c>
      <c r="V288">
        <v>22041</v>
      </c>
      <c r="W288" t="s">
        <v>2817</v>
      </c>
      <c r="X288">
        <v>468</v>
      </c>
      <c r="Y288">
        <v>2.12E-2</v>
      </c>
      <c r="Z288">
        <v>21</v>
      </c>
      <c r="AA288" t="s">
        <v>1311</v>
      </c>
      <c r="AB288">
        <v>4</v>
      </c>
      <c r="AC288">
        <v>49</v>
      </c>
      <c r="AD288">
        <v>0</v>
      </c>
      <c r="AE288">
        <v>49.1</v>
      </c>
      <c r="AF288" t="s">
        <v>52</v>
      </c>
      <c r="AG288">
        <v>36900</v>
      </c>
      <c r="AH288" t="s">
        <v>2818</v>
      </c>
      <c r="AI288" t="s">
        <v>451</v>
      </c>
      <c r="AJ288" t="s">
        <v>249</v>
      </c>
      <c r="AK288" t="s">
        <v>54</v>
      </c>
      <c r="AL288" s="23" t="str">
        <f t="shared" si="5"/>
        <v>เศรษฐกิจ</v>
      </c>
      <c r="AM288">
        <f>LEN(Exploratory_Data_Analysis___video_youtube[[#This Row],[description]])</f>
        <v>365</v>
      </c>
    </row>
    <row r="289" spans="1:39" x14ac:dyDescent="0.35">
      <c r="A289" t="s">
        <v>2819</v>
      </c>
      <c r="B289" t="s">
        <v>2820</v>
      </c>
      <c r="C289" t="s">
        <v>2820</v>
      </c>
      <c r="D289" t="s">
        <v>2821</v>
      </c>
      <c r="E289" t="s">
        <v>1832</v>
      </c>
      <c r="F289" t="s">
        <v>41</v>
      </c>
      <c r="G289" t="s">
        <v>42</v>
      </c>
      <c r="H289" t="s">
        <v>42</v>
      </c>
      <c r="I289" t="s">
        <v>2494</v>
      </c>
      <c r="J289" t="s">
        <v>2822</v>
      </c>
      <c r="K289" t="s">
        <v>2822</v>
      </c>
      <c r="L289" t="s">
        <v>2823</v>
      </c>
      <c r="M289">
        <v>17</v>
      </c>
      <c r="N289">
        <v>9</v>
      </c>
      <c r="O289">
        <v>2020</v>
      </c>
      <c r="P289">
        <v>17</v>
      </c>
      <c r="Q289" t="s">
        <v>1047</v>
      </c>
      <c r="R289" s="1">
        <v>44075</v>
      </c>
      <c r="S289">
        <v>3</v>
      </c>
      <c r="T289" t="s">
        <v>2788</v>
      </c>
      <c r="U289" t="s">
        <v>2824</v>
      </c>
      <c r="V289">
        <v>15605</v>
      </c>
      <c r="W289" t="s">
        <v>2825</v>
      </c>
      <c r="X289">
        <v>272</v>
      </c>
      <c r="Y289">
        <v>1.7399999999999999E-2</v>
      </c>
      <c r="Z289">
        <v>29</v>
      </c>
      <c r="AA289" t="s">
        <v>2826</v>
      </c>
      <c r="AB289">
        <v>50</v>
      </c>
      <c r="AC289">
        <v>44</v>
      </c>
      <c r="AD289">
        <v>0</v>
      </c>
      <c r="AE289">
        <v>44.8</v>
      </c>
      <c r="AF289" t="s">
        <v>52</v>
      </c>
      <c r="AG289">
        <v>36700</v>
      </c>
      <c r="AH289" t="s">
        <v>2827</v>
      </c>
      <c r="AI289" t="s">
        <v>54</v>
      </c>
      <c r="AJ289" t="s">
        <v>1143</v>
      </c>
      <c r="AK289" t="s">
        <v>54</v>
      </c>
      <c r="AL289" s="23" t="str">
        <f t="shared" si="5"/>
        <v>ธุรกิจและการค้า</v>
      </c>
      <c r="AM289">
        <f>LEN(Exploratory_Data_Analysis___video_youtube[[#This Row],[description]])</f>
        <v>261</v>
      </c>
    </row>
    <row r="290" spans="1:39" x14ac:dyDescent="0.35">
      <c r="A290" t="s">
        <v>2828</v>
      </c>
      <c r="B290" t="s">
        <v>2829</v>
      </c>
      <c r="C290" t="s">
        <v>2829</v>
      </c>
      <c r="D290" t="s">
        <v>2830</v>
      </c>
      <c r="E290" t="s">
        <v>320</v>
      </c>
      <c r="F290" t="s">
        <v>41</v>
      </c>
      <c r="G290" t="s">
        <v>42</v>
      </c>
      <c r="H290" t="s">
        <v>42</v>
      </c>
      <c r="I290" t="s">
        <v>2494</v>
      </c>
      <c r="J290" t="s">
        <v>2831</v>
      </c>
      <c r="K290" t="s">
        <v>2831</v>
      </c>
      <c r="L290" t="s">
        <v>2832</v>
      </c>
      <c r="M290">
        <v>14</v>
      </c>
      <c r="N290">
        <v>9</v>
      </c>
      <c r="O290">
        <v>2020</v>
      </c>
      <c r="P290">
        <v>14</v>
      </c>
      <c r="Q290" t="s">
        <v>1047</v>
      </c>
      <c r="R290" s="1">
        <v>44075</v>
      </c>
      <c r="S290">
        <v>3</v>
      </c>
      <c r="T290" t="s">
        <v>2788</v>
      </c>
      <c r="U290" t="s">
        <v>2833</v>
      </c>
      <c r="V290">
        <v>18013</v>
      </c>
      <c r="W290" t="s">
        <v>2834</v>
      </c>
      <c r="X290">
        <v>297</v>
      </c>
      <c r="Y290">
        <v>1.6500000000000001E-2</v>
      </c>
      <c r="Z290">
        <v>8</v>
      </c>
      <c r="AA290" t="s">
        <v>2835</v>
      </c>
      <c r="AB290">
        <v>50</v>
      </c>
      <c r="AC290">
        <v>19</v>
      </c>
      <c r="AD290">
        <v>0</v>
      </c>
      <c r="AE290">
        <v>19.8</v>
      </c>
      <c r="AF290" t="s">
        <v>187</v>
      </c>
      <c r="AG290">
        <v>33800</v>
      </c>
      <c r="AH290" t="s">
        <v>2836</v>
      </c>
      <c r="AI290" t="s">
        <v>54</v>
      </c>
      <c r="AJ290" t="s">
        <v>846</v>
      </c>
      <c r="AK290" t="s">
        <v>54</v>
      </c>
      <c r="AL290" s="23" t="str">
        <f t="shared" si="5"/>
        <v>ธุรกิจและการค้า</v>
      </c>
      <c r="AM290">
        <f>LEN(Exploratory_Data_Analysis___video_youtube[[#This Row],[description]])</f>
        <v>335</v>
      </c>
    </row>
    <row r="291" spans="1:39" x14ac:dyDescent="0.35">
      <c r="A291" t="s">
        <v>2837</v>
      </c>
      <c r="B291" t="s">
        <v>2838</v>
      </c>
      <c r="C291" t="s">
        <v>2838</v>
      </c>
      <c r="D291" t="s">
        <v>2839</v>
      </c>
      <c r="E291" t="s">
        <v>628</v>
      </c>
      <c r="F291" t="s">
        <v>41</v>
      </c>
      <c r="G291" t="s">
        <v>42</v>
      </c>
      <c r="H291" t="s">
        <v>42</v>
      </c>
      <c r="I291" t="s">
        <v>2494</v>
      </c>
      <c r="J291" t="s">
        <v>2840</v>
      </c>
      <c r="K291" t="s">
        <v>2840</v>
      </c>
      <c r="L291" t="s">
        <v>2841</v>
      </c>
      <c r="M291">
        <v>6</v>
      </c>
      <c r="N291">
        <v>9</v>
      </c>
      <c r="O291">
        <v>2020</v>
      </c>
      <c r="P291">
        <v>6</v>
      </c>
      <c r="Q291" t="s">
        <v>1047</v>
      </c>
      <c r="R291" s="1">
        <v>44075</v>
      </c>
      <c r="S291">
        <v>3</v>
      </c>
      <c r="T291" t="s">
        <v>2788</v>
      </c>
      <c r="U291" t="s">
        <v>2842</v>
      </c>
      <c r="V291">
        <v>62764</v>
      </c>
      <c r="W291" t="s">
        <v>2232</v>
      </c>
      <c r="X291">
        <v>973</v>
      </c>
      <c r="Y291">
        <v>1.55E-2</v>
      </c>
      <c r="Z291">
        <v>86</v>
      </c>
      <c r="AA291" t="s">
        <v>2843</v>
      </c>
      <c r="AB291">
        <v>4</v>
      </c>
      <c r="AC291">
        <v>52</v>
      </c>
      <c r="AD291">
        <v>0</v>
      </c>
      <c r="AE291">
        <v>52.1</v>
      </c>
      <c r="AF291" t="s">
        <v>52</v>
      </c>
      <c r="AG291">
        <v>39600</v>
      </c>
      <c r="AH291" t="s">
        <v>2844</v>
      </c>
      <c r="AI291" t="s">
        <v>54</v>
      </c>
      <c r="AJ291" t="s">
        <v>77</v>
      </c>
      <c r="AK291" t="s">
        <v>54</v>
      </c>
      <c r="AL291" s="23" t="str">
        <f t="shared" si="5"/>
        <v>ธุรกิจและการค้า</v>
      </c>
      <c r="AM291">
        <f>LEN(Exploratory_Data_Analysis___video_youtube[[#This Row],[description]])</f>
        <v>344</v>
      </c>
    </row>
    <row r="292" spans="1:39" x14ac:dyDescent="0.35">
      <c r="A292" t="s">
        <v>2845</v>
      </c>
      <c r="B292" t="s">
        <v>2846</v>
      </c>
      <c r="C292" t="s">
        <v>2846</v>
      </c>
      <c r="D292" t="s">
        <v>2847</v>
      </c>
      <c r="E292" t="s">
        <v>125</v>
      </c>
      <c r="F292" t="s">
        <v>41</v>
      </c>
      <c r="G292" t="s">
        <v>42</v>
      </c>
      <c r="H292" t="s">
        <v>42</v>
      </c>
      <c r="I292" t="s">
        <v>2494</v>
      </c>
      <c r="J292" t="s">
        <v>2848</v>
      </c>
      <c r="K292" t="s">
        <v>2848</v>
      </c>
      <c r="L292" t="s">
        <v>2849</v>
      </c>
      <c r="M292">
        <v>4</v>
      </c>
      <c r="N292">
        <v>9</v>
      </c>
      <c r="O292">
        <v>2020</v>
      </c>
      <c r="P292">
        <v>4</v>
      </c>
      <c r="Q292" t="s">
        <v>1047</v>
      </c>
      <c r="R292" s="1">
        <v>44075</v>
      </c>
      <c r="S292">
        <v>3</v>
      </c>
      <c r="T292" t="s">
        <v>2788</v>
      </c>
      <c r="U292" t="s">
        <v>2850</v>
      </c>
      <c r="V292">
        <v>24134</v>
      </c>
      <c r="W292" t="s">
        <v>2851</v>
      </c>
      <c r="X292">
        <v>471</v>
      </c>
      <c r="Y292">
        <v>1.95E-2</v>
      </c>
      <c r="Z292">
        <v>22</v>
      </c>
      <c r="AA292" t="s">
        <v>2852</v>
      </c>
      <c r="AB292">
        <v>36</v>
      </c>
      <c r="AC292">
        <v>16</v>
      </c>
      <c r="AD292">
        <v>0</v>
      </c>
      <c r="AE292">
        <v>16.600000000000001</v>
      </c>
      <c r="AF292" t="s">
        <v>187</v>
      </c>
      <c r="AG292">
        <v>34800</v>
      </c>
      <c r="AH292" t="s">
        <v>2853</v>
      </c>
      <c r="AI292" t="s">
        <v>54</v>
      </c>
      <c r="AJ292" t="s">
        <v>249</v>
      </c>
      <c r="AK292" t="s">
        <v>54</v>
      </c>
      <c r="AL292" s="23" t="str">
        <f t="shared" si="5"/>
        <v>เศรษฐกิจ</v>
      </c>
      <c r="AM292">
        <f>LEN(Exploratory_Data_Analysis___video_youtube[[#This Row],[description]])</f>
        <v>289</v>
      </c>
    </row>
    <row r="293" spans="1:39" x14ac:dyDescent="0.35">
      <c r="A293" t="s">
        <v>2854</v>
      </c>
      <c r="B293" t="s">
        <v>2855</v>
      </c>
      <c r="C293" t="s">
        <v>2855</v>
      </c>
      <c r="D293" t="s">
        <v>2856</v>
      </c>
      <c r="E293" t="s">
        <v>103</v>
      </c>
      <c r="F293" t="s">
        <v>41</v>
      </c>
      <c r="G293" t="s">
        <v>42</v>
      </c>
      <c r="H293" t="s">
        <v>42</v>
      </c>
      <c r="I293" t="s">
        <v>2494</v>
      </c>
      <c r="J293" t="s">
        <v>2857</v>
      </c>
      <c r="K293" t="s">
        <v>2857</v>
      </c>
      <c r="L293" t="s">
        <v>2858</v>
      </c>
      <c r="M293">
        <v>2</v>
      </c>
      <c r="N293">
        <v>9</v>
      </c>
      <c r="O293">
        <v>2020</v>
      </c>
      <c r="P293">
        <v>2</v>
      </c>
      <c r="Q293" t="s">
        <v>1047</v>
      </c>
      <c r="R293" s="1">
        <v>44075</v>
      </c>
      <c r="S293">
        <v>3</v>
      </c>
      <c r="T293" t="s">
        <v>2788</v>
      </c>
      <c r="U293" t="s">
        <v>2859</v>
      </c>
      <c r="V293">
        <v>81512</v>
      </c>
      <c r="W293" t="s">
        <v>2860</v>
      </c>
      <c r="X293">
        <v>794</v>
      </c>
      <c r="Y293">
        <v>9.7000000000000003E-3</v>
      </c>
      <c r="Z293">
        <v>125</v>
      </c>
      <c r="AA293" t="s">
        <v>2861</v>
      </c>
      <c r="AB293">
        <v>9</v>
      </c>
      <c r="AC293">
        <v>19</v>
      </c>
      <c r="AD293">
        <v>0</v>
      </c>
      <c r="AE293">
        <v>19.2</v>
      </c>
      <c r="AF293" t="s">
        <v>187</v>
      </c>
      <c r="AG293">
        <v>39000</v>
      </c>
      <c r="AH293" t="s">
        <v>2862</v>
      </c>
      <c r="AI293" t="s">
        <v>54</v>
      </c>
      <c r="AJ293" t="s">
        <v>285</v>
      </c>
      <c r="AK293" t="s">
        <v>54</v>
      </c>
      <c r="AL293" s="23" t="str">
        <f t="shared" si="5"/>
        <v>การเมือง</v>
      </c>
      <c r="AM293">
        <f>LEN(Exploratory_Data_Analysis___video_youtube[[#This Row],[description]])</f>
        <v>337</v>
      </c>
    </row>
    <row r="294" spans="1:39" x14ac:dyDescent="0.35">
      <c r="A294" t="s">
        <v>2863</v>
      </c>
      <c r="B294" t="s">
        <v>2864</v>
      </c>
      <c r="C294" t="s">
        <v>2864</v>
      </c>
      <c r="D294" t="s">
        <v>2865</v>
      </c>
      <c r="E294" t="s">
        <v>597</v>
      </c>
      <c r="F294" t="s">
        <v>41</v>
      </c>
      <c r="G294" t="s">
        <v>42</v>
      </c>
      <c r="H294" t="s">
        <v>42</v>
      </c>
      <c r="I294" t="s">
        <v>2494</v>
      </c>
      <c r="J294" t="s">
        <v>2866</v>
      </c>
      <c r="K294" t="s">
        <v>2866</v>
      </c>
      <c r="L294" t="s">
        <v>2867</v>
      </c>
      <c r="M294">
        <v>1</v>
      </c>
      <c r="N294">
        <v>9</v>
      </c>
      <c r="O294">
        <v>2020</v>
      </c>
      <c r="P294">
        <v>1</v>
      </c>
      <c r="Q294" t="s">
        <v>1047</v>
      </c>
      <c r="R294" s="1">
        <v>44075</v>
      </c>
      <c r="S294">
        <v>3</v>
      </c>
      <c r="T294" t="s">
        <v>2788</v>
      </c>
      <c r="U294" t="s">
        <v>2868</v>
      </c>
      <c r="V294">
        <v>77003</v>
      </c>
      <c r="W294" t="s">
        <v>2869</v>
      </c>
      <c r="X294">
        <v>1304</v>
      </c>
      <c r="Y294">
        <v>1.6899999999999998E-2</v>
      </c>
      <c r="Z294">
        <v>280</v>
      </c>
      <c r="AA294" t="s">
        <v>2870</v>
      </c>
      <c r="AB294">
        <v>50</v>
      </c>
      <c r="AC294">
        <v>59</v>
      </c>
      <c r="AD294">
        <v>0</v>
      </c>
      <c r="AE294">
        <v>59.8</v>
      </c>
      <c r="AF294" t="s">
        <v>52</v>
      </c>
      <c r="AG294">
        <v>37300</v>
      </c>
      <c r="AH294" t="s">
        <v>2871</v>
      </c>
      <c r="AI294" t="s">
        <v>54</v>
      </c>
      <c r="AJ294" t="s">
        <v>285</v>
      </c>
      <c r="AK294" t="s">
        <v>54</v>
      </c>
      <c r="AL294" s="23" t="str">
        <f t="shared" si="5"/>
        <v>การเมือง</v>
      </c>
      <c r="AM294">
        <f>LEN(Exploratory_Data_Analysis___video_youtube[[#This Row],[description]])</f>
        <v>271</v>
      </c>
    </row>
    <row r="295" spans="1:39" x14ac:dyDescent="0.35">
      <c r="A295" t="s">
        <v>2872</v>
      </c>
      <c r="B295" t="s">
        <v>2873</v>
      </c>
      <c r="C295" t="s">
        <v>2873</v>
      </c>
      <c r="D295" t="s">
        <v>2874</v>
      </c>
      <c r="E295" t="s">
        <v>924</v>
      </c>
      <c r="F295" t="s">
        <v>41</v>
      </c>
      <c r="G295" t="s">
        <v>42</v>
      </c>
      <c r="H295" t="s">
        <v>42</v>
      </c>
      <c r="I295" t="s">
        <v>2494</v>
      </c>
      <c r="J295" t="s">
        <v>2875</v>
      </c>
      <c r="K295" t="s">
        <v>2875</v>
      </c>
      <c r="L295" t="s">
        <v>2876</v>
      </c>
      <c r="M295">
        <v>30</v>
      </c>
      <c r="N295">
        <v>8</v>
      </c>
      <c r="O295">
        <v>2020</v>
      </c>
      <c r="P295">
        <v>30</v>
      </c>
      <c r="Q295" t="s">
        <v>906</v>
      </c>
      <c r="R295" s="1">
        <v>44044</v>
      </c>
      <c r="S295">
        <v>3</v>
      </c>
      <c r="T295" t="s">
        <v>2788</v>
      </c>
      <c r="U295" t="s">
        <v>2877</v>
      </c>
      <c r="V295">
        <v>30281</v>
      </c>
      <c r="W295" t="s">
        <v>2878</v>
      </c>
      <c r="X295">
        <v>735</v>
      </c>
      <c r="Y295">
        <v>2.4299999999999999E-2</v>
      </c>
      <c r="Z295">
        <v>40</v>
      </c>
      <c r="AA295" t="s">
        <v>2879</v>
      </c>
      <c r="AB295">
        <v>48</v>
      </c>
      <c r="AC295">
        <v>35</v>
      </c>
      <c r="AD295">
        <v>0</v>
      </c>
      <c r="AE295">
        <v>35.799999999999997</v>
      </c>
      <c r="AF295" t="s">
        <v>52</v>
      </c>
      <c r="AG295">
        <v>38100</v>
      </c>
      <c r="AH295" t="s">
        <v>2880</v>
      </c>
      <c r="AI295" t="s">
        <v>54</v>
      </c>
      <c r="AJ295" t="s">
        <v>166</v>
      </c>
      <c r="AK295" t="s">
        <v>54</v>
      </c>
      <c r="AL295" s="23" t="str">
        <f t="shared" si="5"/>
        <v>Life Style</v>
      </c>
      <c r="AM295">
        <f>LEN(Exploratory_Data_Analysis___video_youtube[[#This Row],[description]])</f>
        <v>268</v>
      </c>
    </row>
    <row r="296" spans="1:39" x14ac:dyDescent="0.35">
      <c r="A296" t="s">
        <v>2881</v>
      </c>
      <c r="B296" t="s">
        <v>2882</v>
      </c>
      <c r="C296" t="s">
        <v>2882</v>
      </c>
      <c r="D296" t="s">
        <v>2883</v>
      </c>
      <c r="E296" t="s">
        <v>924</v>
      </c>
      <c r="F296" t="s">
        <v>41</v>
      </c>
      <c r="G296" t="s">
        <v>42</v>
      </c>
      <c r="H296" t="s">
        <v>42</v>
      </c>
      <c r="I296" t="s">
        <v>2494</v>
      </c>
      <c r="J296" t="s">
        <v>2884</v>
      </c>
      <c r="K296" t="s">
        <v>2884</v>
      </c>
      <c r="L296" t="s">
        <v>2885</v>
      </c>
      <c r="M296">
        <v>23</v>
      </c>
      <c r="N296">
        <v>8</v>
      </c>
      <c r="O296">
        <v>2020</v>
      </c>
      <c r="P296">
        <v>23</v>
      </c>
      <c r="Q296" t="s">
        <v>906</v>
      </c>
      <c r="R296" s="1">
        <v>44044</v>
      </c>
      <c r="S296">
        <v>3</v>
      </c>
      <c r="T296" t="s">
        <v>2788</v>
      </c>
      <c r="U296" t="s">
        <v>2886</v>
      </c>
      <c r="V296">
        <v>58921</v>
      </c>
      <c r="W296" t="s">
        <v>2887</v>
      </c>
      <c r="X296">
        <v>931</v>
      </c>
      <c r="Y296">
        <v>1.5800000000000002E-2</v>
      </c>
      <c r="Z296">
        <v>104</v>
      </c>
      <c r="AA296" t="s">
        <v>2888</v>
      </c>
      <c r="AB296">
        <v>4</v>
      </c>
      <c r="AC296">
        <v>31</v>
      </c>
      <c r="AD296">
        <v>0</v>
      </c>
      <c r="AE296">
        <v>31.1</v>
      </c>
      <c r="AF296" t="s">
        <v>52</v>
      </c>
      <c r="AG296">
        <v>36500</v>
      </c>
      <c r="AH296" t="s">
        <v>2889</v>
      </c>
      <c r="AI296" t="s">
        <v>451</v>
      </c>
      <c r="AJ296" t="s">
        <v>846</v>
      </c>
      <c r="AK296" t="s">
        <v>54</v>
      </c>
      <c r="AL296" s="23" t="str">
        <f t="shared" si="5"/>
        <v>ธุรกิจและการค้า</v>
      </c>
      <c r="AM296">
        <f>LEN(Exploratory_Data_Analysis___video_youtube[[#This Row],[description]])</f>
        <v>372</v>
      </c>
    </row>
    <row r="297" spans="1:39" x14ac:dyDescent="0.35">
      <c r="A297" t="s">
        <v>2890</v>
      </c>
      <c r="B297" t="s">
        <v>2891</v>
      </c>
      <c r="C297" t="s">
        <v>2891</v>
      </c>
      <c r="D297" t="s">
        <v>2892</v>
      </c>
      <c r="E297" t="s">
        <v>203</v>
      </c>
      <c r="F297" t="s">
        <v>41</v>
      </c>
      <c r="G297" t="s">
        <v>42</v>
      </c>
      <c r="H297" t="s">
        <v>42</v>
      </c>
      <c r="I297" t="s">
        <v>2494</v>
      </c>
      <c r="J297" t="s">
        <v>2893</v>
      </c>
      <c r="K297" t="s">
        <v>2893</v>
      </c>
      <c r="L297" t="s">
        <v>2894</v>
      </c>
      <c r="M297">
        <v>21</v>
      </c>
      <c r="N297">
        <v>8</v>
      </c>
      <c r="O297">
        <v>2020</v>
      </c>
      <c r="P297">
        <v>21</v>
      </c>
      <c r="Q297" t="s">
        <v>906</v>
      </c>
      <c r="R297" s="1">
        <v>44044</v>
      </c>
      <c r="S297">
        <v>3</v>
      </c>
      <c r="T297" t="s">
        <v>2788</v>
      </c>
      <c r="U297" t="s">
        <v>2895</v>
      </c>
      <c r="V297">
        <v>4614</v>
      </c>
      <c r="W297" t="s">
        <v>2896</v>
      </c>
      <c r="X297">
        <v>101</v>
      </c>
      <c r="Y297">
        <v>2.1899999999999999E-2</v>
      </c>
      <c r="Z297">
        <v>7</v>
      </c>
      <c r="AA297" t="s">
        <v>2897</v>
      </c>
      <c r="AB297">
        <v>58</v>
      </c>
      <c r="AC297">
        <v>19</v>
      </c>
      <c r="AD297">
        <v>0</v>
      </c>
      <c r="AE297">
        <v>20</v>
      </c>
      <c r="AF297" t="s">
        <v>187</v>
      </c>
      <c r="AG297">
        <v>33800</v>
      </c>
      <c r="AH297" t="s">
        <v>2898</v>
      </c>
      <c r="AI297" t="s">
        <v>54</v>
      </c>
      <c r="AJ297" t="s">
        <v>1143</v>
      </c>
      <c r="AK297" t="s">
        <v>54</v>
      </c>
      <c r="AL297" s="23" t="str">
        <f t="shared" si="5"/>
        <v>ธุรกิจและการค้า</v>
      </c>
      <c r="AM297">
        <f>LEN(Exploratory_Data_Analysis___video_youtube[[#This Row],[description]])</f>
        <v>291</v>
      </c>
    </row>
    <row r="298" spans="1:39" x14ac:dyDescent="0.35">
      <c r="A298" t="s">
        <v>2899</v>
      </c>
      <c r="B298" t="s">
        <v>2900</v>
      </c>
      <c r="C298" t="s">
        <v>2900</v>
      </c>
      <c r="D298" t="s">
        <v>2901</v>
      </c>
      <c r="E298" t="s">
        <v>147</v>
      </c>
      <c r="F298" t="s">
        <v>41</v>
      </c>
      <c r="G298" t="s">
        <v>42</v>
      </c>
      <c r="H298" t="s">
        <v>42</v>
      </c>
      <c r="I298" t="s">
        <v>2494</v>
      </c>
      <c r="J298" t="s">
        <v>2902</v>
      </c>
      <c r="K298" t="s">
        <v>2903</v>
      </c>
      <c r="L298" t="s">
        <v>2904</v>
      </c>
      <c r="M298">
        <v>19</v>
      </c>
      <c r="N298">
        <v>8</v>
      </c>
      <c r="O298">
        <v>2020</v>
      </c>
      <c r="P298">
        <v>19</v>
      </c>
      <c r="Q298" t="s">
        <v>906</v>
      </c>
      <c r="R298" s="1">
        <v>44044</v>
      </c>
      <c r="S298">
        <v>3</v>
      </c>
      <c r="T298" t="s">
        <v>2788</v>
      </c>
      <c r="U298" t="s">
        <v>2905</v>
      </c>
      <c r="V298">
        <v>50930</v>
      </c>
      <c r="W298" t="s">
        <v>2906</v>
      </c>
      <c r="X298">
        <v>769</v>
      </c>
      <c r="Y298">
        <v>1.5100000000000001E-2</v>
      </c>
      <c r="Z298">
        <v>61</v>
      </c>
      <c r="AA298" t="s">
        <v>2907</v>
      </c>
      <c r="AB298">
        <v>40</v>
      </c>
      <c r="AC298">
        <v>33</v>
      </c>
      <c r="AD298">
        <v>0</v>
      </c>
      <c r="AE298">
        <v>33.700000000000003</v>
      </c>
      <c r="AF298" t="s">
        <v>52</v>
      </c>
      <c r="AG298">
        <v>36500</v>
      </c>
      <c r="AH298" t="s">
        <v>2908</v>
      </c>
      <c r="AI298" t="s">
        <v>451</v>
      </c>
      <c r="AJ298" t="s">
        <v>249</v>
      </c>
      <c r="AK298" t="s">
        <v>54</v>
      </c>
      <c r="AL298" s="23" t="str">
        <f t="shared" si="5"/>
        <v>เศรษฐกิจ</v>
      </c>
      <c r="AM298">
        <f>LEN(Exploratory_Data_Analysis___video_youtube[[#This Row],[description]])</f>
        <v>361</v>
      </c>
    </row>
    <row r="299" spans="1:39" x14ac:dyDescent="0.35">
      <c r="A299" t="s">
        <v>2909</v>
      </c>
      <c r="B299" t="s">
        <v>2910</v>
      </c>
      <c r="C299" t="s">
        <v>2910</v>
      </c>
      <c r="D299" t="s">
        <v>2911</v>
      </c>
      <c r="E299" t="s">
        <v>224</v>
      </c>
      <c r="F299" t="s">
        <v>41</v>
      </c>
      <c r="G299" t="s">
        <v>42</v>
      </c>
      <c r="H299" t="s">
        <v>42</v>
      </c>
      <c r="I299" t="s">
        <v>2494</v>
      </c>
      <c r="J299" t="s">
        <v>2912</v>
      </c>
      <c r="K299" t="s">
        <v>2913</v>
      </c>
      <c r="L299" t="s">
        <v>2914</v>
      </c>
      <c r="M299">
        <v>18</v>
      </c>
      <c r="N299">
        <v>8</v>
      </c>
      <c r="O299">
        <v>2020</v>
      </c>
      <c r="P299">
        <v>18</v>
      </c>
      <c r="Q299" t="s">
        <v>906</v>
      </c>
      <c r="R299" s="1">
        <v>44044</v>
      </c>
      <c r="S299">
        <v>3</v>
      </c>
      <c r="T299" t="s">
        <v>2788</v>
      </c>
      <c r="U299" t="s">
        <v>2915</v>
      </c>
      <c r="V299">
        <v>9025</v>
      </c>
      <c r="W299" t="s">
        <v>2916</v>
      </c>
      <c r="X299">
        <v>188</v>
      </c>
      <c r="Y299">
        <v>2.0799999999999999E-2</v>
      </c>
      <c r="Z299">
        <v>8</v>
      </c>
      <c r="AA299" t="s">
        <v>2917</v>
      </c>
      <c r="AB299">
        <v>0</v>
      </c>
      <c r="AC299">
        <v>37</v>
      </c>
      <c r="AD299">
        <v>0</v>
      </c>
      <c r="AE299">
        <v>37</v>
      </c>
      <c r="AF299" t="s">
        <v>52</v>
      </c>
      <c r="AG299">
        <v>37300</v>
      </c>
      <c r="AH299" t="s">
        <v>2918</v>
      </c>
      <c r="AI299" t="s">
        <v>54</v>
      </c>
      <c r="AJ299" t="s">
        <v>249</v>
      </c>
      <c r="AK299" t="s">
        <v>54</v>
      </c>
      <c r="AL299" s="23" t="str">
        <f t="shared" si="5"/>
        <v>เศรษฐกิจ</v>
      </c>
      <c r="AM299">
        <f>LEN(Exploratory_Data_Analysis___video_youtube[[#This Row],[description]])</f>
        <v>320</v>
      </c>
    </row>
    <row r="300" spans="1:39" x14ac:dyDescent="0.35">
      <c r="A300" t="s">
        <v>2919</v>
      </c>
      <c r="B300" t="s">
        <v>2920</v>
      </c>
      <c r="C300" t="s">
        <v>2920</v>
      </c>
      <c r="D300" t="s">
        <v>2921</v>
      </c>
      <c r="E300" t="s">
        <v>158</v>
      </c>
      <c r="F300" t="s">
        <v>41</v>
      </c>
      <c r="G300" t="s">
        <v>42</v>
      </c>
      <c r="H300" t="s">
        <v>42</v>
      </c>
      <c r="I300" t="s">
        <v>2494</v>
      </c>
      <c r="J300" t="s">
        <v>2922</v>
      </c>
      <c r="K300" t="s">
        <v>2922</v>
      </c>
      <c r="L300" t="s">
        <v>2923</v>
      </c>
      <c r="M300">
        <v>14</v>
      </c>
      <c r="N300">
        <v>8</v>
      </c>
      <c r="O300">
        <v>2020</v>
      </c>
      <c r="P300">
        <v>14</v>
      </c>
      <c r="Q300" t="s">
        <v>906</v>
      </c>
      <c r="R300" s="1">
        <v>44044</v>
      </c>
      <c r="S300">
        <v>3</v>
      </c>
      <c r="T300" t="s">
        <v>2788</v>
      </c>
      <c r="U300" t="s">
        <v>2924</v>
      </c>
      <c r="V300">
        <v>7346</v>
      </c>
      <c r="W300" t="s">
        <v>2925</v>
      </c>
      <c r="X300">
        <v>129</v>
      </c>
      <c r="Y300">
        <v>1.7600000000000001E-2</v>
      </c>
      <c r="Z300">
        <v>17</v>
      </c>
      <c r="AA300" t="s">
        <v>2926</v>
      </c>
      <c r="AB300">
        <v>27</v>
      </c>
      <c r="AC300">
        <v>15</v>
      </c>
      <c r="AD300">
        <v>0</v>
      </c>
      <c r="AE300">
        <v>15.5</v>
      </c>
      <c r="AF300" t="s">
        <v>187</v>
      </c>
      <c r="AG300">
        <v>34700</v>
      </c>
      <c r="AH300" t="s">
        <v>2927</v>
      </c>
      <c r="AI300" t="s">
        <v>54</v>
      </c>
      <c r="AJ300" t="s">
        <v>7043</v>
      </c>
      <c r="AK300" t="s">
        <v>54</v>
      </c>
      <c r="AL300" s="23" t="str">
        <f t="shared" si="5"/>
        <v>Life Style</v>
      </c>
      <c r="AM300">
        <f>LEN(Exploratory_Data_Analysis___video_youtube[[#This Row],[description]])</f>
        <v>256</v>
      </c>
    </row>
    <row r="301" spans="1:39" x14ac:dyDescent="0.35">
      <c r="A301" t="s">
        <v>2928</v>
      </c>
      <c r="B301" t="s">
        <v>2929</v>
      </c>
      <c r="C301" t="s">
        <v>2929</v>
      </c>
      <c r="D301" t="s">
        <v>2930</v>
      </c>
      <c r="E301" t="s">
        <v>192</v>
      </c>
      <c r="F301" t="s">
        <v>41</v>
      </c>
      <c r="G301" t="s">
        <v>42</v>
      </c>
      <c r="H301" t="s">
        <v>42</v>
      </c>
      <c r="I301" t="s">
        <v>2494</v>
      </c>
      <c r="J301" t="s">
        <v>2931</v>
      </c>
      <c r="K301" t="s">
        <v>2931</v>
      </c>
      <c r="L301" t="s">
        <v>2932</v>
      </c>
      <c r="M301">
        <v>13</v>
      </c>
      <c r="N301">
        <v>8</v>
      </c>
      <c r="O301">
        <v>2020</v>
      </c>
      <c r="P301">
        <v>13</v>
      </c>
      <c r="Q301" t="s">
        <v>906</v>
      </c>
      <c r="R301" s="1">
        <v>44044</v>
      </c>
      <c r="S301">
        <v>3</v>
      </c>
      <c r="T301" t="s">
        <v>2788</v>
      </c>
      <c r="U301" t="s">
        <v>2933</v>
      </c>
      <c r="V301">
        <v>9470</v>
      </c>
      <c r="W301" t="s">
        <v>2934</v>
      </c>
      <c r="X301">
        <v>174</v>
      </c>
      <c r="Y301">
        <v>1.84E-2</v>
      </c>
      <c r="Z301">
        <v>16</v>
      </c>
      <c r="AA301" t="s">
        <v>2935</v>
      </c>
      <c r="AB301">
        <v>14</v>
      </c>
      <c r="AC301">
        <v>40</v>
      </c>
      <c r="AD301">
        <v>0</v>
      </c>
      <c r="AE301">
        <v>40.200000000000003</v>
      </c>
      <c r="AF301" t="s">
        <v>52</v>
      </c>
      <c r="AG301">
        <v>37900</v>
      </c>
      <c r="AH301" t="s">
        <v>2936</v>
      </c>
      <c r="AI301" t="s">
        <v>54</v>
      </c>
      <c r="AJ301" t="s">
        <v>7043</v>
      </c>
      <c r="AK301" t="s">
        <v>54</v>
      </c>
      <c r="AL301" s="23" t="str">
        <f t="shared" si="5"/>
        <v>Life Style</v>
      </c>
      <c r="AM301">
        <f>LEN(Exploratory_Data_Analysis___video_youtube[[#This Row],[description]])</f>
        <v>363</v>
      </c>
    </row>
    <row r="302" spans="1:39" x14ac:dyDescent="0.35">
      <c r="A302" t="s">
        <v>2937</v>
      </c>
      <c r="B302" t="s">
        <v>2938</v>
      </c>
      <c r="C302" t="s">
        <v>2938</v>
      </c>
      <c r="D302" t="s">
        <v>2939</v>
      </c>
      <c r="E302" t="s">
        <v>924</v>
      </c>
      <c r="F302" t="s">
        <v>41</v>
      </c>
      <c r="G302" t="s">
        <v>42</v>
      </c>
      <c r="H302" t="s">
        <v>42</v>
      </c>
      <c r="I302" t="s">
        <v>2494</v>
      </c>
      <c r="J302" t="s">
        <v>2940</v>
      </c>
      <c r="K302" t="s">
        <v>2940</v>
      </c>
      <c r="L302" t="s">
        <v>2941</v>
      </c>
      <c r="M302">
        <v>12</v>
      </c>
      <c r="N302">
        <v>8</v>
      </c>
      <c r="O302">
        <v>2020</v>
      </c>
      <c r="P302">
        <v>12</v>
      </c>
      <c r="Q302" t="s">
        <v>906</v>
      </c>
      <c r="R302" s="1">
        <v>44044</v>
      </c>
      <c r="S302">
        <v>3</v>
      </c>
      <c r="T302" t="s">
        <v>2788</v>
      </c>
      <c r="U302" t="s">
        <v>2942</v>
      </c>
      <c r="V302">
        <v>9224</v>
      </c>
      <c r="W302" t="s">
        <v>2943</v>
      </c>
      <c r="X302">
        <v>138</v>
      </c>
      <c r="Y302">
        <v>1.4999999999999999E-2</v>
      </c>
      <c r="Z302">
        <v>34</v>
      </c>
      <c r="AA302" t="s">
        <v>2944</v>
      </c>
      <c r="AB302">
        <v>3</v>
      </c>
      <c r="AC302">
        <v>23</v>
      </c>
      <c r="AD302">
        <v>0</v>
      </c>
      <c r="AE302">
        <v>23.1</v>
      </c>
      <c r="AF302" t="s">
        <v>187</v>
      </c>
      <c r="AG302">
        <v>33600</v>
      </c>
      <c r="AH302" t="s">
        <v>2945</v>
      </c>
      <c r="AI302" t="s">
        <v>54</v>
      </c>
      <c r="AJ302" t="s">
        <v>4459</v>
      </c>
      <c r="AK302" t="s">
        <v>54</v>
      </c>
      <c r="AL302" s="23" t="str">
        <f t="shared" si="5"/>
        <v>สินค้าและบริการ</v>
      </c>
      <c r="AM302">
        <f>LEN(Exploratory_Data_Analysis___video_youtube[[#This Row],[description]])</f>
        <v>296</v>
      </c>
    </row>
    <row r="303" spans="1:39" x14ac:dyDescent="0.35">
      <c r="A303" t="s">
        <v>2946</v>
      </c>
      <c r="B303" t="s">
        <v>2947</v>
      </c>
      <c r="C303" t="s">
        <v>2947</v>
      </c>
      <c r="D303" t="s">
        <v>2948</v>
      </c>
      <c r="E303" t="s">
        <v>81</v>
      </c>
      <c r="F303" t="s">
        <v>41</v>
      </c>
      <c r="G303" t="s">
        <v>42</v>
      </c>
      <c r="H303" t="s">
        <v>42</v>
      </c>
      <c r="I303" t="s">
        <v>2494</v>
      </c>
      <c r="J303" t="s">
        <v>2949</v>
      </c>
      <c r="K303" t="s">
        <v>2949</v>
      </c>
      <c r="L303" t="s">
        <v>2950</v>
      </c>
      <c r="M303">
        <v>4</v>
      </c>
      <c r="N303">
        <v>8</v>
      </c>
      <c r="O303">
        <v>2020</v>
      </c>
      <c r="P303">
        <v>4</v>
      </c>
      <c r="Q303" t="s">
        <v>906</v>
      </c>
      <c r="R303" s="1">
        <v>44044</v>
      </c>
      <c r="S303">
        <v>3</v>
      </c>
      <c r="T303" t="s">
        <v>2788</v>
      </c>
      <c r="U303" t="s">
        <v>2951</v>
      </c>
      <c r="V303">
        <v>30485</v>
      </c>
      <c r="W303" t="s">
        <v>2952</v>
      </c>
      <c r="X303">
        <v>530</v>
      </c>
      <c r="Y303">
        <v>1.7399999999999999E-2</v>
      </c>
      <c r="Z303">
        <v>41</v>
      </c>
      <c r="AA303" t="s">
        <v>2953</v>
      </c>
      <c r="AB303">
        <v>37</v>
      </c>
      <c r="AC303">
        <v>29</v>
      </c>
      <c r="AD303">
        <v>0</v>
      </c>
      <c r="AE303">
        <v>29.6</v>
      </c>
      <c r="AF303" t="s">
        <v>187</v>
      </c>
      <c r="AG303">
        <v>38700</v>
      </c>
      <c r="AH303" t="s">
        <v>2954</v>
      </c>
      <c r="AI303" t="s">
        <v>54</v>
      </c>
      <c r="AJ303" t="s">
        <v>846</v>
      </c>
      <c r="AK303" t="s">
        <v>54</v>
      </c>
      <c r="AL303" s="23" t="str">
        <f t="shared" si="5"/>
        <v>ธุรกิจและการค้า</v>
      </c>
      <c r="AM303">
        <f>LEN(Exploratory_Data_Analysis___video_youtube[[#This Row],[description]])</f>
        <v>363</v>
      </c>
    </row>
    <row r="304" spans="1:39" x14ac:dyDescent="0.35">
      <c r="A304" t="s">
        <v>2955</v>
      </c>
      <c r="B304" t="s">
        <v>2956</v>
      </c>
      <c r="C304" t="s">
        <v>2956</v>
      </c>
      <c r="D304" t="s">
        <v>2957</v>
      </c>
      <c r="E304" t="s">
        <v>881</v>
      </c>
      <c r="F304" t="s">
        <v>41</v>
      </c>
      <c r="G304" t="s">
        <v>42</v>
      </c>
      <c r="H304" t="s">
        <v>42</v>
      </c>
      <c r="I304" t="s">
        <v>2494</v>
      </c>
      <c r="J304" t="s">
        <v>2958</v>
      </c>
      <c r="K304" t="s">
        <v>2958</v>
      </c>
      <c r="L304" t="s">
        <v>2959</v>
      </c>
      <c r="M304">
        <v>3</v>
      </c>
      <c r="N304">
        <v>8</v>
      </c>
      <c r="O304">
        <v>2020</v>
      </c>
      <c r="P304">
        <v>3</v>
      </c>
      <c r="Q304" t="s">
        <v>906</v>
      </c>
      <c r="R304" s="1">
        <v>44044</v>
      </c>
      <c r="S304">
        <v>3</v>
      </c>
      <c r="T304" t="s">
        <v>2788</v>
      </c>
      <c r="U304" t="s">
        <v>2960</v>
      </c>
      <c r="V304">
        <v>82202</v>
      </c>
      <c r="W304" t="s">
        <v>1706</v>
      </c>
      <c r="X304">
        <v>854</v>
      </c>
      <c r="Y304">
        <v>1.04E-2</v>
      </c>
      <c r="Z304">
        <v>183</v>
      </c>
      <c r="AA304" t="s">
        <v>2961</v>
      </c>
      <c r="AB304">
        <v>30</v>
      </c>
      <c r="AC304">
        <v>25</v>
      </c>
      <c r="AD304">
        <v>0</v>
      </c>
      <c r="AE304">
        <v>25.5</v>
      </c>
      <c r="AF304" t="s">
        <v>187</v>
      </c>
      <c r="AG304">
        <v>38300</v>
      </c>
      <c r="AH304" t="s">
        <v>2962</v>
      </c>
      <c r="AI304" t="s">
        <v>54</v>
      </c>
      <c r="AJ304" t="s">
        <v>1143</v>
      </c>
      <c r="AK304" t="s">
        <v>54</v>
      </c>
      <c r="AL304" s="23" t="str">
        <f t="shared" si="5"/>
        <v>ธุรกิจและการค้า</v>
      </c>
      <c r="AM304">
        <f>LEN(Exploratory_Data_Analysis___video_youtube[[#This Row],[description]])</f>
        <v>278</v>
      </c>
    </row>
    <row r="305" spans="1:39" x14ac:dyDescent="0.35">
      <c r="A305" t="s">
        <v>2963</v>
      </c>
      <c r="B305" t="s">
        <v>2964</v>
      </c>
      <c r="C305" t="s">
        <v>2964</v>
      </c>
      <c r="D305" t="s">
        <v>2965</v>
      </c>
      <c r="E305" t="s">
        <v>2966</v>
      </c>
      <c r="F305" t="s">
        <v>41</v>
      </c>
      <c r="G305" t="s">
        <v>42</v>
      </c>
      <c r="H305" t="s">
        <v>42</v>
      </c>
      <c r="I305" t="s">
        <v>2494</v>
      </c>
      <c r="J305" t="s">
        <v>2967</v>
      </c>
      <c r="K305" t="s">
        <v>2967</v>
      </c>
      <c r="L305" t="s">
        <v>2968</v>
      </c>
      <c r="M305">
        <v>31</v>
      </c>
      <c r="N305">
        <v>7</v>
      </c>
      <c r="O305">
        <v>2020</v>
      </c>
      <c r="P305">
        <v>31</v>
      </c>
      <c r="Q305" t="s">
        <v>762</v>
      </c>
      <c r="R305" s="1">
        <v>44013</v>
      </c>
      <c r="S305">
        <v>3</v>
      </c>
      <c r="T305" t="s">
        <v>2788</v>
      </c>
      <c r="U305" t="s">
        <v>2969</v>
      </c>
      <c r="V305">
        <v>24315</v>
      </c>
      <c r="W305" t="s">
        <v>2970</v>
      </c>
      <c r="X305">
        <v>579</v>
      </c>
      <c r="Y305">
        <v>2.3800000000000002E-2</v>
      </c>
      <c r="Z305">
        <v>272</v>
      </c>
      <c r="AA305" t="s">
        <v>2971</v>
      </c>
      <c r="AB305">
        <v>45</v>
      </c>
      <c r="AC305">
        <v>27</v>
      </c>
      <c r="AD305">
        <v>0</v>
      </c>
      <c r="AE305">
        <v>27.8</v>
      </c>
      <c r="AF305" t="s">
        <v>187</v>
      </c>
      <c r="AG305">
        <v>36100</v>
      </c>
      <c r="AH305" t="s">
        <v>2972</v>
      </c>
      <c r="AI305" t="s">
        <v>54</v>
      </c>
      <c r="AJ305" t="s">
        <v>7216</v>
      </c>
      <c r="AK305" t="s">
        <v>54</v>
      </c>
      <c r="AL305" s="23" t="str">
        <f t="shared" si="5"/>
        <v>Life Style</v>
      </c>
      <c r="AM305">
        <f>LEN(Exploratory_Data_Analysis___video_youtube[[#This Row],[description]])</f>
        <v>211</v>
      </c>
    </row>
    <row r="306" spans="1:39" x14ac:dyDescent="0.35">
      <c r="A306" t="s">
        <v>2973</v>
      </c>
      <c r="B306" t="s">
        <v>2974</v>
      </c>
      <c r="C306" t="s">
        <v>2974</v>
      </c>
      <c r="D306" t="s">
        <v>2975</v>
      </c>
      <c r="E306" t="s">
        <v>264</v>
      </c>
      <c r="F306" t="s">
        <v>41</v>
      </c>
      <c r="G306" t="s">
        <v>42</v>
      </c>
      <c r="H306" t="s">
        <v>42</v>
      </c>
      <c r="I306" t="s">
        <v>2494</v>
      </c>
      <c r="J306" t="s">
        <v>2976</v>
      </c>
      <c r="K306" t="s">
        <v>2976</v>
      </c>
      <c r="L306" t="s">
        <v>2977</v>
      </c>
      <c r="M306">
        <v>30</v>
      </c>
      <c r="N306">
        <v>7</v>
      </c>
      <c r="O306">
        <v>2020</v>
      </c>
      <c r="P306">
        <v>30</v>
      </c>
      <c r="Q306" t="s">
        <v>762</v>
      </c>
      <c r="R306" s="1">
        <v>44013</v>
      </c>
      <c r="S306">
        <v>3</v>
      </c>
      <c r="T306" t="s">
        <v>2788</v>
      </c>
      <c r="U306" t="s">
        <v>2978</v>
      </c>
      <c r="V306">
        <v>54659</v>
      </c>
      <c r="W306" t="s">
        <v>2979</v>
      </c>
      <c r="X306">
        <v>892</v>
      </c>
      <c r="Y306">
        <v>1.6299999999999999E-2</v>
      </c>
      <c r="Z306">
        <v>37</v>
      </c>
      <c r="AA306" t="s">
        <v>2980</v>
      </c>
      <c r="AB306">
        <v>20</v>
      </c>
      <c r="AC306">
        <v>12</v>
      </c>
      <c r="AD306">
        <v>0</v>
      </c>
      <c r="AE306">
        <v>12.3</v>
      </c>
      <c r="AF306" t="s">
        <v>187</v>
      </c>
      <c r="AG306">
        <v>35300</v>
      </c>
      <c r="AH306" t="s">
        <v>2981</v>
      </c>
      <c r="AI306" t="s">
        <v>54</v>
      </c>
      <c r="AJ306" t="s">
        <v>1143</v>
      </c>
      <c r="AK306" t="s">
        <v>54</v>
      </c>
      <c r="AL306" s="23" t="str">
        <f t="shared" si="5"/>
        <v>ธุรกิจและการค้า</v>
      </c>
      <c r="AM306">
        <f>LEN(Exploratory_Data_Analysis___video_youtube[[#This Row],[description]])</f>
        <v>174</v>
      </c>
    </row>
    <row r="307" spans="1:39" x14ac:dyDescent="0.35">
      <c r="A307" t="s">
        <v>2982</v>
      </c>
      <c r="B307" t="s">
        <v>2983</v>
      </c>
      <c r="C307" t="s">
        <v>2983</v>
      </c>
      <c r="D307" t="s">
        <v>2984</v>
      </c>
      <c r="E307" t="s">
        <v>738</v>
      </c>
      <c r="F307" t="s">
        <v>41</v>
      </c>
      <c r="G307" t="s">
        <v>42</v>
      </c>
      <c r="H307" t="s">
        <v>42</v>
      </c>
      <c r="I307" t="s">
        <v>2494</v>
      </c>
      <c r="J307" t="s">
        <v>2985</v>
      </c>
      <c r="K307" t="s">
        <v>2985</v>
      </c>
      <c r="L307" t="s">
        <v>2986</v>
      </c>
      <c r="M307">
        <v>29</v>
      </c>
      <c r="N307">
        <v>7</v>
      </c>
      <c r="O307">
        <v>2020</v>
      </c>
      <c r="P307">
        <v>29</v>
      </c>
      <c r="Q307" t="s">
        <v>762</v>
      </c>
      <c r="R307" s="1">
        <v>44013</v>
      </c>
      <c r="S307">
        <v>3</v>
      </c>
      <c r="T307" t="s">
        <v>2788</v>
      </c>
      <c r="U307" t="s">
        <v>2987</v>
      </c>
      <c r="V307">
        <v>14677</v>
      </c>
      <c r="W307" t="s">
        <v>2988</v>
      </c>
      <c r="X307">
        <v>295</v>
      </c>
      <c r="Y307">
        <v>2.01E-2</v>
      </c>
      <c r="Z307">
        <v>12</v>
      </c>
      <c r="AA307" t="s">
        <v>2989</v>
      </c>
      <c r="AB307">
        <v>40</v>
      </c>
      <c r="AC307">
        <v>36</v>
      </c>
      <c r="AD307">
        <v>0</v>
      </c>
      <c r="AE307">
        <v>36.700000000000003</v>
      </c>
      <c r="AF307" t="s">
        <v>52</v>
      </c>
      <c r="AG307">
        <v>38700</v>
      </c>
      <c r="AH307" t="s">
        <v>2990</v>
      </c>
      <c r="AI307" t="s">
        <v>54</v>
      </c>
      <c r="AJ307" t="s">
        <v>166</v>
      </c>
      <c r="AK307" t="s">
        <v>285</v>
      </c>
      <c r="AL307" s="23" t="str">
        <f t="shared" si="5"/>
        <v>Life Style</v>
      </c>
      <c r="AM307">
        <f>LEN(Exploratory_Data_Analysis___video_youtube[[#This Row],[description]])</f>
        <v>230</v>
      </c>
    </row>
    <row r="308" spans="1:39" x14ac:dyDescent="0.35">
      <c r="A308" t="s">
        <v>2991</v>
      </c>
      <c r="B308" t="s">
        <v>2992</v>
      </c>
      <c r="C308" t="s">
        <v>2992</v>
      </c>
      <c r="D308" t="s">
        <v>2993</v>
      </c>
      <c r="E308" t="s">
        <v>738</v>
      </c>
      <c r="F308" t="s">
        <v>41</v>
      </c>
      <c r="G308" t="s">
        <v>42</v>
      </c>
      <c r="H308" t="s">
        <v>42</v>
      </c>
      <c r="I308" t="s">
        <v>2494</v>
      </c>
      <c r="J308" t="s">
        <v>2994</v>
      </c>
      <c r="K308" t="s">
        <v>2994</v>
      </c>
      <c r="L308" t="s">
        <v>2995</v>
      </c>
      <c r="M308">
        <v>25</v>
      </c>
      <c r="N308">
        <v>7</v>
      </c>
      <c r="O308">
        <v>2020</v>
      </c>
      <c r="P308">
        <v>25</v>
      </c>
      <c r="Q308" t="s">
        <v>762</v>
      </c>
      <c r="R308" s="1">
        <v>44013</v>
      </c>
      <c r="S308">
        <v>3</v>
      </c>
      <c r="T308" t="s">
        <v>2788</v>
      </c>
      <c r="U308" t="s">
        <v>2996</v>
      </c>
      <c r="V308">
        <v>7903</v>
      </c>
      <c r="W308" t="s">
        <v>2997</v>
      </c>
      <c r="X308">
        <v>155</v>
      </c>
      <c r="Y308">
        <v>1.9599999999999999E-2</v>
      </c>
      <c r="Z308">
        <v>12</v>
      </c>
      <c r="AA308" t="s">
        <v>2998</v>
      </c>
      <c r="AB308">
        <v>48</v>
      </c>
      <c r="AC308">
        <v>50</v>
      </c>
      <c r="AD308">
        <v>0</v>
      </c>
      <c r="AE308">
        <v>50.8</v>
      </c>
      <c r="AF308" t="s">
        <v>52</v>
      </c>
      <c r="AG308">
        <v>39200</v>
      </c>
      <c r="AH308" t="s">
        <v>2999</v>
      </c>
      <c r="AI308" t="s">
        <v>3000</v>
      </c>
      <c r="AJ308" t="s">
        <v>166</v>
      </c>
      <c r="AK308" t="s">
        <v>54</v>
      </c>
      <c r="AL308" s="23" t="str">
        <f t="shared" si="5"/>
        <v>Life Style</v>
      </c>
      <c r="AM308">
        <f>LEN(Exploratory_Data_Analysis___video_youtube[[#This Row],[description]])</f>
        <v>453</v>
      </c>
    </row>
    <row r="309" spans="1:39" x14ac:dyDescent="0.35">
      <c r="A309" t="s">
        <v>3001</v>
      </c>
      <c r="B309" t="s">
        <v>3002</v>
      </c>
      <c r="C309" t="s">
        <v>3002</v>
      </c>
      <c r="D309" t="s">
        <v>3003</v>
      </c>
      <c r="E309" t="s">
        <v>81</v>
      </c>
      <c r="F309" t="s">
        <v>41</v>
      </c>
      <c r="G309" t="s">
        <v>42</v>
      </c>
      <c r="H309" t="s">
        <v>42</v>
      </c>
      <c r="I309" t="s">
        <v>2494</v>
      </c>
      <c r="J309" t="s">
        <v>3004</v>
      </c>
      <c r="K309" t="s">
        <v>3004</v>
      </c>
      <c r="L309" t="s">
        <v>3005</v>
      </c>
      <c r="M309">
        <v>22</v>
      </c>
      <c r="N309">
        <v>7</v>
      </c>
      <c r="O309">
        <v>2020</v>
      </c>
      <c r="P309">
        <v>22</v>
      </c>
      <c r="Q309" t="s">
        <v>762</v>
      </c>
      <c r="R309" s="1">
        <v>44013</v>
      </c>
      <c r="S309">
        <v>3</v>
      </c>
      <c r="T309" t="s">
        <v>2788</v>
      </c>
      <c r="U309" t="s">
        <v>3006</v>
      </c>
      <c r="V309">
        <v>22716</v>
      </c>
      <c r="W309" t="s">
        <v>3007</v>
      </c>
      <c r="X309">
        <v>350</v>
      </c>
      <c r="Y309">
        <v>1.54E-2</v>
      </c>
      <c r="Z309">
        <v>17</v>
      </c>
      <c r="AA309" t="s">
        <v>3008</v>
      </c>
      <c r="AB309">
        <v>2</v>
      </c>
      <c r="AC309">
        <v>42</v>
      </c>
      <c r="AD309">
        <v>0</v>
      </c>
      <c r="AE309">
        <v>42</v>
      </c>
      <c r="AF309" t="s">
        <v>52</v>
      </c>
      <c r="AG309">
        <v>37800</v>
      </c>
      <c r="AH309" t="s">
        <v>3009</v>
      </c>
      <c r="AI309" t="s">
        <v>54</v>
      </c>
      <c r="AJ309" t="s">
        <v>249</v>
      </c>
      <c r="AK309" t="s">
        <v>54</v>
      </c>
      <c r="AL309" s="23" t="str">
        <f t="shared" si="5"/>
        <v>เศรษฐกิจ</v>
      </c>
      <c r="AM309">
        <f>LEN(Exploratory_Data_Analysis___video_youtube[[#This Row],[description]])</f>
        <v>301</v>
      </c>
    </row>
    <row r="310" spans="1:39" x14ac:dyDescent="0.35">
      <c r="A310" t="s">
        <v>3010</v>
      </c>
      <c r="B310" t="s">
        <v>3011</v>
      </c>
      <c r="C310" t="s">
        <v>3011</v>
      </c>
      <c r="D310" t="s">
        <v>3012</v>
      </c>
      <c r="E310" t="s">
        <v>628</v>
      </c>
      <c r="F310" t="s">
        <v>41</v>
      </c>
      <c r="G310" t="s">
        <v>42</v>
      </c>
      <c r="H310" t="s">
        <v>42</v>
      </c>
      <c r="I310" t="s">
        <v>2494</v>
      </c>
      <c r="J310" t="s">
        <v>3013</v>
      </c>
      <c r="K310" t="s">
        <v>3014</v>
      </c>
      <c r="L310" t="s">
        <v>3015</v>
      </c>
      <c r="M310">
        <v>21</v>
      </c>
      <c r="N310">
        <v>7</v>
      </c>
      <c r="O310">
        <v>2020</v>
      </c>
      <c r="P310">
        <v>21</v>
      </c>
      <c r="Q310" t="s">
        <v>762</v>
      </c>
      <c r="R310" s="1">
        <v>44013</v>
      </c>
      <c r="S310">
        <v>3</v>
      </c>
      <c r="T310" t="s">
        <v>2788</v>
      </c>
      <c r="U310" t="s">
        <v>3016</v>
      </c>
      <c r="V310">
        <v>12819</v>
      </c>
      <c r="W310" t="s">
        <v>3017</v>
      </c>
      <c r="X310">
        <v>225</v>
      </c>
      <c r="Y310">
        <v>1.7600000000000001E-2</v>
      </c>
      <c r="Z310">
        <v>7</v>
      </c>
      <c r="AA310" t="s">
        <v>3018</v>
      </c>
      <c r="AB310">
        <v>55</v>
      </c>
      <c r="AC310">
        <v>23</v>
      </c>
      <c r="AD310">
        <v>0</v>
      </c>
      <c r="AE310">
        <v>23.9</v>
      </c>
      <c r="AF310" t="s">
        <v>187</v>
      </c>
      <c r="AG310">
        <v>34000</v>
      </c>
      <c r="AH310" t="s">
        <v>3019</v>
      </c>
      <c r="AI310" t="s">
        <v>54</v>
      </c>
      <c r="AJ310" t="s">
        <v>249</v>
      </c>
      <c r="AK310" t="s">
        <v>54</v>
      </c>
      <c r="AL310" s="23" t="str">
        <f t="shared" si="5"/>
        <v>เศรษฐกิจ</v>
      </c>
      <c r="AM310">
        <f>LEN(Exploratory_Data_Analysis___video_youtube[[#This Row],[description]])</f>
        <v>226</v>
      </c>
    </row>
    <row r="311" spans="1:39" x14ac:dyDescent="0.35">
      <c r="A311" t="s">
        <v>3020</v>
      </c>
      <c r="B311" t="s">
        <v>3021</v>
      </c>
      <c r="C311" t="s">
        <v>3021</v>
      </c>
      <c r="D311" t="s">
        <v>3022</v>
      </c>
      <c r="E311" t="s">
        <v>730</v>
      </c>
      <c r="F311" t="s">
        <v>41</v>
      </c>
      <c r="G311" t="s">
        <v>42</v>
      </c>
      <c r="H311" t="s">
        <v>42</v>
      </c>
      <c r="I311" t="s">
        <v>2494</v>
      </c>
      <c r="J311" t="s">
        <v>3023</v>
      </c>
      <c r="K311" t="s">
        <v>3023</v>
      </c>
      <c r="L311" t="s">
        <v>3024</v>
      </c>
      <c r="M311">
        <v>20</v>
      </c>
      <c r="N311">
        <v>7</v>
      </c>
      <c r="O311">
        <v>2020</v>
      </c>
      <c r="P311">
        <v>20</v>
      </c>
      <c r="Q311" t="s">
        <v>762</v>
      </c>
      <c r="R311" s="1">
        <v>44013</v>
      </c>
      <c r="S311">
        <v>3</v>
      </c>
      <c r="T311" t="s">
        <v>2788</v>
      </c>
      <c r="U311" t="s">
        <v>3025</v>
      </c>
      <c r="V311">
        <v>79989</v>
      </c>
      <c r="W311" t="s">
        <v>3026</v>
      </c>
      <c r="X311">
        <v>1577</v>
      </c>
      <c r="Y311">
        <v>1.9699999999999999E-2</v>
      </c>
      <c r="Z311">
        <v>369</v>
      </c>
      <c r="AA311" t="s">
        <v>3027</v>
      </c>
      <c r="AB311">
        <v>37</v>
      </c>
      <c r="AC311">
        <v>39</v>
      </c>
      <c r="AD311">
        <v>0</v>
      </c>
      <c r="AE311">
        <v>39.6</v>
      </c>
      <c r="AF311" t="s">
        <v>52</v>
      </c>
      <c r="AG311">
        <v>40500</v>
      </c>
      <c r="AH311" t="s">
        <v>3028</v>
      </c>
      <c r="AI311" t="s">
        <v>54</v>
      </c>
      <c r="AJ311" t="s">
        <v>249</v>
      </c>
      <c r="AK311" t="s">
        <v>54</v>
      </c>
      <c r="AL311" s="23" t="str">
        <f t="shared" si="5"/>
        <v>เศรษฐกิจ</v>
      </c>
      <c r="AM311">
        <f>LEN(Exploratory_Data_Analysis___video_youtube[[#This Row],[description]])</f>
        <v>308</v>
      </c>
    </row>
    <row r="312" spans="1:39" x14ac:dyDescent="0.35">
      <c r="A312" t="s">
        <v>3029</v>
      </c>
      <c r="B312" t="s">
        <v>3030</v>
      </c>
      <c r="C312" t="s">
        <v>3030</v>
      </c>
      <c r="D312" t="s">
        <v>3031</v>
      </c>
      <c r="E312" t="s">
        <v>516</v>
      </c>
      <c r="F312" t="s">
        <v>41</v>
      </c>
      <c r="G312" t="s">
        <v>42</v>
      </c>
      <c r="H312" t="s">
        <v>42</v>
      </c>
      <c r="I312" t="s">
        <v>2494</v>
      </c>
      <c r="J312" t="s">
        <v>3032</v>
      </c>
      <c r="K312" t="s">
        <v>3032</v>
      </c>
      <c r="L312" t="s">
        <v>3033</v>
      </c>
      <c r="M312">
        <v>19</v>
      </c>
      <c r="N312">
        <v>7</v>
      </c>
      <c r="O312">
        <v>2020</v>
      </c>
      <c r="P312">
        <v>19</v>
      </c>
      <c r="Q312" t="s">
        <v>762</v>
      </c>
      <c r="R312" s="1">
        <v>44013</v>
      </c>
      <c r="S312">
        <v>3</v>
      </c>
      <c r="T312" t="s">
        <v>2788</v>
      </c>
      <c r="U312" t="s">
        <v>3034</v>
      </c>
      <c r="V312">
        <v>48321</v>
      </c>
      <c r="W312" t="s">
        <v>3035</v>
      </c>
      <c r="X312">
        <v>796</v>
      </c>
      <c r="Y312">
        <v>1.6500000000000001E-2</v>
      </c>
      <c r="Z312">
        <v>75</v>
      </c>
      <c r="AA312" t="s">
        <v>3036</v>
      </c>
      <c r="AB312">
        <v>31</v>
      </c>
      <c r="AC312">
        <v>30</v>
      </c>
      <c r="AD312">
        <v>0</v>
      </c>
      <c r="AE312">
        <v>30.5</v>
      </c>
      <c r="AF312" t="s">
        <v>52</v>
      </c>
      <c r="AG312">
        <v>36100</v>
      </c>
      <c r="AH312" t="s">
        <v>3037</v>
      </c>
      <c r="AI312" t="s">
        <v>54</v>
      </c>
      <c r="AJ312" t="s">
        <v>249</v>
      </c>
      <c r="AK312" t="s">
        <v>54</v>
      </c>
      <c r="AL312" s="23" t="str">
        <f t="shared" si="5"/>
        <v>เศรษฐกิจ</v>
      </c>
      <c r="AM312">
        <f>LEN(Exploratory_Data_Analysis___video_youtube[[#This Row],[description]])</f>
        <v>311</v>
      </c>
    </row>
    <row r="313" spans="1:39" x14ac:dyDescent="0.35">
      <c r="A313" t="s">
        <v>3038</v>
      </c>
      <c r="B313" t="s">
        <v>3039</v>
      </c>
      <c r="C313" t="s">
        <v>3039</v>
      </c>
      <c r="D313" t="s">
        <v>3040</v>
      </c>
      <c r="E313" t="s">
        <v>289</v>
      </c>
      <c r="F313" t="s">
        <v>41</v>
      </c>
      <c r="G313" t="s">
        <v>42</v>
      </c>
      <c r="H313" t="s">
        <v>42</v>
      </c>
      <c r="I313" t="s">
        <v>2494</v>
      </c>
      <c r="J313" t="s">
        <v>3041</v>
      </c>
      <c r="K313" t="s">
        <v>3041</v>
      </c>
      <c r="L313" t="s">
        <v>3042</v>
      </c>
      <c r="M313">
        <v>18</v>
      </c>
      <c r="N313">
        <v>7</v>
      </c>
      <c r="O313">
        <v>2020</v>
      </c>
      <c r="P313">
        <v>18</v>
      </c>
      <c r="Q313" t="s">
        <v>762</v>
      </c>
      <c r="R313" s="1">
        <v>44013</v>
      </c>
      <c r="S313">
        <v>3</v>
      </c>
      <c r="T313" t="s">
        <v>2788</v>
      </c>
      <c r="U313" t="s">
        <v>3043</v>
      </c>
      <c r="V313">
        <v>21543</v>
      </c>
      <c r="W313" t="s">
        <v>2817</v>
      </c>
      <c r="X313">
        <v>468</v>
      </c>
      <c r="Y313">
        <v>2.1700000000000001E-2</v>
      </c>
      <c r="Z313">
        <v>23</v>
      </c>
      <c r="AA313" t="s">
        <v>2935</v>
      </c>
      <c r="AB313">
        <v>14</v>
      </c>
      <c r="AC313">
        <v>40</v>
      </c>
      <c r="AD313">
        <v>0</v>
      </c>
      <c r="AE313">
        <v>40.200000000000003</v>
      </c>
      <c r="AF313" t="s">
        <v>52</v>
      </c>
      <c r="AG313">
        <v>35100</v>
      </c>
      <c r="AH313" t="s">
        <v>3044</v>
      </c>
      <c r="AI313" t="s">
        <v>54</v>
      </c>
      <c r="AJ313" t="s">
        <v>249</v>
      </c>
      <c r="AK313" t="s">
        <v>54</v>
      </c>
      <c r="AL313" s="23" t="str">
        <f t="shared" si="5"/>
        <v>เศรษฐกิจ</v>
      </c>
      <c r="AM313">
        <f>LEN(Exploratory_Data_Analysis___video_youtube[[#This Row],[description]])</f>
        <v>93</v>
      </c>
    </row>
    <row r="314" spans="1:39" x14ac:dyDescent="0.35">
      <c r="A314" t="s">
        <v>3045</v>
      </c>
      <c r="B314" t="s">
        <v>3046</v>
      </c>
      <c r="C314" t="s">
        <v>3046</v>
      </c>
      <c r="D314" t="s">
        <v>3047</v>
      </c>
      <c r="E314" t="s">
        <v>924</v>
      </c>
      <c r="F314" t="s">
        <v>41</v>
      </c>
      <c r="G314" t="s">
        <v>42</v>
      </c>
      <c r="H314" t="s">
        <v>42</v>
      </c>
      <c r="I314" t="s">
        <v>2494</v>
      </c>
      <c r="J314" t="s">
        <v>3048</v>
      </c>
      <c r="K314" t="s">
        <v>3049</v>
      </c>
      <c r="L314" t="s">
        <v>3050</v>
      </c>
      <c r="M314">
        <v>17</v>
      </c>
      <c r="N314">
        <v>7</v>
      </c>
      <c r="O314">
        <v>2020</v>
      </c>
      <c r="P314">
        <v>17</v>
      </c>
      <c r="Q314" t="s">
        <v>762</v>
      </c>
      <c r="R314" s="1">
        <v>44013</v>
      </c>
      <c r="S314">
        <v>3</v>
      </c>
      <c r="T314" t="s">
        <v>2788</v>
      </c>
      <c r="U314" t="s">
        <v>3051</v>
      </c>
      <c r="V314">
        <v>8156</v>
      </c>
      <c r="W314" t="s">
        <v>2636</v>
      </c>
      <c r="X314">
        <v>145</v>
      </c>
      <c r="Y314">
        <v>1.78E-2</v>
      </c>
      <c r="Z314">
        <v>31</v>
      </c>
      <c r="AA314" t="s">
        <v>3052</v>
      </c>
      <c r="AB314">
        <v>16</v>
      </c>
      <c r="AC314">
        <v>32</v>
      </c>
      <c r="AD314">
        <v>0</v>
      </c>
      <c r="AE314">
        <v>32.299999999999997</v>
      </c>
      <c r="AF314" t="s">
        <v>52</v>
      </c>
      <c r="AG314">
        <v>35000</v>
      </c>
      <c r="AH314" t="s">
        <v>3053</v>
      </c>
      <c r="AI314" t="s">
        <v>54</v>
      </c>
      <c r="AJ314" t="s">
        <v>7216</v>
      </c>
      <c r="AK314" t="s">
        <v>54</v>
      </c>
      <c r="AL314" s="23" t="str">
        <f t="shared" si="5"/>
        <v>Life Style</v>
      </c>
      <c r="AM314">
        <f>LEN(Exploratory_Data_Analysis___video_youtube[[#This Row],[description]])</f>
        <v>304</v>
      </c>
    </row>
    <row r="315" spans="1:39" x14ac:dyDescent="0.35">
      <c r="A315" t="s">
        <v>3054</v>
      </c>
      <c r="B315" t="s">
        <v>3055</v>
      </c>
      <c r="C315" t="s">
        <v>3055</v>
      </c>
      <c r="D315" t="s">
        <v>3056</v>
      </c>
      <c r="E315" t="s">
        <v>351</v>
      </c>
      <c r="F315" t="s">
        <v>41</v>
      </c>
      <c r="G315" t="s">
        <v>42</v>
      </c>
      <c r="H315" t="s">
        <v>42</v>
      </c>
      <c r="I315" t="s">
        <v>2494</v>
      </c>
      <c r="J315" t="s">
        <v>3057</v>
      </c>
      <c r="K315" t="s">
        <v>3058</v>
      </c>
      <c r="L315" t="s">
        <v>3059</v>
      </c>
      <c r="M315">
        <v>15</v>
      </c>
      <c r="N315">
        <v>7</v>
      </c>
      <c r="O315">
        <v>2020</v>
      </c>
      <c r="P315">
        <v>15</v>
      </c>
      <c r="Q315" t="s">
        <v>762</v>
      </c>
      <c r="R315" s="1">
        <v>44013</v>
      </c>
      <c r="S315">
        <v>3</v>
      </c>
      <c r="T315" t="s">
        <v>2788</v>
      </c>
      <c r="U315" t="s">
        <v>3060</v>
      </c>
      <c r="V315">
        <v>65763</v>
      </c>
      <c r="W315" t="s">
        <v>3061</v>
      </c>
      <c r="X315">
        <v>1064</v>
      </c>
      <c r="Y315">
        <v>1.6199999999999999E-2</v>
      </c>
      <c r="Z315">
        <v>48</v>
      </c>
      <c r="AA315" t="s">
        <v>3062</v>
      </c>
      <c r="AB315">
        <v>13</v>
      </c>
      <c r="AC315">
        <v>52</v>
      </c>
      <c r="AD315">
        <v>0</v>
      </c>
      <c r="AE315">
        <v>52.2</v>
      </c>
      <c r="AF315" t="s">
        <v>52</v>
      </c>
      <c r="AG315">
        <v>39900</v>
      </c>
      <c r="AH315" t="s">
        <v>3063</v>
      </c>
      <c r="AI315" t="s">
        <v>54</v>
      </c>
      <c r="AJ315" t="s">
        <v>1143</v>
      </c>
      <c r="AK315" t="s">
        <v>54</v>
      </c>
      <c r="AL315" s="23" t="str">
        <f t="shared" si="5"/>
        <v>ธุรกิจและการค้า</v>
      </c>
      <c r="AM315">
        <f>LEN(Exploratory_Data_Analysis___video_youtube[[#This Row],[description]])</f>
        <v>279</v>
      </c>
    </row>
    <row r="316" spans="1:39" x14ac:dyDescent="0.35">
      <c r="A316" t="s">
        <v>3064</v>
      </c>
      <c r="B316" t="s">
        <v>3065</v>
      </c>
      <c r="C316" t="s">
        <v>3065</v>
      </c>
      <c r="D316" t="s">
        <v>3066</v>
      </c>
      <c r="E316" t="s">
        <v>351</v>
      </c>
      <c r="F316" t="s">
        <v>41</v>
      </c>
      <c r="G316" t="s">
        <v>42</v>
      </c>
      <c r="H316" t="s">
        <v>42</v>
      </c>
      <c r="I316" t="s">
        <v>2494</v>
      </c>
      <c r="J316" t="s">
        <v>3067</v>
      </c>
      <c r="K316" t="s">
        <v>3068</v>
      </c>
      <c r="L316" t="s">
        <v>3069</v>
      </c>
      <c r="M316">
        <v>14</v>
      </c>
      <c r="N316">
        <v>7</v>
      </c>
      <c r="O316">
        <v>2020</v>
      </c>
      <c r="P316">
        <v>14</v>
      </c>
      <c r="Q316" t="s">
        <v>762</v>
      </c>
      <c r="R316" s="1">
        <v>44013</v>
      </c>
      <c r="S316">
        <v>3</v>
      </c>
      <c r="T316" t="s">
        <v>2788</v>
      </c>
      <c r="U316" t="s">
        <v>3070</v>
      </c>
      <c r="V316">
        <v>8983</v>
      </c>
      <c r="W316" t="s">
        <v>3071</v>
      </c>
      <c r="X316">
        <v>148</v>
      </c>
      <c r="Y316">
        <v>1.6500000000000001E-2</v>
      </c>
      <c r="Z316">
        <v>6</v>
      </c>
      <c r="AA316" t="s">
        <v>3072</v>
      </c>
      <c r="AB316">
        <v>33</v>
      </c>
      <c r="AC316">
        <v>38</v>
      </c>
      <c r="AD316">
        <v>0</v>
      </c>
      <c r="AE316">
        <v>38.6</v>
      </c>
      <c r="AF316" t="s">
        <v>52</v>
      </c>
      <c r="AG316">
        <v>37100</v>
      </c>
      <c r="AH316" t="s">
        <v>3073</v>
      </c>
      <c r="AI316" t="s">
        <v>54</v>
      </c>
      <c r="AJ316" t="s">
        <v>1143</v>
      </c>
      <c r="AK316" t="s">
        <v>54</v>
      </c>
      <c r="AL316" s="23" t="str">
        <f t="shared" si="5"/>
        <v>ธุรกิจและการค้า</v>
      </c>
      <c r="AM316">
        <f>LEN(Exploratory_Data_Analysis___video_youtube[[#This Row],[description]])</f>
        <v>312</v>
      </c>
    </row>
    <row r="317" spans="1:39" x14ac:dyDescent="0.35">
      <c r="A317" t="s">
        <v>3074</v>
      </c>
      <c r="B317" t="s">
        <v>3075</v>
      </c>
      <c r="C317" t="s">
        <v>3075</v>
      </c>
      <c r="D317" t="s">
        <v>3076</v>
      </c>
      <c r="E317" t="s">
        <v>1475</v>
      </c>
      <c r="F317" t="s">
        <v>41</v>
      </c>
      <c r="G317" t="s">
        <v>42</v>
      </c>
      <c r="H317" t="s">
        <v>42</v>
      </c>
      <c r="I317" t="s">
        <v>2494</v>
      </c>
      <c r="J317" t="s">
        <v>3077</v>
      </c>
      <c r="K317" t="s">
        <v>3077</v>
      </c>
      <c r="L317" t="s">
        <v>3078</v>
      </c>
      <c r="M317">
        <v>12</v>
      </c>
      <c r="N317">
        <v>7</v>
      </c>
      <c r="O317">
        <v>2020</v>
      </c>
      <c r="P317">
        <v>12</v>
      </c>
      <c r="Q317" t="s">
        <v>762</v>
      </c>
      <c r="R317" s="1">
        <v>44013</v>
      </c>
      <c r="S317">
        <v>3</v>
      </c>
      <c r="T317" t="s">
        <v>2788</v>
      </c>
      <c r="U317" t="s">
        <v>3079</v>
      </c>
      <c r="V317">
        <v>30310</v>
      </c>
      <c r="W317" t="s">
        <v>3080</v>
      </c>
      <c r="X317">
        <v>514</v>
      </c>
      <c r="Y317">
        <v>1.7000000000000001E-2</v>
      </c>
      <c r="Z317">
        <v>61</v>
      </c>
      <c r="AA317" t="s">
        <v>3081</v>
      </c>
      <c r="AB317">
        <v>0</v>
      </c>
      <c r="AC317">
        <v>29</v>
      </c>
      <c r="AD317">
        <v>0</v>
      </c>
      <c r="AE317">
        <v>29</v>
      </c>
      <c r="AF317" t="s">
        <v>187</v>
      </c>
      <c r="AG317">
        <v>36900</v>
      </c>
      <c r="AH317" t="s">
        <v>3082</v>
      </c>
      <c r="AI317" t="s">
        <v>54</v>
      </c>
      <c r="AJ317" t="s">
        <v>77</v>
      </c>
      <c r="AK317" t="s">
        <v>54</v>
      </c>
      <c r="AL317" s="23" t="str">
        <f t="shared" si="5"/>
        <v>ธุรกิจและการค้า</v>
      </c>
      <c r="AM317">
        <f>LEN(Exploratory_Data_Analysis___video_youtube[[#This Row],[description]])</f>
        <v>474</v>
      </c>
    </row>
    <row r="318" spans="1:39" x14ac:dyDescent="0.35">
      <c r="A318" t="s">
        <v>3083</v>
      </c>
      <c r="B318" t="s">
        <v>3084</v>
      </c>
      <c r="C318" t="s">
        <v>3084</v>
      </c>
      <c r="D318" t="s">
        <v>3085</v>
      </c>
      <c r="E318" t="s">
        <v>58</v>
      </c>
      <c r="F318" t="s">
        <v>41</v>
      </c>
      <c r="G318" t="s">
        <v>42</v>
      </c>
      <c r="H318" t="s">
        <v>42</v>
      </c>
      <c r="I318" t="s">
        <v>2494</v>
      </c>
      <c r="J318" t="s">
        <v>3086</v>
      </c>
      <c r="K318" t="s">
        <v>3086</v>
      </c>
      <c r="L318" t="s">
        <v>3087</v>
      </c>
      <c r="M318">
        <v>8</v>
      </c>
      <c r="N318">
        <v>7</v>
      </c>
      <c r="O318">
        <v>2020</v>
      </c>
      <c r="P318">
        <v>8</v>
      </c>
      <c r="Q318" t="s">
        <v>762</v>
      </c>
      <c r="R318" s="1">
        <v>44013</v>
      </c>
      <c r="S318">
        <v>3</v>
      </c>
      <c r="T318" t="s">
        <v>2788</v>
      </c>
      <c r="U318" t="s">
        <v>3088</v>
      </c>
      <c r="V318">
        <v>6203</v>
      </c>
      <c r="W318" t="s">
        <v>3089</v>
      </c>
      <c r="X318">
        <v>109</v>
      </c>
      <c r="Y318">
        <v>1.7600000000000001E-2</v>
      </c>
      <c r="Z318">
        <v>30</v>
      </c>
      <c r="AA318" t="s">
        <v>2284</v>
      </c>
      <c r="AB318">
        <v>0</v>
      </c>
      <c r="AC318">
        <v>55</v>
      </c>
      <c r="AD318">
        <v>0</v>
      </c>
      <c r="AE318">
        <v>55</v>
      </c>
      <c r="AF318" t="s">
        <v>52</v>
      </c>
      <c r="AG318">
        <v>37100</v>
      </c>
      <c r="AH318" t="s">
        <v>3090</v>
      </c>
      <c r="AI318" t="s">
        <v>54</v>
      </c>
      <c r="AJ318" t="s">
        <v>285</v>
      </c>
      <c r="AK318" t="s">
        <v>285</v>
      </c>
      <c r="AL318" s="23" t="str">
        <f t="shared" si="5"/>
        <v>การเมือง</v>
      </c>
      <c r="AM318">
        <f>LEN(Exploratory_Data_Analysis___video_youtube[[#This Row],[description]])</f>
        <v>294</v>
      </c>
    </row>
    <row r="319" spans="1:39" x14ac:dyDescent="0.35">
      <c r="A319" t="s">
        <v>3091</v>
      </c>
      <c r="B319" t="s">
        <v>3092</v>
      </c>
      <c r="C319" t="s">
        <v>3092</v>
      </c>
      <c r="D319" t="s">
        <v>3093</v>
      </c>
      <c r="E319" t="s">
        <v>730</v>
      </c>
      <c r="F319" t="s">
        <v>41</v>
      </c>
      <c r="G319" t="s">
        <v>42</v>
      </c>
      <c r="H319" t="s">
        <v>42</v>
      </c>
      <c r="I319" t="s">
        <v>2494</v>
      </c>
      <c r="J319" t="s">
        <v>3094</v>
      </c>
      <c r="K319" t="s">
        <v>3094</v>
      </c>
      <c r="L319" t="s">
        <v>3095</v>
      </c>
      <c r="M319">
        <v>7</v>
      </c>
      <c r="N319">
        <v>7</v>
      </c>
      <c r="O319">
        <v>2020</v>
      </c>
      <c r="P319">
        <v>7</v>
      </c>
      <c r="Q319" t="s">
        <v>762</v>
      </c>
      <c r="R319" s="1">
        <v>44013</v>
      </c>
      <c r="S319">
        <v>3</v>
      </c>
      <c r="T319" t="s">
        <v>2788</v>
      </c>
      <c r="U319" t="s">
        <v>3096</v>
      </c>
      <c r="V319">
        <v>44372</v>
      </c>
      <c r="W319" t="s">
        <v>3097</v>
      </c>
      <c r="X319">
        <v>503</v>
      </c>
      <c r="Y319">
        <v>1.1299999999999999E-2</v>
      </c>
      <c r="Z319">
        <v>26</v>
      </c>
      <c r="AA319" t="s">
        <v>3098</v>
      </c>
      <c r="AB319">
        <v>26</v>
      </c>
      <c r="AC319">
        <v>50</v>
      </c>
      <c r="AD319">
        <v>0</v>
      </c>
      <c r="AE319">
        <v>50.4</v>
      </c>
      <c r="AF319" t="s">
        <v>52</v>
      </c>
      <c r="AG319">
        <v>37500</v>
      </c>
      <c r="AH319" t="s">
        <v>3099</v>
      </c>
      <c r="AI319" t="s">
        <v>54</v>
      </c>
      <c r="AJ319" t="s">
        <v>77</v>
      </c>
      <c r="AK319" t="s">
        <v>54</v>
      </c>
      <c r="AL319" s="23" t="str">
        <f t="shared" si="5"/>
        <v>ธุรกิจและการค้า</v>
      </c>
      <c r="AM319">
        <f>LEN(Exploratory_Data_Analysis___video_youtube[[#This Row],[description]])</f>
        <v>373</v>
      </c>
    </row>
    <row r="320" spans="1:39" x14ac:dyDescent="0.35">
      <c r="A320" t="s">
        <v>3100</v>
      </c>
      <c r="B320" t="s">
        <v>3101</v>
      </c>
      <c r="C320" t="s">
        <v>3101</v>
      </c>
      <c r="D320" t="s">
        <v>3102</v>
      </c>
      <c r="E320" t="s">
        <v>276</v>
      </c>
      <c r="F320" t="s">
        <v>41</v>
      </c>
      <c r="G320" t="s">
        <v>42</v>
      </c>
      <c r="H320" t="s">
        <v>42</v>
      </c>
      <c r="I320" t="s">
        <v>2494</v>
      </c>
      <c r="J320" t="s">
        <v>3103</v>
      </c>
      <c r="K320" t="s">
        <v>3103</v>
      </c>
      <c r="L320" t="s">
        <v>3104</v>
      </c>
      <c r="M320">
        <v>6</v>
      </c>
      <c r="N320">
        <v>7</v>
      </c>
      <c r="O320">
        <v>2020</v>
      </c>
      <c r="P320">
        <v>6</v>
      </c>
      <c r="Q320" t="s">
        <v>762</v>
      </c>
      <c r="R320" s="1">
        <v>44013</v>
      </c>
      <c r="S320">
        <v>3</v>
      </c>
      <c r="T320" t="s">
        <v>2788</v>
      </c>
      <c r="U320" t="s">
        <v>3105</v>
      </c>
      <c r="V320">
        <v>16378</v>
      </c>
      <c r="W320" t="s">
        <v>3106</v>
      </c>
      <c r="X320">
        <v>325</v>
      </c>
      <c r="Y320">
        <v>1.9800000000000002E-2</v>
      </c>
      <c r="Z320">
        <v>34</v>
      </c>
      <c r="AA320" t="s">
        <v>3107</v>
      </c>
      <c r="AB320">
        <v>41</v>
      </c>
      <c r="AC320">
        <v>39</v>
      </c>
      <c r="AD320">
        <v>0</v>
      </c>
      <c r="AE320">
        <v>39.700000000000003</v>
      </c>
      <c r="AF320" t="s">
        <v>52</v>
      </c>
      <c r="AG320">
        <v>34600</v>
      </c>
      <c r="AH320" t="s">
        <v>3108</v>
      </c>
      <c r="AI320" t="s">
        <v>54</v>
      </c>
      <c r="AJ320" t="s">
        <v>285</v>
      </c>
      <c r="AK320" t="s">
        <v>285</v>
      </c>
      <c r="AL320" s="23" t="str">
        <f t="shared" si="5"/>
        <v>การเมือง</v>
      </c>
      <c r="AM320">
        <f>LEN(Exploratory_Data_Analysis___video_youtube[[#This Row],[description]])</f>
        <v>328</v>
      </c>
    </row>
    <row r="321" spans="1:39" x14ac:dyDescent="0.35">
      <c r="A321" t="s">
        <v>3109</v>
      </c>
      <c r="B321" t="s">
        <v>3110</v>
      </c>
      <c r="C321" t="s">
        <v>3110</v>
      </c>
      <c r="D321" t="s">
        <v>3111</v>
      </c>
      <c r="E321" t="s">
        <v>3112</v>
      </c>
      <c r="F321" t="s">
        <v>41</v>
      </c>
      <c r="G321" t="s">
        <v>42</v>
      </c>
      <c r="H321" t="s">
        <v>42</v>
      </c>
      <c r="I321" t="s">
        <v>2494</v>
      </c>
      <c r="J321" t="s">
        <v>3113</v>
      </c>
      <c r="K321" t="s">
        <v>3114</v>
      </c>
      <c r="L321" t="s">
        <v>3115</v>
      </c>
      <c r="M321">
        <v>3</v>
      </c>
      <c r="N321">
        <v>7</v>
      </c>
      <c r="O321">
        <v>2020</v>
      </c>
      <c r="P321">
        <v>3</v>
      </c>
      <c r="Q321" t="s">
        <v>762</v>
      </c>
      <c r="R321" s="1">
        <v>44013</v>
      </c>
      <c r="S321">
        <v>3</v>
      </c>
      <c r="T321" t="s">
        <v>2788</v>
      </c>
      <c r="U321" t="s">
        <v>3116</v>
      </c>
      <c r="V321">
        <v>122409</v>
      </c>
      <c r="W321" t="s">
        <v>3117</v>
      </c>
      <c r="X321">
        <v>2078</v>
      </c>
      <c r="Y321">
        <v>1.7000000000000001E-2</v>
      </c>
      <c r="Z321">
        <v>73</v>
      </c>
      <c r="AA321" t="s">
        <v>3118</v>
      </c>
      <c r="AB321">
        <v>53</v>
      </c>
      <c r="AC321">
        <v>32</v>
      </c>
      <c r="AD321">
        <v>0</v>
      </c>
      <c r="AE321">
        <v>32.9</v>
      </c>
      <c r="AF321" t="s">
        <v>52</v>
      </c>
      <c r="AG321">
        <v>40400</v>
      </c>
      <c r="AH321" t="s">
        <v>3119</v>
      </c>
      <c r="AI321" t="s">
        <v>54</v>
      </c>
      <c r="AJ321" t="s">
        <v>249</v>
      </c>
      <c r="AK321" t="s">
        <v>54</v>
      </c>
      <c r="AL321" s="23" t="str">
        <f t="shared" si="5"/>
        <v>เศรษฐกิจ</v>
      </c>
      <c r="AM321">
        <f>LEN(Exploratory_Data_Analysis___video_youtube[[#This Row],[description]])</f>
        <v>278</v>
      </c>
    </row>
    <row r="322" spans="1:39" x14ac:dyDescent="0.35">
      <c r="A322" t="s">
        <v>3120</v>
      </c>
      <c r="B322" t="s">
        <v>3121</v>
      </c>
      <c r="C322" t="s">
        <v>3121</v>
      </c>
      <c r="D322" t="s">
        <v>3122</v>
      </c>
      <c r="E322" t="s">
        <v>892</v>
      </c>
      <c r="F322" t="s">
        <v>41</v>
      </c>
      <c r="G322" t="s">
        <v>42</v>
      </c>
      <c r="H322" t="s">
        <v>42</v>
      </c>
      <c r="I322" t="s">
        <v>2494</v>
      </c>
      <c r="J322" t="s">
        <v>3123</v>
      </c>
      <c r="K322" t="s">
        <v>3124</v>
      </c>
      <c r="L322" t="s">
        <v>3125</v>
      </c>
      <c r="M322">
        <v>2</v>
      </c>
      <c r="N322">
        <v>7</v>
      </c>
      <c r="O322">
        <v>2020</v>
      </c>
      <c r="P322">
        <v>2</v>
      </c>
      <c r="Q322" t="s">
        <v>762</v>
      </c>
      <c r="R322" s="1">
        <v>44013</v>
      </c>
      <c r="S322">
        <v>3</v>
      </c>
      <c r="T322" t="s">
        <v>2788</v>
      </c>
      <c r="U322" t="s">
        <v>3126</v>
      </c>
      <c r="V322">
        <v>171225</v>
      </c>
      <c r="W322" t="s">
        <v>3127</v>
      </c>
      <c r="X322">
        <v>2702</v>
      </c>
      <c r="Y322">
        <v>1.5800000000000002E-2</v>
      </c>
      <c r="Z322">
        <v>93</v>
      </c>
      <c r="AA322" t="s">
        <v>3128</v>
      </c>
      <c r="AB322">
        <v>17</v>
      </c>
      <c r="AC322">
        <v>34</v>
      </c>
      <c r="AD322">
        <v>0</v>
      </c>
      <c r="AE322">
        <v>34.299999999999997</v>
      </c>
      <c r="AF322" t="s">
        <v>52</v>
      </c>
      <c r="AG322">
        <v>41800</v>
      </c>
      <c r="AH322" t="s">
        <v>3129</v>
      </c>
      <c r="AI322" t="s">
        <v>54</v>
      </c>
      <c r="AJ322" t="s">
        <v>249</v>
      </c>
      <c r="AK322" t="s">
        <v>54</v>
      </c>
      <c r="AL322" s="23" t="str">
        <f t="shared" ref="AL322:AL385" si="6">_xlfn.XLOOKUP(AJ322,$AO$2:$AO$28,$AP$2:$AP$28)</f>
        <v>เศรษฐกิจ</v>
      </c>
      <c r="AM322">
        <f>LEN(Exploratory_Data_Analysis___video_youtube[[#This Row],[description]])</f>
        <v>322</v>
      </c>
    </row>
    <row r="323" spans="1:39" x14ac:dyDescent="0.35">
      <c r="A323" t="s">
        <v>3130</v>
      </c>
      <c r="B323" t="s">
        <v>3131</v>
      </c>
      <c r="C323" t="s">
        <v>3131</v>
      </c>
      <c r="D323" t="s">
        <v>3132</v>
      </c>
      <c r="E323" t="s">
        <v>125</v>
      </c>
      <c r="F323" t="s">
        <v>41</v>
      </c>
      <c r="G323" t="s">
        <v>42</v>
      </c>
      <c r="H323" t="s">
        <v>42</v>
      </c>
      <c r="I323" t="s">
        <v>2494</v>
      </c>
      <c r="J323" t="s">
        <v>3133</v>
      </c>
      <c r="K323" t="s">
        <v>3133</v>
      </c>
      <c r="L323" t="s">
        <v>3134</v>
      </c>
      <c r="M323">
        <v>30</v>
      </c>
      <c r="N323">
        <v>6</v>
      </c>
      <c r="O323">
        <v>2020</v>
      </c>
      <c r="P323">
        <v>30</v>
      </c>
      <c r="Q323" t="s">
        <v>631</v>
      </c>
      <c r="R323" s="1">
        <v>43983</v>
      </c>
      <c r="S323">
        <v>2</v>
      </c>
      <c r="T323" t="s">
        <v>3135</v>
      </c>
      <c r="U323" t="s">
        <v>3136</v>
      </c>
      <c r="V323">
        <v>6810</v>
      </c>
      <c r="W323" t="s">
        <v>2934</v>
      </c>
      <c r="X323">
        <v>174</v>
      </c>
      <c r="Y323">
        <v>2.5600000000000001E-2</v>
      </c>
      <c r="Z323">
        <v>18</v>
      </c>
      <c r="AA323" t="s">
        <v>3137</v>
      </c>
      <c r="AB323">
        <v>59</v>
      </c>
      <c r="AC323">
        <v>39</v>
      </c>
      <c r="AD323">
        <v>0</v>
      </c>
      <c r="AE323">
        <v>40</v>
      </c>
      <c r="AF323" t="s">
        <v>52</v>
      </c>
      <c r="AG323">
        <v>37800</v>
      </c>
      <c r="AH323" t="s">
        <v>3138</v>
      </c>
      <c r="AI323" t="s">
        <v>54</v>
      </c>
      <c r="AJ323" t="s">
        <v>285</v>
      </c>
      <c r="AK323" t="s">
        <v>285</v>
      </c>
      <c r="AL323" s="23" t="str">
        <f t="shared" si="6"/>
        <v>การเมือง</v>
      </c>
      <c r="AM323">
        <f>LEN(Exploratory_Data_Analysis___video_youtube[[#This Row],[description]])</f>
        <v>238</v>
      </c>
    </row>
    <row r="324" spans="1:39" x14ac:dyDescent="0.35">
      <c r="A324" t="s">
        <v>3139</v>
      </c>
      <c r="B324" t="s">
        <v>3140</v>
      </c>
      <c r="C324" t="s">
        <v>3140</v>
      </c>
      <c r="D324" t="s">
        <v>3141</v>
      </c>
      <c r="E324" t="s">
        <v>69</v>
      </c>
      <c r="F324" t="s">
        <v>41</v>
      </c>
      <c r="G324" t="s">
        <v>42</v>
      </c>
      <c r="H324" t="s">
        <v>42</v>
      </c>
      <c r="I324" t="s">
        <v>2494</v>
      </c>
      <c r="J324" t="s">
        <v>3142</v>
      </c>
      <c r="K324" t="s">
        <v>3142</v>
      </c>
      <c r="L324" t="s">
        <v>3143</v>
      </c>
      <c r="M324">
        <v>29</v>
      </c>
      <c r="N324">
        <v>6</v>
      </c>
      <c r="O324">
        <v>2020</v>
      </c>
      <c r="P324">
        <v>29</v>
      </c>
      <c r="Q324" t="s">
        <v>631</v>
      </c>
      <c r="R324" s="1">
        <v>43983</v>
      </c>
      <c r="S324">
        <v>2</v>
      </c>
      <c r="T324" t="s">
        <v>3135</v>
      </c>
      <c r="U324" t="s">
        <v>3144</v>
      </c>
      <c r="V324">
        <v>86050</v>
      </c>
      <c r="W324" t="s">
        <v>3145</v>
      </c>
      <c r="X324">
        <v>1370</v>
      </c>
      <c r="Y324">
        <v>1.5900000000000001E-2</v>
      </c>
      <c r="Z324">
        <v>144</v>
      </c>
      <c r="AA324" t="s">
        <v>3146</v>
      </c>
      <c r="AB324">
        <v>3</v>
      </c>
      <c r="AC324">
        <v>27</v>
      </c>
      <c r="AD324">
        <v>0</v>
      </c>
      <c r="AE324">
        <v>27.1</v>
      </c>
      <c r="AF324" t="s">
        <v>187</v>
      </c>
      <c r="AG324">
        <v>36400</v>
      </c>
      <c r="AH324" t="s">
        <v>3147</v>
      </c>
      <c r="AI324" t="s">
        <v>54</v>
      </c>
      <c r="AJ324" t="s">
        <v>166</v>
      </c>
      <c r="AK324" t="s">
        <v>54</v>
      </c>
      <c r="AL324" s="23" t="str">
        <f t="shared" si="6"/>
        <v>Life Style</v>
      </c>
      <c r="AM324">
        <f>LEN(Exploratory_Data_Analysis___video_youtube[[#This Row],[description]])</f>
        <v>338</v>
      </c>
    </row>
    <row r="325" spans="1:39" x14ac:dyDescent="0.35">
      <c r="A325" t="s">
        <v>3148</v>
      </c>
      <c r="B325" t="s">
        <v>3149</v>
      </c>
      <c r="C325" t="s">
        <v>3149</v>
      </c>
      <c r="D325" t="s">
        <v>3150</v>
      </c>
      <c r="E325" t="s">
        <v>3112</v>
      </c>
      <c r="F325" t="s">
        <v>41</v>
      </c>
      <c r="G325" t="s">
        <v>42</v>
      </c>
      <c r="H325" t="s">
        <v>42</v>
      </c>
      <c r="I325" t="s">
        <v>2494</v>
      </c>
      <c r="J325" t="s">
        <v>3151</v>
      </c>
      <c r="K325" t="s">
        <v>3151</v>
      </c>
      <c r="L325" t="s">
        <v>3152</v>
      </c>
      <c r="M325">
        <v>22</v>
      </c>
      <c r="N325">
        <v>6</v>
      </c>
      <c r="O325">
        <v>2020</v>
      </c>
      <c r="P325">
        <v>22</v>
      </c>
      <c r="Q325" t="s">
        <v>631</v>
      </c>
      <c r="R325" s="1">
        <v>43983</v>
      </c>
      <c r="S325">
        <v>2</v>
      </c>
      <c r="T325" t="s">
        <v>3135</v>
      </c>
      <c r="U325" t="s">
        <v>3153</v>
      </c>
      <c r="V325">
        <v>22385</v>
      </c>
      <c r="W325" t="s">
        <v>3154</v>
      </c>
      <c r="X325">
        <v>359</v>
      </c>
      <c r="Y325">
        <v>1.6E-2</v>
      </c>
      <c r="Z325">
        <v>24</v>
      </c>
      <c r="AA325" t="s">
        <v>3155</v>
      </c>
      <c r="AB325">
        <v>36</v>
      </c>
      <c r="AC325">
        <v>23</v>
      </c>
      <c r="AD325">
        <v>0</v>
      </c>
      <c r="AE325">
        <v>23.6</v>
      </c>
      <c r="AF325" t="s">
        <v>187</v>
      </c>
      <c r="AG325">
        <v>38200</v>
      </c>
      <c r="AH325" t="s">
        <v>3156</v>
      </c>
      <c r="AI325" t="s">
        <v>54</v>
      </c>
      <c r="AJ325" t="s">
        <v>1143</v>
      </c>
      <c r="AK325" t="s">
        <v>54</v>
      </c>
      <c r="AL325" s="23" t="str">
        <f t="shared" si="6"/>
        <v>ธุรกิจและการค้า</v>
      </c>
      <c r="AM325">
        <f>LEN(Exploratory_Data_Analysis___video_youtube[[#This Row],[description]])</f>
        <v>120</v>
      </c>
    </row>
    <row r="326" spans="1:39" x14ac:dyDescent="0.35">
      <c r="A326" t="s">
        <v>3157</v>
      </c>
      <c r="B326" t="s">
        <v>3158</v>
      </c>
      <c r="C326" t="s">
        <v>3158</v>
      </c>
      <c r="D326" t="s">
        <v>3159</v>
      </c>
      <c r="E326" t="s">
        <v>924</v>
      </c>
      <c r="F326" t="s">
        <v>41</v>
      </c>
      <c r="G326" t="s">
        <v>42</v>
      </c>
      <c r="H326" t="s">
        <v>42</v>
      </c>
      <c r="I326" t="s">
        <v>2494</v>
      </c>
      <c r="J326" t="s">
        <v>3160</v>
      </c>
      <c r="K326" t="s">
        <v>3160</v>
      </c>
      <c r="L326" t="s">
        <v>3161</v>
      </c>
      <c r="M326">
        <v>20</v>
      </c>
      <c r="N326">
        <v>6</v>
      </c>
      <c r="O326">
        <v>2020</v>
      </c>
      <c r="P326">
        <v>20</v>
      </c>
      <c r="Q326" t="s">
        <v>631</v>
      </c>
      <c r="R326" s="1">
        <v>43983</v>
      </c>
      <c r="S326">
        <v>2</v>
      </c>
      <c r="T326" t="s">
        <v>3135</v>
      </c>
      <c r="U326" t="s">
        <v>3162</v>
      </c>
      <c r="V326">
        <v>30166</v>
      </c>
      <c r="W326" t="s">
        <v>3163</v>
      </c>
      <c r="X326">
        <v>541</v>
      </c>
      <c r="Y326">
        <v>1.7899999999999999E-2</v>
      </c>
      <c r="Z326">
        <v>30</v>
      </c>
      <c r="AA326" t="s">
        <v>3164</v>
      </c>
      <c r="AB326">
        <v>50</v>
      </c>
      <c r="AC326">
        <v>46</v>
      </c>
      <c r="AD326">
        <v>0</v>
      </c>
      <c r="AE326">
        <v>46.8</v>
      </c>
      <c r="AF326" t="s">
        <v>52</v>
      </c>
      <c r="AG326">
        <v>39300</v>
      </c>
      <c r="AH326" t="s">
        <v>3165</v>
      </c>
      <c r="AI326" t="s">
        <v>54</v>
      </c>
      <c r="AJ326" t="s">
        <v>249</v>
      </c>
      <c r="AK326" t="s">
        <v>54</v>
      </c>
      <c r="AL326" s="23" t="str">
        <f t="shared" si="6"/>
        <v>เศรษฐกิจ</v>
      </c>
      <c r="AM326">
        <f>LEN(Exploratory_Data_Analysis___video_youtube[[#This Row],[description]])</f>
        <v>417</v>
      </c>
    </row>
    <row r="327" spans="1:39" x14ac:dyDescent="0.35">
      <c r="A327" t="s">
        <v>3166</v>
      </c>
      <c r="B327" t="s">
        <v>3167</v>
      </c>
      <c r="C327" t="s">
        <v>3167</v>
      </c>
      <c r="D327" t="s">
        <v>3168</v>
      </c>
      <c r="E327" t="s">
        <v>92</v>
      </c>
      <c r="F327" t="s">
        <v>41</v>
      </c>
      <c r="G327" t="s">
        <v>42</v>
      </c>
      <c r="H327" t="s">
        <v>42</v>
      </c>
      <c r="I327" t="s">
        <v>2494</v>
      </c>
      <c r="J327" t="s">
        <v>3169</v>
      </c>
      <c r="K327" t="s">
        <v>3169</v>
      </c>
      <c r="L327" t="s">
        <v>3170</v>
      </c>
      <c r="M327">
        <v>15</v>
      </c>
      <c r="N327">
        <v>6</v>
      </c>
      <c r="O327">
        <v>2020</v>
      </c>
      <c r="P327">
        <v>15</v>
      </c>
      <c r="Q327" t="s">
        <v>631</v>
      </c>
      <c r="R327" s="1">
        <v>43983</v>
      </c>
      <c r="S327">
        <v>2</v>
      </c>
      <c r="T327" t="s">
        <v>3135</v>
      </c>
      <c r="U327" t="s">
        <v>3171</v>
      </c>
      <c r="V327">
        <v>248756</v>
      </c>
      <c r="W327" t="s">
        <v>3172</v>
      </c>
      <c r="X327">
        <v>4218</v>
      </c>
      <c r="Y327">
        <v>1.7000000000000001E-2</v>
      </c>
      <c r="Z327">
        <v>369</v>
      </c>
      <c r="AA327" t="s">
        <v>3173</v>
      </c>
      <c r="AB327">
        <v>55</v>
      </c>
      <c r="AC327">
        <v>17</v>
      </c>
      <c r="AD327">
        <v>0</v>
      </c>
      <c r="AE327">
        <v>17.899999999999999</v>
      </c>
      <c r="AF327" t="s">
        <v>187</v>
      </c>
      <c r="AG327">
        <v>39700</v>
      </c>
      <c r="AH327" t="s">
        <v>3174</v>
      </c>
      <c r="AI327" t="s">
        <v>54</v>
      </c>
      <c r="AJ327" t="s">
        <v>846</v>
      </c>
      <c r="AK327" t="s">
        <v>54</v>
      </c>
      <c r="AL327" s="23" t="str">
        <f t="shared" si="6"/>
        <v>ธุรกิจและการค้า</v>
      </c>
      <c r="AM327">
        <f>LEN(Exploratory_Data_Analysis___video_youtube[[#This Row],[description]])</f>
        <v>246</v>
      </c>
    </row>
    <row r="328" spans="1:39" x14ac:dyDescent="0.35">
      <c r="A328" t="s">
        <v>3175</v>
      </c>
      <c r="B328" t="s">
        <v>3176</v>
      </c>
      <c r="C328" t="s">
        <v>3176</v>
      </c>
      <c r="D328" t="s">
        <v>3177</v>
      </c>
      <c r="E328" t="s">
        <v>147</v>
      </c>
      <c r="F328" t="s">
        <v>41</v>
      </c>
      <c r="G328" t="s">
        <v>42</v>
      </c>
      <c r="H328" t="s">
        <v>42</v>
      </c>
      <c r="I328" t="s">
        <v>2494</v>
      </c>
      <c r="J328" t="s">
        <v>3178</v>
      </c>
      <c r="K328" t="s">
        <v>3178</v>
      </c>
      <c r="L328" t="s">
        <v>3179</v>
      </c>
      <c r="M328">
        <v>10</v>
      </c>
      <c r="N328">
        <v>6</v>
      </c>
      <c r="O328">
        <v>2020</v>
      </c>
      <c r="P328">
        <v>10</v>
      </c>
      <c r="Q328" t="s">
        <v>631</v>
      </c>
      <c r="R328" s="1">
        <v>43983</v>
      </c>
      <c r="S328">
        <v>2</v>
      </c>
      <c r="T328" t="s">
        <v>3135</v>
      </c>
      <c r="U328" t="s">
        <v>3180</v>
      </c>
      <c r="V328">
        <v>85133</v>
      </c>
      <c r="W328" t="s">
        <v>3181</v>
      </c>
      <c r="X328">
        <v>1500</v>
      </c>
      <c r="Y328">
        <v>1.7600000000000001E-2</v>
      </c>
      <c r="Z328">
        <v>102</v>
      </c>
      <c r="AA328" t="s">
        <v>3182</v>
      </c>
      <c r="AB328">
        <v>35</v>
      </c>
      <c r="AC328">
        <v>25</v>
      </c>
      <c r="AD328">
        <v>0</v>
      </c>
      <c r="AE328">
        <v>25.6</v>
      </c>
      <c r="AF328" t="s">
        <v>187</v>
      </c>
      <c r="AG328">
        <v>39800</v>
      </c>
      <c r="AH328" t="s">
        <v>3183</v>
      </c>
      <c r="AI328" t="s">
        <v>54</v>
      </c>
      <c r="AJ328" t="s">
        <v>846</v>
      </c>
      <c r="AK328" t="s">
        <v>54</v>
      </c>
      <c r="AL328" s="23" t="str">
        <f t="shared" si="6"/>
        <v>ธุรกิจและการค้า</v>
      </c>
      <c r="AM328">
        <f>LEN(Exploratory_Data_Analysis___video_youtube[[#This Row],[description]])</f>
        <v>301</v>
      </c>
    </row>
    <row r="329" spans="1:39" x14ac:dyDescent="0.35">
      <c r="A329" t="s">
        <v>3184</v>
      </c>
      <c r="B329" t="s">
        <v>3185</v>
      </c>
      <c r="C329" t="s">
        <v>3185</v>
      </c>
      <c r="D329" t="s">
        <v>3186</v>
      </c>
      <c r="E329" t="s">
        <v>628</v>
      </c>
      <c r="F329" t="s">
        <v>41</v>
      </c>
      <c r="G329" t="s">
        <v>42</v>
      </c>
      <c r="H329" t="s">
        <v>42</v>
      </c>
      <c r="I329" t="s">
        <v>2494</v>
      </c>
      <c r="J329" t="s">
        <v>3187</v>
      </c>
      <c r="K329" t="s">
        <v>3187</v>
      </c>
      <c r="L329" t="s">
        <v>3188</v>
      </c>
      <c r="M329">
        <v>7</v>
      </c>
      <c r="N329">
        <v>6</v>
      </c>
      <c r="O329">
        <v>2020</v>
      </c>
      <c r="P329">
        <v>7</v>
      </c>
      <c r="Q329" t="s">
        <v>631</v>
      </c>
      <c r="R329" s="1">
        <v>43983</v>
      </c>
      <c r="S329">
        <v>2</v>
      </c>
      <c r="T329" t="s">
        <v>3135</v>
      </c>
      <c r="U329" t="s">
        <v>3189</v>
      </c>
      <c r="V329">
        <v>16660</v>
      </c>
      <c r="W329" t="s">
        <v>3190</v>
      </c>
      <c r="X329">
        <v>294</v>
      </c>
      <c r="Y329">
        <v>1.7600000000000001E-2</v>
      </c>
      <c r="Z329">
        <v>25</v>
      </c>
      <c r="AA329" t="s">
        <v>3191</v>
      </c>
      <c r="AB329">
        <v>52</v>
      </c>
      <c r="AC329">
        <v>16</v>
      </c>
      <c r="AD329">
        <v>0</v>
      </c>
      <c r="AE329">
        <v>16.899999999999999</v>
      </c>
      <c r="AF329" t="s">
        <v>187</v>
      </c>
      <c r="AG329">
        <v>39000</v>
      </c>
      <c r="AH329" t="s">
        <v>3192</v>
      </c>
      <c r="AI329" t="s">
        <v>54</v>
      </c>
      <c r="AJ329" t="s">
        <v>7216</v>
      </c>
      <c r="AK329" t="s">
        <v>54</v>
      </c>
      <c r="AL329" s="23" t="str">
        <f t="shared" si="6"/>
        <v>Life Style</v>
      </c>
      <c r="AM329">
        <f>LEN(Exploratory_Data_Analysis___video_youtube[[#This Row],[description]])</f>
        <v>258</v>
      </c>
    </row>
    <row r="330" spans="1:39" x14ac:dyDescent="0.35">
      <c r="A330" t="s">
        <v>3193</v>
      </c>
      <c r="B330" t="s">
        <v>3194</v>
      </c>
      <c r="C330" t="s">
        <v>3194</v>
      </c>
      <c r="D330" t="s">
        <v>3195</v>
      </c>
      <c r="E330" t="s">
        <v>224</v>
      </c>
      <c r="F330" t="s">
        <v>41</v>
      </c>
      <c r="G330" t="s">
        <v>42</v>
      </c>
      <c r="H330" t="s">
        <v>42</v>
      </c>
      <c r="I330" t="s">
        <v>2494</v>
      </c>
      <c r="J330" t="s">
        <v>3196</v>
      </c>
      <c r="K330" t="s">
        <v>3197</v>
      </c>
      <c r="L330" t="s">
        <v>3198</v>
      </c>
      <c r="M330">
        <v>4</v>
      </c>
      <c r="N330">
        <v>6</v>
      </c>
      <c r="O330">
        <v>2020</v>
      </c>
      <c r="P330">
        <v>4</v>
      </c>
      <c r="Q330" t="s">
        <v>631</v>
      </c>
      <c r="R330" s="1">
        <v>43983</v>
      </c>
      <c r="S330">
        <v>2</v>
      </c>
      <c r="T330" t="s">
        <v>3135</v>
      </c>
      <c r="U330" t="s">
        <v>3199</v>
      </c>
      <c r="V330">
        <v>13494</v>
      </c>
      <c r="W330" t="s">
        <v>3200</v>
      </c>
      <c r="X330">
        <v>227</v>
      </c>
      <c r="Y330">
        <v>1.6799999999999999E-2</v>
      </c>
      <c r="Z330">
        <v>43</v>
      </c>
      <c r="AA330" t="s">
        <v>3201</v>
      </c>
      <c r="AB330">
        <v>47</v>
      </c>
      <c r="AC330">
        <v>1</v>
      </c>
      <c r="AD330">
        <v>1</v>
      </c>
      <c r="AE330">
        <v>61.8</v>
      </c>
      <c r="AF330" t="s">
        <v>259</v>
      </c>
      <c r="AG330">
        <v>40000</v>
      </c>
      <c r="AH330" t="s">
        <v>3202</v>
      </c>
      <c r="AI330" t="s">
        <v>54</v>
      </c>
      <c r="AJ330" t="s">
        <v>249</v>
      </c>
      <c r="AK330" t="s">
        <v>54</v>
      </c>
      <c r="AL330" s="23" t="str">
        <f t="shared" si="6"/>
        <v>เศรษฐกิจ</v>
      </c>
      <c r="AM330">
        <f>LEN(Exploratory_Data_Analysis___video_youtube[[#This Row],[description]])</f>
        <v>241</v>
      </c>
    </row>
    <row r="331" spans="1:39" x14ac:dyDescent="0.35">
      <c r="A331" t="s">
        <v>3203</v>
      </c>
      <c r="B331" t="s">
        <v>3204</v>
      </c>
      <c r="C331" t="s">
        <v>3204</v>
      </c>
      <c r="D331" t="s">
        <v>3205</v>
      </c>
      <c r="E331" t="s">
        <v>628</v>
      </c>
      <c r="F331" t="s">
        <v>41</v>
      </c>
      <c r="G331" t="s">
        <v>42</v>
      </c>
      <c r="H331" t="s">
        <v>42</v>
      </c>
      <c r="I331" t="s">
        <v>2494</v>
      </c>
      <c r="J331" t="s">
        <v>3206</v>
      </c>
      <c r="K331" t="s">
        <v>3207</v>
      </c>
      <c r="L331" t="s">
        <v>3208</v>
      </c>
      <c r="M331">
        <v>3</v>
      </c>
      <c r="N331">
        <v>6</v>
      </c>
      <c r="O331">
        <v>2020</v>
      </c>
      <c r="P331">
        <v>3</v>
      </c>
      <c r="Q331" t="s">
        <v>631</v>
      </c>
      <c r="R331" s="1">
        <v>43983</v>
      </c>
      <c r="S331">
        <v>2</v>
      </c>
      <c r="T331" t="s">
        <v>3135</v>
      </c>
      <c r="U331" t="s">
        <v>3209</v>
      </c>
      <c r="V331">
        <v>40537</v>
      </c>
      <c r="W331" t="s">
        <v>3210</v>
      </c>
      <c r="X331">
        <v>585</v>
      </c>
      <c r="Y331">
        <v>1.44E-2</v>
      </c>
      <c r="Z331">
        <v>48</v>
      </c>
      <c r="AA331" t="s">
        <v>3211</v>
      </c>
      <c r="AB331">
        <v>25</v>
      </c>
      <c r="AC331">
        <v>4</v>
      </c>
      <c r="AD331">
        <v>1</v>
      </c>
      <c r="AE331">
        <v>64.400000000000006</v>
      </c>
      <c r="AF331" t="s">
        <v>259</v>
      </c>
      <c r="AG331">
        <v>40700</v>
      </c>
      <c r="AH331" t="s">
        <v>3212</v>
      </c>
      <c r="AI331" t="s">
        <v>54</v>
      </c>
      <c r="AJ331" t="s">
        <v>249</v>
      </c>
      <c r="AK331" t="s">
        <v>54</v>
      </c>
      <c r="AL331" s="23" t="str">
        <f t="shared" si="6"/>
        <v>เศรษฐกิจ</v>
      </c>
      <c r="AM331">
        <f>LEN(Exploratory_Data_Analysis___video_youtube[[#This Row],[description]])</f>
        <v>441</v>
      </c>
    </row>
    <row r="332" spans="1:39" x14ac:dyDescent="0.35">
      <c r="A332" t="s">
        <v>3213</v>
      </c>
      <c r="B332" t="s">
        <v>3214</v>
      </c>
      <c r="C332" t="s">
        <v>3214</v>
      </c>
      <c r="D332" t="s">
        <v>3215</v>
      </c>
      <c r="E332" t="s">
        <v>224</v>
      </c>
      <c r="F332" t="s">
        <v>41</v>
      </c>
      <c r="G332" t="s">
        <v>42</v>
      </c>
      <c r="H332" t="s">
        <v>42</v>
      </c>
      <c r="I332" t="s">
        <v>2494</v>
      </c>
      <c r="J332" t="s">
        <v>3216</v>
      </c>
      <c r="K332" t="s">
        <v>3216</v>
      </c>
      <c r="L332" t="s">
        <v>3217</v>
      </c>
      <c r="M332">
        <v>31</v>
      </c>
      <c r="N332">
        <v>5</v>
      </c>
      <c r="O332">
        <v>2020</v>
      </c>
      <c r="P332">
        <v>31</v>
      </c>
      <c r="Q332" t="s">
        <v>479</v>
      </c>
      <c r="R332" s="1">
        <v>43952</v>
      </c>
      <c r="S332">
        <v>2</v>
      </c>
      <c r="T332" t="s">
        <v>3135</v>
      </c>
      <c r="U332" t="s">
        <v>3218</v>
      </c>
      <c r="V332">
        <v>12459</v>
      </c>
      <c r="W332" t="s">
        <v>3219</v>
      </c>
      <c r="X332">
        <v>214</v>
      </c>
      <c r="Y332">
        <v>1.72E-2</v>
      </c>
      <c r="Z332">
        <v>20</v>
      </c>
      <c r="AA332" t="s">
        <v>3220</v>
      </c>
      <c r="AB332">
        <v>48</v>
      </c>
      <c r="AC332">
        <v>53</v>
      </c>
      <c r="AD332">
        <v>0</v>
      </c>
      <c r="AE332">
        <v>53.8</v>
      </c>
      <c r="AF332" t="s">
        <v>52</v>
      </c>
      <c r="AG332">
        <v>37400</v>
      </c>
      <c r="AH332" t="s">
        <v>3221</v>
      </c>
      <c r="AI332" t="s">
        <v>54</v>
      </c>
      <c r="AJ332" t="s">
        <v>249</v>
      </c>
      <c r="AK332" t="s">
        <v>54</v>
      </c>
      <c r="AL332" s="23" t="str">
        <f t="shared" si="6"/>
        <v>เศรษฐกิจ</v>
      </c>
      <c r="AM332">
        <f>LEN(Exploratory_Data_Analysis___video_youtube[[#This Row],[description]])</f>
        <v>229</v>
      </c>
    </row>
    <row r="333" spans="1:39" x14ac:dyDescent="0.35">
      <c r="A333" t="s">
        <v>3222</v>
      </c>
      <c r="B333" t="s">
        <v>3223</v>
      </c>
      <c r="C333" t="s">
        <v>3223</v>
      </c>
      <c r="D333" t="s">
        <v>3224</v>
      </c>
      <c r="E333" t="s">
        <v>224</v>
      </c>
      <c r="F333" t="s">
        <v>41</v>
      </c>
      <c r="G333" t="s">
        <v>42</v>
      </c>
      <c r="H333" t="s">
        <v>42</v>
      </c>
      <c r="I333" t="s">
        <v>2494</v>
      </c>
      <c r="J333" t="s">
        <v>3225</v>
      </c>
      <c r="K333" t="s">
        <v>3225</v>
      </c>
      <c r="L333" t="s">
        <v>3226</v>
      </c>
      <c r="M333">
        <v>30</v>
      </c>
      <c r="N333">
        <v>5</v>
      </c>
      <c r="O333">
        <v>2020</v>
      </c>
      <c r="P333">
        <v>30</v>
      </c>
      <c r="Q333" t="s">
        <v>479</v>
      </c>
      <c r="R333" s="1">
        <v>43952</v>
      </c>
      <c r="S333">
        <v>2</v>
      </c>
      <c r="T333" t="s">
        <v>3135</v>
      </c>
      <c r="U333" t="s">
        <v>3227</v>
      </c>
      <c r="V333">
        <v>26606</v>
      </c>
      <c r="W333" t="s">
        <v>3228</v>
      </c>
      <c r="X333">
        <v>558</v>
      </c>
      <c r="Y333">
        <v>2.1000000000000001E-2</v>
      </c>
      <c r="Z333">
        <v>62</v>
      </c>
      <c r="AA333" t="s">
        <v>3229</v>
      </c>
      <c r="AB333">
        <v>55</v>
      </c>
      <c r="AC333">
        <v>52</v>
      </c>
      <c r="AD333">
        <v>0</v>
      </c>
      <c r="AE333">
        <v>52.9</v>
      </c>
      <c r="AF333" t="s">
        <v>52</v>
      </c>
      <c r="AG333">
        <v>40100</v>
      </c>
      <c r="AH333" t="s">
        <v>3230</v>
      </c>
      <c r="AI333" t="s">
        <v>54</v>
      </c>
      <c r="AJ333" t="s">
        <v>249</v>
      </c>
      <c r="AK333" t="s">
        <v>54</v>
      </c>
      <c r="AL333" s="23" t="str">
        <f t="shared" si="6"/>
        <v>เศรษฐกิจ</v>
      </c>
      <c r="AM333">
        <f>LEN(Exploratory_Data_Analysis___video_youtube[[#This Row],[description]])</f>
        <v>225</v>
      </c>
    </row>
    <row r="334" spans="1:39" x14ac:dyDescent="0.35">
      <c r="A334" t="s">
        <v>3231</v>
      </c>
      <c r="B334" t="s">
        <v>3232</v>
      </c>
      <c r="C334" t="s">
        <v>3232</v>
      </c>
      <c r="D334" t="s">
        <v>3233</v>
      </c>
      <c r="E334" t="s">
        <v>276</v>
      </c>
      <c r="F334" t="s">
        <v>41</v>
      </c>
      <c r="G334" t="s">
        <v>42</v>
      </c>
      <c r="H334" t="s">
        <v>42</v>
      </c>
      <c r="I334" t="s">
        <v>2494</v>
      </c>
      <c r="J334" t="s">
        <v>3234</v>
      </c>
      <c r="K334" t="s">
        <v>3234</v>
      </c>
      <c r="L334" t="s">
        <v>3235</v>
      </c>
      <c r="M334">
        <v>27</v>
      </c>
      <c r="N334">
        <v>5</v>
      </c>
      <c r="O334">
        <v>2020</v>
      </c>
      <c r="P334">
        <v>27</v>
      </c>
      <c r="Q334" t="s">
        <v>479</v>
      </c>
      <c r="R334" s="1">
        <v>43952</v>
      </c>
      <c r="S334">
        <v>2</v>
      </c>
      <c r="T334" t="s">
        <v>3135</v>
      </c>
      <c r="U334" t="s">
        <v>3236</v>
      </c>
      <c r="V334">
        <v>98316</v>
      </c>
      <c r="W334" t="s">
        <v>3237</v>
      </c>
      <c r="X334">
        <v>1231</v>
      </c>
      <c r="Y334">
        <v>1.2500000000000001E-2</v>
      </c>
      <c r="Z334">
        <v>152</v>
      </c>
      <c r="AA334" t="s">
        <v>3238</v>
      </c>
      <c r="AB334">
        <v>12</v>
      </c>
      <c r="AC334">
        <v>53</v>
      </c>
      <c r="AD334">
        <v>0</v>
      </c>
      <c r="AE334">
        <v>53.2</v>
      </c>
      <c r="AF334" t="s">
        <v>52</v>
      </c>
      <c r="AG334">
        <v>39900</v>
      </c>
      <c r="AH334" t="s">
        <v>3239</v>
      </c>
      <c r="AI334" t="s">
        <v>54</v>
      </c>
      <c r="AJ334" t="s">
        <v>285</v>
      </c>
      <c r="AK334" t="s">
        <v>54</v>
      </c>
      <c r="AL334" s="23" t="str">
        <f t="shared" si="6"/>
        <v>การเมือง</v>
      </c>
      <c r="AM334">
        <f>LEN(Exploratory_Data_Analysis___video_youtube[[#This Row],[description]])</f>
        <v>277</v>
      </c>
    </row>
    <row r="335" spans="1:39" x14ac:dyDescent="0.35">
      <c r="A335" t="s">
        <v>3240</v>
      </c>
      <c r="B335" t="s">
        <v>3241</v>
      </c>
      <c r="C335" t="s">
        <v>3241</v>
      </c>
      <c r="D335" t="s">
        <v>3242</v>
      </c>
      <c r="E335" t="s">
        <v>224</v>
      </c>
      <c r="F335" t="s">
        <v>41</v>
      </c>
      <c r="G335" t="s">
        <v>42</v>
      </c>
      <c r="H335" t="s">
        <v>42</v>
      </c>
      <c r="I335" t="s">
        <v>2494</v>
      </c>
      <c r="J335" t="s">
        <v>3243</v>
      </c>
      <c r="K335" t="s">
        <v>3244</v>
      </c>
      <c r="L335" t="s">
        <v>3245</v>
      </c>
      <c r="M335">
        <v>26</v>
      </c>
      <c r="N335">
        <v>5</v>
      </c>
      <c r="O335">
        <v>2020</v>
      </c>
      <c r="P335">
        <v>26</v>
      </c>
      <c r="Q335" t="s">
        <v>479</v>
      </c>
      <c r="R335" s="1">
        <v>43952</v>
      </c>
      <c r="S335">
        <v>2</v>
      </c>
      <c r="T335" t="s">
        <v>3135</v>
      </c>
      <c r="U335" t="s">
        <v>3246</v>
      </c>
      <c r="V335">
        <v>228815</v>
      </c>
      <c r="W335" t="s">
        <v>3247</v>
      </c>
      <c r="X335">
        <v>2309</v>
      </c>
      <c r="Y335">
        <v>1.01E-2</v>
      </c>
      <c r="Z335">
        <v>543</v>
      </c>
      <c r="AA335" t="s">
        <v>3248</v>
      </c>
      <c r="AB335">
        <v>38</v>
      </c>
      <c r="AC335">
        <v>6</v>
      </c>
      <c r="AD335">
        <v>1</v>
      </c>
      <c r="AE335">
        <v>66.599999999999994</v>
      </c>
      <c r="AF335" t="s">
        <v>259</v>
      </c>
      <c r="AG335">
        <v>40600</v>
      </c>
      <c r="AH335" t="s">
        <v>3249</v>
      </c>
      <c r="AI335" t="s">
        <v>54</v>
      </c>
      <c r="AJ335" t="s">
        <v>285</v>
      </c>
      <c r="AK335" t="s">
        <v>54</v>
      </c>
      <c r="AL335" s="23" t="str">
        <f t="shared" si="6"/>
        <v>การเมือง</v>
      </c>
      <c r="AM335">
        <f>LEN(Exploratory_Data_Analysis___video_youtube[[#This Row],[description]])</f>
        <v>402</v>
      </c>
    </row>
    <row r="336" spans="1:39" x14ac:dyDescent="0.35">
      <c r="A336" t="s">
        <v>3250</v>
      </c>
      <c r="B336" t="s">
        <v>3251</v>
      </c>
      <c r="C336" t="s">
        <v>3251</v>
      </c>
      <c r="D336" t="s">
        <v>3252</v>
      </c>
      <c r="E336" t="s">
        <v>203</v>
      </c>
      <c r="F336" t="s">
        <v>41</v>
      </c>
      <c r="G336" t="s">
        <v>42</v>
      </c>
      <c r="H336" t="s">
        <v>42</v>
      </c>
      <c r="I336" t="s">
        <v>2494</v>
      </c>
      <c r="J336" t="s">
        <v>3243</v>
      </c>
      <c r="K336" t="s">
        <v>3244</v>
      </c>
      <c r="L336" t="s">
        <v>3245</v>
      </c>
      <c r="M336">
        <v>26</v>
      </c>
      <c r="N336">
        <v>5</v>
      </c>
      <c r="O336">
        <v>2020</v>
      </c>
      <c r="P336">
        <v>26</v>
      </c>
      <c r="Q336" t="s">
        <v>479</v>
      </c>
      <c r="R336" s="1">
        <v>43952</v>
      </c>
      <c r="S336">
        <v>2</v>
      </c>
      <c r="T336" t="s">
        <v>3135</v>
      </c>
      <c r="U336" t="s">
        <v>3253</v>
      </c>
      <c r="V336">
        <v>41824</v>
      </c>
      <c r="W336" t="s">
        <v>3254</v>
      </c>
      <c r="X336">
        <v>894</v>
      </c>
      <c r="Y336">
        <v>2.1399999999999999E-2</v>
      </c>
      <c r="Z336">
        <v>20</v>
      </c>
      <c r="AA336" t="s">
        <v>3255</v>
      </c>
      <c r="AB336">
        <v>8</v>
      </c>
      <c r="AC336">
        <v>37</v>
      </c>
      <c r="AD336">
        <v>0</v>
      </c>
      <c r="AE336">
        <v>37.1</v>
      </c>
      <c r="AF336" t="s">
        <v>52</v>
      </c>
      <c r="AG336">
        <v>39800</v>
      </c>
      <c r="AH336" t="s">
        <v>3256</v>
      </c>
      <c r="AI336" t="s">
        <v>54</v>
      </c>
      <c r="AJ336" t="s">
        <v>166</v>
      </c>
      <c r="AK336" t="s">
        <v>54</v>
      </c>
      <c r="AL336" s="23" t="str">
        <f t="shared" si="6"/>
        <v>Life Style</v>
      </c>
      <c r="AM336">
        <f>LEN(Exploratory_Data_Analysis___video_youtube[[#This Row],[description]])</f>
        <v>297</v>
      </c>
    </row>
    <row r="337" spans="1:39" x14ac:dyDescent="0.35">
      <c r="A337" t="s">
        <v>3257</v>
      </c>
      <c r="B337" t="s">
        <v>3258</v>
      </c>
      <c r="C337" t="s">
        <v>3258</v>
      </c>
      <c r="D337" t="s">
        <v>3259</v>
      </c>
      <c r="E337" t="s">
        <v>738</v>
      </c>
      <c r="F337" t="s">
        <v>41</v>
      </c>
      <c r="G337" t="s">
        <v>42</v>
      </c>
      <c r="H337" t="s">
        <v>42</v>
      </c>
      <c r="I337" t="s">
        <v>2494</v>
      </c>
      <c r="J337" t="s">
        <v>3260</v>
      </c>
      <c r="K337" t="s">
        <v>3261</v>
      </c>
      <c r="L337" t="s">
        <v>3262</v>
      </c>
      <c r="M337">
        <v>25</v>
      </c>
      <c r="N337">
        <v>5</v>
      </c>
      <c r="O337">
        <v>2020</v>
      </c>
      <c r="P337">
        <v>25</v>
      </c>
      <c r="Q337" t="s">
        <v>479</v>
      </c>
      <c r="R337" s="1">
        <v>43952</v>
      </c>
      <c r="S337">
        <v>2</v>
      </c>
      <c r="T337" t="s">
        <v>3135</v>
      </c>
      <c r="U337" t="s">
        <v>3263</v>
      </c>
      <c r="V337">
        <v>36218</v>
      </c>
      <c r="W337" t="s">
        <v>3264</v>
      </c>
      <c r="X337">
        <v>722</v>
      </c>
      <c r="Y337">
        <v>1.9900000000000001E-2</v>
      </c>
      <c r="Z337">
        <v>38</v>
      </c>
      <c r="AA337" t="s">
        <v>3265</v>
      </c>
      <c r="AB337">
        <v>53</v>
      </c>
      <c r="AC337">
        <v>33</v>
      </c>
      <c r="AD337">
        <v>0</v>
      </c>
      <c r="AE337">
        <v>33.9</v>
      </c>
      <c r="AF337" t="s">
        <v>52</v>
      </c>
      <c r="AG337">
        <v>35800</v>
      </c>
      <c r="AH337" t="s">
        <v>3266</v>
      </c>
      <c r="AI337" t="s">
        <v>54</v>
      </c>
      <c r="AJ337" t="s">
        <v>249</v>
      </c>
      <c r="AK337" t="s">
        <v>54</v>
      </c>
      <c r="AL337" s="23" t="str">
        <f t="shared" si="6"/>
        <v>เศรษฐกิจ</v>
      </c>
      <c r="AM337">
        <f>LEN(Exploratory_Data_Analysis___video_youtube[[#This Row],[description]])</f>
        <v>339</v>
      </c>
    </row>
    <row r="338" spans="1:39" x14ac:dyDescent="0.35">
      <c r="A338" t="s">
        <v>3267</v>
      </c>
      <c r="B338" t="s">
        <v>3268</v>
      </c>
      <c r="C338" t="s">
        <v>3268</v>
      </c>
      <c r="D338" t="s">
        <v>3269</v>
      </c>
      <c r="E338" t="s">
        <v>147</v>
      </c>
      <c r="F338" t="s">
        <v>41</v>
      </c>
      <c r="G338" t="s">
        <v>42</v>
      </c>
      <c r="H338" t="s">
        <v>42</v>
      </c>
      <c r="I338" t="s">
        <v>2494</v>
      </c>
      <c r="J338" t="s">
        <v>3270</v>
      </c>
      <c r="K338" t="s">
        <v>3270</v>
      </c>
      <c r="L338" t="s">
        <v>3271</v>
      </c>
      <c r="M338">
        <v>24</v>
      </c>
      <c r="N338">
        <v>5</v>
      </c>
      <c r="O338">
        <v>2020</v>
      </c>
      <c r="P338">
        <v>24</v>
      </c>
      <c r="Q338" t="s">
        <v>479</v>
      </c>
      <c r="R338" s="1">
        <v>43952</v>
      </c>
      <c r="S338">
        <v>2</v>
      </c>
      <c r="T338" t="s">
        <v>3135</v>
      </c>
      <c r="U338" t="s">
        <v>3272</v>
      </c>
      <c r="V338">
        <v>137163</v>
      </c>
      <c r="W338" t="s">
        <v>3273</v>
      </c>
      <c r="X338">
        <v>1800</v>
      </c>
      <c r="Y338">
        <v>1.3100000000000001E-2</v>
      </c>
      <c r="Z338">
        <v>127</v>
      </c>
      <c r="AA338" t="s">
        <v>3274</v>
      </c>
      <c r="AB338">
        <v>24</v>
      </c>
      <c r="AC338">
        <v>55</v>
      </c>
      <c r="AD338">
        <v>0</v>
      </c>
      <c r="AE338">
        <v>55.4</v>
      </c>
      <c r="AF338" t="s">
        <v>52</v>
      </c>
      <c r="AG338">
        <v>39700</v>
      </c>
      <c r="AH338" t="s">
        <v>3275</v>
      </c>
      <c r="AI338" t="s">
        <v>54</v>
      </c>
      <c r="AJ338" t="s">
        <v>1471</v>
      </c>
      <c r="AK338" t="s">
        <v>54</v>
      </c>
      <c r="AL338" s="23" t="str">
        <f t="shared" si="6"/>
        <v>ธุรกิจและการค้า</v>
      </c>
      <c r="AM338">
        <f>LEN(Exploratory_Data_Analysis___video_youtube[[#This Row],[description]])</f>
        <v>377</v>
      </c>
    </row>
    <row r="339" spans="1:39" x14ac:dyDescent="0.35">
      <c r="A339" t="s">
        <v>3276</v>
      </c>
      <c r="B339" t="s">
        <v>3277</v>
      </c>
      <c r="C339" t="s">
        <v>3277</v>
      </c>
      <c r="D339" t="s">
        <v>3278</v>
      </c>
      <c r="E339" t="s">
        <v>224</v>
      </c>
      <c r="F339" t="s">
        <v>41</v>
      </c>
      <c r="G339" t="s">
        <v>42</v>
      </c>
      <c r="H339" t="s">
        <v>42</v>
      </c>
      <c r="I339" t="s">
        <v>2494</v>
      </c>
      <c r="J339" t="s">
        <v>3279</v>
      </c>
      <c r="K339" t="s">
        <v>3280</v>
      </c>
      <c r="L339" t="s">
        <v>3281</v>
      </c>
      <c r="M339">
        <v>23</v>
      </c>
      <c r="N339">
        <v>5</v>
      </c>
      <c r="O339">
        <v>2020</v>
      </c>
      <c r="P339">
        <v>23</v>
      </c>
      <c r="Q339" t="s">
        <v>479</v>
      </c>
      <c r="R339" s="1">
        <v>43952</v>
      </c>
      <c r="S339">
        <v>2</v>
      </c>
      <c r="T339" t="s">
        <v>3135</v>
      </c>
      <c r="U339" t="s">
        <v>3282</v>
      </c>
      <c r="V339">
        <v>526044</v>
      </c>
      <c r="W339" t="s">
        <v>3283</v>
      </c>
      <c r="X339">
        <v>8152</v>
      </c>
      <c r="Y339">
        <v>1.55E-2</v>
      </c>
      <c r="Z339">
        <v>1569</v>
      </c>
      <c r="AA339" t="s">
        <v>3284</v>
      </c>
      <c r="AB339">
        <v>26</v>
      </c>
      <c r="AC339">
        <v>0</v>
      </c>
      <c r="AD339">
        <v>1</v>
      </c>
      <c r="AE339">
        <v>60.4</v>
      </c>
      <c r="AF339" t="s">
        <v>259</v>
      </c>
      <c r="AG339">
        <v>40300</v>
      </c>
      <c r="AH339" t="s">
        <v>3285</v>
      </c>
      <c r="AI339" t="s">
        <v>54</v>
      </c>
      <c r="AJ339" t="s">
        <v>285</v>
      </c>
      <c r="AK339" t="s">
        <v>54</v>
      </c>
      <c r="AL339" s="23" t="str">
        <f t="shared" si="6"/>
        <v>การเมือง</v>
      </c>
      <c r="AM339">
        <f>LEN(Exploratory_Data_Analysis___video_youtube[[#This Row],[description]])</f>
        <v>503</v>
      </c>
    </row>
    <row r="340" spans="1:39" x14ac:dyDescent="0.35">
      <c r="A340" t="s">
        <v>3286</v>
      </c>
      <c r="B340" t="s">
        <v>3287</v>
      </c>
      <c r="C340" t="s">
        <v>3287</v>
      </c>
      <c r="D340" t="s">
        <v>3288</v>
      </c>
      <c r="E340" t="s">
        <v>158</v>
      </c>
      <c r="F340" t="s">
        <v>41</v>
      </c>
      <c r="G340" t="s">
        <v>42</v>
      </c>
      <c r="H340" t="s">
        <v>42</v>
      </c>
      <c r="I340" t="s">
        <v>2494</v>
      </c>
      <c r="J340" t="s">
        <v>3289</v>
      </c>
      <c r="K340" t="s">
        <v>3290</v>
      </c>
      <c r="L340" t="s">
        <v>3291</v>
      </c>
      <c r="M340">
        <v>22</v>
      </c>
      <c r="N340">
        <v>5</v>
      </c>
      <c r="O340">
        <v>2020</v>
      </c>
      <c r="P340">
        <v>22</v>
      </c>
      <c r="Q340" t="s">
        <v>479</v>
      </c>
      <c r="R340" s="1">
        <v>43952</v>
      </c>
      <c r="S340">
        <v>2</v>
      </c>
      <c r="T340" t="s">
        <v>3135</v>
      </c>
      <c r="U340" t="s">
        <v>3292</v>
      </c>
      <c r="V340">
        <v>63738</v>
      </c>
      <c r="W340" t="s">
        <v>3293</v>
      </c>
      <c r="X340">
        <v>900</v>
      </c>
      <c r="Y340">
        <v>1.41E-2</v>
      </c>
      <c r="Z340">
        <v>495</v>
      </c>
      <c r="AA340" t="s">
        <v>3294</v>
      </c>
      <c r="AB340">
        <v>19</v>
      </c>
      <c r="AC340">
        <v>40</v>
      </c>
      <c r="AD340">
        <v>0</v>
      </c>
      <c r="AE340">
        <v>40.299999999999997</v>
      </c>
      <c r="AF340" t="s">
        <v>52</v>
      </c>
      <c r="AG340">
        <v>37400</v>
      </c>
      <c r="AH340" t="s">
        <v>3295</v>
      </c>
      <c r="AI340" t="s">
        <v>54</v>
      </c>
      <c r="AJ340" t="s">
        <v>77</v>
      </c>
      <c r="AK340" t="s">
        <v>54</v>
      </c>
      <c r="AL340" s="23" t="str">
        <f t="shared" si="6"/>
        <v>ธุรกิจและการค้า</v>
      </c>
      <c r="AM340">
        <f>LEN(Exploratory_Data_Analysis___video_youtube[[#This Row],[description]])</f>
        <v>399</v>
      </c>
    </row>
    <row r="341" spans="1:39" x14ac:dyDescent="0.35">
      <c r="A341" t="s">
        <v>3296</v>
      </c>
      <c r="B341" t="s">
        <v>3297</v>
      </c>
      <c r="C341" t="s">
        <v>3297</v>
      </c>
      <c r="D341" t="s">
        <v>3298</v>
      </c>
      <c r="E341" t="s">
        <v>881</v>
      </c>
      <c r="F341" t="s">
        <v>41</v>
      </c>
      <c r="G341" t="s">
        <v>42</v>
      </c>
      <c r="H341" t="s">
        <v>42</v>
      </c>
      <c r="I341" t="s">
        <v>2494</v>
      </c>
      <c r="J341" t="s">
        <v>3299</v>
      </c>
      <c r="K341" t="s">
        <v>3299</v>
      </c>
      <c r="L341" t="s">
        <v>3300</v>
      </c>
      <c r="M341">
        <v>21</v>
      </c>
      <c r="N341">
        <v>5</v>
      </c>
      <c r="O341">
        <v>2020</v>
      </c>
      <c r="P341">
        <v>21</v>
      </c>
      <c r="Q341" t="s">
        <v>479</v>
      </c>
      <c r="R341" s="1">
        <v>43952</v>
      </c>
      <c r="S341">
        <v>2</v>
      </c>
      <c r="T341" t="s">
        <v>3135</v>
      </c>
      <c r="U341" t="s">
        <v>3301</v>
      </c>
      <c r="V341">
        <v>8906</v>
      </c>
      <c r="W341" t="s">
        <v>3302</v>
      </c>
      <c r="X341">
        <v>150</v>
      </c>
      <c r="Y341">
        <v>1.6799999999999999E-2</v>
      </c>
      <c r="Z341">
        <v>6</v>
      </c>
      <c r="AA341" t="s">
        <v>3303</v>
      </c>
      <c r="AB341">
        <v>44</v>
      </c>
      <c r="AC341">
        <v>21</v>
      </c>
      <c r="AD341">
        <v>0</v>
      </c>
      <c r="AE341">
        <v>21.7</v>
      </c>
      <c r="AF341" t="s">
        <v>187</v>
      </c>
      <c r="AG341">
        <v>35300</v>
      </c>
      <c r="AH341" t="s">
        <v>3304</v>
      </c>
      <c r="AI341" t="s">
        <v>54</v>
      </c>
      <c r="AJ341" t="s">
        <v>1143</v>
      </c>
      <c r="AK341" t="s">
        <v>54</v>
      </c>
      <c r="AL341" s="23" t="str">
        <f t="shared" si="6"/>
        <v>ธุรกิจและการค้า</v>
      </c>
      <c r="AM341">
        <f>LEN(Exploratory_Data_Analysis___video_youtube[[#This Row],[description]])</f>
        <v>363</v>
      </c>
    </row>
    <row r="342" spans="1:39" x14ac:dyDescent="0.35">
      <c r="A342" t="s">
        <v>3305</v>
      </c>
      <c r="B342" t="s">
        <v>3306</v>
      </c>
      <c r="C342" t="s">
        <v>3306</v>
      </c>
      <c r="D342" t="s">
        <v>3307</v>
      </c>
      <c r="E342" t="s">
        <v>3112</v>
      </c>
      <c r="F342" t="s">
        <v>41</v>
      </c>
      <c r="G342" t="s">
        <v>42</v>
      </c>
      <c r="H342" t="s">
        <v>42</v>
      </c>
      <c r="I342" t="s">
        <v>2494</v>
      </c>
      <c r="J342" t="s">
        <v>3308</v>
      </c>
      <c r="K342" t="s">
        <v>3308</v>
      </c>
      <c r="L342" t="s">
        <v>3309</v>
      </c>
      <c r="M342">
        <v>20</v>
      </c>
      <c r="N342">
        <v>5</v>
      </c>
      <c r="O342">
        <v>2020</v>
      </c>
      <c r="P342">
        <v>20</v>
      </c>
      <c r="Q342" t="s">
        <v>479</v>
      </c>
      <c r="R342" s="1">
        <v>43952</v>
      </c>
      <c r="S342">
        <v>2</v>
      </c>
      <c r="T342" t="s">
        <v>3135</v>
      </c>
      <c r="U342" t="s">
        <v>3310</v>
      </c>
      <c r="V342">
        <v>148017</v>
      </c>
      <c r="W342" t="s">
        <v>3311</v>
      </c>
      <c r="X342">
        <v>1412</v>
      </c>
      <c r="Y342">
        <v>9.4999999999999998E-3</v>
      </c>
      <c r="Z342">
        <v>326</v>
      </c>
      <c r="AA342" t="s">
        <v>3312</v>
      </c>
      <c r="AB342">
        <v>28</v>
      </c>
      <c r="AC342">
        <v>7</v>
      </c>
      <c r="AD342">
        <v>1</v>
      </c>
      <c r="AE342">
        <v>67.5</v>
      </c>
      <c r="AF342" t="s">
        <v>259</v>
      </c>
      <c r="AG342">
        <v>34900</v>
      </c>
      <c r="AH342" t="s">
        <v>3313</v>
      </c>
      <c r="AI342" t="s">
        <v>54</v>
      </c>
      <c r="AJ342" t="s">
        <v>285</v>
      </c>
      <c r="AK342" t="s">
        <v>54</v>
      </c>
      <c r="AL342" s="23" t="str">
        <f t="shared" si="6"/>
        <v>การเมือง</v>
      </c>
      <c r="AM342">
        <f>LEN(Exploratory_Data_Analysis___video_youtube[[#This Row],[description]])</f>
        <v>415</v>
      </c>
    </row>
    <row r="343" spans="1:39" x14ac:dyDescent="0.35">
      <c r="A343" t="s">
        <v>3314</v>
      </c>
      <c r="B343" t="s">
        <v>3315</v>
      </c>
      <c r="C343" t="s">
        <v>3315</v>
      </c>
      <c r="D343" t="s">
        <v>3316</v>
      </c>
      <c r="E343" t="s">
        <v>738</v>
      </c>
      <c r="F343" t="s">
        <v>41</v>
      </c>
      <c r="G343" t="s">
        <v>42</v>
      </c>
      <c r="H343" t="s">
        <v>42</v>
      </c>
      <c r="I343" t="s">
        <v>2494</v>
      </c>
      <c r="J343" t="s">
        <v>3317</v>
      </c>
      <c r="K343" t="s">
        <v>3317</v>
      </c>
      <c r="L343" t="s">
        <v>3318</v>
      </c>
      <c r="M343">
        <v>19</v>
      </c>
      <c r="N343">
        <v>5</v>
      </c>
      <c r="O343">
        <v>2020</v>
      </c>
      <c r="P343">
        <v>19</v>
      </c>
      <c r="Q343" t="s">
        <v>479</v>
      </c>
      <c r="R343" s="1">
        <v>43952</v>
      </c>
      <c r="S343">
        <v>2</v>
      </c>
      <c r="T343" t="s">
        <v>3135</v>
      </c>
      <c r="U343" t="s">
        <v>3319</v>
      </c>
      <c r="V343">
        <v>121792</v>
      </c>
      <c r="W343" t="s">
        <v>3320</v>
      </c>
      <c r="X343">
        <v>1773</v>
      </c>
      <c r="Y343">
        <v>1.46E-2</v>
      </c>
      <c r="Z343">
        <v>216</v>
      </c>
      <c r="AA343" t="s">
        <v>3321</v>
      </c>
      <c r="AB343">
        <v>24</v>
      </c>
      <c r="AC343">
        <v>58</v>
      </c>
      <c r="AD343">
        <v>0</v>
      </c>
      <c r="AE343">
        <v>58.4</v>
      </c>
      <c r="AF343" t="s">
        <v>52</v>
      </c>
      <c r="AG343">
        <v>38300</v>
      </c>
      <c r="AH343" t="s">
        <v>3322</v>
      </c>
      <c r="AI343" t="s">
        <v>54</v>
      </c>
      <c r="AJ343" t="s">
        <v>249</v>
      </c>
      <c r="AK343" t="s">
        <v>54</v>
      </c>
      <c r="AL343" s="23" t="str">
        <f t="shared" si="6"/>
        <v>เศรษฐกิจ</v>
      </c>
      <c r="AM343">
        <f>LEN(Exploratory_Data_Analysis___video_youtube[[#This Row],[description]])</f>
        <v>432</v>
      </c>
    </row>
    <row r="344" spans="1:39" x14ac:dyDescent="0.35">
      <c r="A344" t="s">
        <v>3323</v>
      </c>
      <c r="B344" t="s">
        <v>3324</v>
      </c>
      <c r="C344" t="s">
        <v>3324</v>
      </c>
      <c r="D344" t="s">
        <v>3325</v>
      </c>
      <c r="E344" t="s">
        <v>276</v>
      </c>
      <c r="F344" t="s">
        <v>41</v>
      </c>
      <c r="G344" t="s">
        <v>42</v>
      </c>
      <c r="H344" t="s">
        <v>42</v>
      </c>
      <c r="I344" t="s">
        <v>2494</v>
      </c>
      <c r="J344" t="s">
        <v>3326</v>
      </c>
      <c r="K344" t="s">
        <v>3326</v>
      </c>
      <c r="L344" t="s">
        <v>3327</v>
      </c>
      <c r="M344">
        <v>18</v>
      </c>
      <c r="N344">
        <v>5</v>
      </c>
      <c r="O344">
        <v>2020</v>
      </c>
      <c r="P344">
        <v>18</v>
      </c>
      <c r="Q344" t="s">
        <v>479</v>
      </c>
      <c r="R344" s="1">
        <v>43952</v>
      </c>
      <c r="S344">
        <v>2</v>
      </c>
      <c r="T344" t="s">
        <v>3135</v>
      </c>
      <c r="U344" t="s">
        <v>3328</v>
      </c>
      <c r="V344">
        <v>9819</v>
      </c>
      <c r="W344" t="s">
        <v>2616</v>
      </c>
      <c r="X344">
        <v>163</v>
      </c>
      <c r="Y344">
        <v>1.66E-2</v>
      </c>
      <c r="Z344">
        <v>10</v>
      </c>
      <c r="AA344" t="s">
        <v>3329</v>
      </c>
      <c r="AB344">
        <v>9</v>
      </c>
      <c r="AC344">
        <v>58</v>
      </c>
      <c r="AD344">
        <v>0</v>
      </c>
      <c r="AE344">
        <v>58.2</v>
      </c>
      <c r="AF344" t="s">
        <v>52</v>
      </c>
      <c r="AG344">
        <v>37000</v>
      </c>
      <c r="AH344" t="s">
        <v>3330</v>
      </c>
      <c r="AI344" t="s">
        <v>54</v>
      </c>
      <c r="AJ344" t="s">
        <v>285</v>
      </c>
      <c r="AK344" t="s">
        <v>285</v>
      </c>
      <c r="AL344" s="23" t="str">
        <f t="shared" si="6"/>
        <v>การเมือง</v>
      </c>
      <c r="AM344">
        <f>LEN(Exploratory_Data_Analysis___video_youtube[[#This Row],[description]])</f>
        <v>338</v>
      </c>
    </row>
    <row r="345" spans="1:39" x14ac:dyDescent="0.35">
      <c r="A345" t="s">
        <v>3331</v>
      </c>
      <c r="B345" t="s">
        <v>3332</v>
      </c>
      <c r="C345" t="s">
        <v>3332</v>
      </c>
      <c r="D345" t="s">
        <v>3333</v>
      </c>
      <c r="E345" t="s">
        <v>92</v>
      </c>
      <c r="F345" t="s">
        <v>41</v>
      </c>
      <c r="G345" t="s">
        <v>42</v>
      </c>
      <c r="H345" t="s">
        <v>42</v>
      </c>
      <c r="I345" t="s">
        <v>2494</v>
      </c>
      <c r="J345" t="s">
        <v>3334</v>
      </c>
      <c r="K345" t="s">
        <v>3334</v>
      </c>
      <c r="L345" t="s">
        <v>3335</v>
      </c>
      <c r="M345">
        <v>15</v>
      </c>
      <c r="N345">
        <v>5</v>
      </c>
      <c r="O345">
        <v>2020</v>
      </c>
      <c r="P345">
        <v>15</v>
      </c>
      <c r="Q345" t="s">
        <v>479</v>
      </c>
      <c r="R345" s="1">
        <v>43952</v>
      </c>
      <c r="S345">
        <v>2</v>
      </c>
      <c r="T345" t="s">
        <v>3135</v>
      </c>
      <c r="U345" t="s">
        <v>3336</v>
      </c>
      <c r="V345">
        <v>27284</v>
      </c>
      <c r="W345" t="s">
        <v>3337</v>
      </c>
      <c r="X345">
        <v>340</v>
      </c>
      <c r="Y345">
        <v>1.2500000000000001E-2</v>
      </c>
      <c r="Z345">
        <v>32</v>
      </c>
      <c r="AA345" t="s">
        <v>3338</v>
      </c>
      <c r="AB345">
        <v>39</v>
      </c>
      <c r="AC345">
        <v>40</v>
      </c>
      <c r="AD345">
        <v>0</v>
      </c>
      <c r="AE345">
        <v>40.700000000000003</v>
      </c>
      <c r="AF345" t="s">
        <v>52</v>
      </c>
      <c r="AG345">
        <v>38500</v>
      </c>
      <c r="AH345" t="s">
        <v>3339</v>
      </c>
      <c r="AI345" t="s">
        <v>54</v>
      </c>
      <c r="AJ345" t="s">
        <v>1579</v>
      </c>
      <c r="AK345" t="s">
        <v>54</v>
      </c>
      <c r="AL345" s="23" t="str">
        <f t="shared" si="6"/>
        <v>สินค้าและบริการ</v>
      </c>
      <c r="AM345">
        <f>LEN(Exploratory_Data_Analysis___video_youtube[[#This Row],[description]])</f>
        <v>305</v>
      </c>
    </row>
    <row r="346" spans="1:39" x14ac:dyDescent="0.35">
      <c r="A346" t="s">
        <v>3340</v>
      </c>
      <c r="B346" t="s">
        <v>3341</v>
      </c>
      <c r="C346" t="s">
        <v>3341</v>
      </c>
      <c r="D346" t="s">
        <v>3342</v>
      </c>
      <c r="E346" t="s">
        <v>3112</v>
      </c>
      <c r="F346" t="s">
        <v>41</v>
      </c>
      <c r="G346" t="s">
        <v>42</v>
      </c>
      <c r="H346" t="s">
        <v>42</v>
      </c>
      <c r="I346" t="s">
        <v>2494</v>
      </c>
      <c r="J346" t="s">
        <v>3343</v>
      </c>
      <c r="K346" t="s">
        <v>3343</v>
      </c>
      <c r="L346" t="s">
        <v>3344</v>
      </c>
      <c r="M346">
        <v>13</v>
      </c>
      <c r="N346">
        <v>5</v>
      </c>
      <c r="O346">
        <v>2020</v>
      </c>
      <c r="P346">
        <v>13</v>
      </c>
      <c r="Q346" t="s">
        <v>479</v>
      </c>
      <c r="R346" s="1">
        <v>43952</v>
      </c>
      <c r="S346">
        <v>2</v>
      </c>
      <c r="T346" t="s">
        <v>3135</v>
      </c>
      <c r="U346" t="s">
        <v>3345</v>
      </c>
      <c r="V346">
        <v>187138</v>
      </c>
      <c r="W346" t="s">
        <v>3346</v>
      </c>
      <c r="X346">
        <v>2821</v>
      </c>
      <c r="Y346">
        <v>1.5100000000000001E-2</v>
      </c>
      <c r="Z346">
        <v>606</v>
      </c>
      <c r="AA346" t="s">
        <v>3347</v>
      </c>
      <c r="AB346">
        <v>52</v>
      </c>
      <c r="AC346">
        <v>15</v>
      </c>
      <c r="AD346">
        <v>1</v>
      </c>
      <c r="AE346">
        <v>75.900000000000006</v>
      </c>
      <c r="AF346" t="s">
        <v>259</v>
      </c>
      <c r="AG346">
        <v>45900</v>
      </c>
      <c r="AH346" t="s">
        <v>3348</v>
      </c>
      <c r="AI346" t="s">
        <v>54</v>
      </c>
      <c r="AJ346" t="s">
        <v>1579</v>
      </c>
      <c r="AK346" t="s">
        <v>54</v>
      </c>
      <c r="AL346" s="23" t="str">
        <f t="shared" si="6"/>
        <v>สินค้าและบริการ</v>
      </c>
      <c r="AM346">
        <f>LEN(Exploratory_Data_Analysis___video_youtube[[#This Row],[description]])</f>
        <v>345</v>
      </c>
    </row>
    <row r="347" spans="1:39" x14ac:dyDescent="0.35">
      <c r="A347" t="s">
        <v>3349</v>
      </c>
      <c r="B347" t="s">
        <v>3350</v>
      </c>
      <c r="C347" t="s">
        <v>3350</v>
      </c>
      <c r="D347" t="s">
        <v>3351</v>
      </c>
      <c r="E347" t="s">
        <v>3112</v>
      </c>
      <c r="F347" t="s">
        <v>41</v>
      </c>
      <c r="G347" t="s">
        <v>42</v>
      </c>
      <c r="H347" t="s">
        <v>42</v>
      </c>
      <c r="I347" t="s">
        <v>2494</v>
      </c>
      <c r="J347" t="s">
        <v>3352</v>
      </c>
      <c r="K347" t="s">
        <v>3352</v>
      </c>
      <c r="L347" t="s">
        <v>3353</v>
      </c>
      <c r="M347">
        <v>12</v>
      </c>
      <c r="N347">
        <v>5</v>
      </c>
      <c r="O347">
        <v>2020</v>
      </c>
      <c r="P347">
        <v>12</v>
      </c>
      <c r="Q347" t="s">
        <v>479</v>
      </c>
      <c r="R347" s="1">
        <v>43952</v>
      </c>
      <c r="S347">
        <v>2</v>
      </c>
      <c r="T347" t="s">
        <v>3135</v>
      </c>
      <c r="U347" t="s">
        <v>3354</v>
      </c>
      <c r="V347">
        <v>5310</v>
      </c>
      <c r="W347" t="s">
        <v>3355</v>
      </c>
      <c r="X347">
        <v>75</v>
      </c>
      <c r="Y347">
        <v>1.41E-2</v>
      </c>
      <c r="Z347">
        <v>10</v>
      </c>
      <c r="AA347" t="s">
        <v>3356</v>
      </c>
      <c r="AB347">
        <v>3</v>
      </c>
      <c r="AC347">
        <v>59</v>
      </c>
      <c r="AD347">
        <v>0</v>
      </c>
      <c r="AE347">
        <v>59.1</v>
      </c>
      <c r="AF347" t="s">
        <v>52</v>
      </c>
      <c r="AG347">
        <v>35500</v>
      </c>
      <c r="AH347" t="s">
        <v>3357</v>
      </c>
      <c r="AI347" t="s">
        <v>54</v>
      </c>
      <c r="AJ347" t="s">
        <v>285</v>
      </c>
      <c r="AK347" t="s">
        <v>285</v>
      </c>
      <c r="AL347" s="23" t="str">
        <f t="shared" si="6"/>
        <v>การเมือง</v>
      </c>
      <c r="AM347">
        <f>LEN(Exploratory_Data_Analysis___video_youtube[[#This Row],[description]])</f>
        <v>319</v>
      </c>
    </row>
    <row r="348" spans="1:39" x14ac:dyDescent="0.35">
      <c r="A348" t="s">
        <v>3358</v>
      </c>
      <c r="B348" t="s">
        <v>3359</v>
      </c>
      <c r="C348" t="s">
        <v>3359</v>
      </c>
      <c r="D348" t="s">
        <v>3360</v>
      </c>
      <c r="E348" t="s">
        <v>3112</v>
      </c>
      <c r="F348" t="s">
        <v>41</v>
      </c>
      <c r="G348" t="s">
        <v>42</v>
      </c>
      <c r="H348" t="s">
        <v>42</v>
      </c>
      <c r="I348" t="s">
        <v>2494</v>
      </c>
      <c r="J348" t="s">
        <v>3361</v>
      </c>
      <c r="K348" t="s">
        <v>3361</v>
      </c>
      <c r="L348" t="s">
        <v>3362</v>
      </c>
      <c r="M348">
        <v>11</v>
      </c>
      <c r="N348">
        <v>5</v>
      </c>
      <c r="O348">
        <v>2020</v>
      </c>
      <c r="P348">
        <v>11</v>
      </c>
      <c r="Q348" t="s">
        <v>479</v>
      </c>
      <c r="R348" s="1">
        <v>43952</v>
      </c>
      <c r="S348">
        <v>2</v>
      </c>
      <c r="T348" t="s">
        <v>3135</v>
      </c>
      <c r="U348" t="s">
        <v>3363</v>
      </c>
      <c r="V348">
        <v>21201</v>
      </c>
      <c r="W348" t="s">
        <v>3007</v>
      </c>
      <c r="X348">
        <v>350</v>
      </c>
      <c r="Y348">
        <v>1.6500000000000001E-2</v>
      </c>
      <c r="Z348">
        <v>25</v>
      </c>
      <c r="AA348" t="s">
        <v>3364</v>
      </c>
      <c r="AB348">
        <v>48</v>
      </c>
      <c r="AC348">
        <v>55</v>
      </c>
      <c r="AD348">
        <v>0</v>
      </c>
      <c r="AE348">
        <v>55.8</v>
      </c>
      <c r="AF348" t="s">
        <v>52</v>
      </c>
      <c r="AG348">
        <v>37700</v>
      </c>
      <c r="AH348" t="s">
        <v>3365</v>
      </c>
      <c r="AI348" t="s">
        <v>54</v>
      </c>
      <c r="AJ348" t="s">
        <v>1579</v>
      </c>
      <c r="AK348" t="s">
        <v>54</v>
      </c>
      <c r="AL348" s="23" t="str">
        <f t="shared" si="6"/>
        <v>สินค้าและบริการ</v>
      </c>
      <c r="AM348">
        <f>LEN(Exploratory_Data_Analysis___video_youtube[[#This Row],[description]])</f>
        <v>319</v>
      </c>
    </row>
    <row r="349" spans="1:39" x14ac:dyDescent="0.35">
      <c r="A349" t="s">
        <v>3366</v>
      </c>
      <c r="B349" t="s">
        <v>3367</v>
      </c>
      <c r="C349" t="s">
        <v>3367</v>
      </c>
      <c r="D349" t="s">
        <v>3368</v>
      </c>
      <c r="E349" t="s">
        <v>103</v>
      </c>
      <c r="F349" t="s">
        <v>41</v>
      </c>
      <c r="G349" t="s">
        <v>42</v>
      </c>
      <c r="H349" t="s">
        <v>42</v>
      </c>
      <c r="I349" t="s">
        <v>2494</v>
      </c>
      <c r="J349" t="s">
        <v>3369</v>
      </c>
      <c r="K349" t="s">
        <v>3369</v>
      </c>
      <c r="L349" t="s">
        <v>3370</v>
      </c>
      <c r="M349">
        <v>10</v>
      </c>
      <c r="N349">
        <v>5</v>
      </c>
      <c r="O349">
        <v>2020</v>
      </c>
      <c r="P349">
        <v>10</v>
      </c>
      <c r="Q349" t="s">
        <v>479</v>
      </c>
      <c r="R349" s="1">
        <v>43952</v>
      </c>
      <c r="S349">
        <v>2</v>
      </c>
      <c r="T349" t="s">
        <v>3135</v>
      </c>
      <c r="U349" t="s">
        <v>3371</v>
      </c>
      <c r="V349">
        <v>20772</v>
      </c>
      <c r="W349" t="s">
        <v>3372</v>
      </c>
      <c r="X349">
        <v>370</v>
      </c>
      <c r="Y349">
        <v>1.78E-2</v>
      </c>
      <c r="Z349">
        <v>20</v>
      </c>
      <c r="AA349" t="s">
        <v>1937</v>
      </c>
      <c r="AB349">
        <v>49</v>
      </c>
      <c r="AC349">
        <v>19</v>
      </c>
      <c r="AD349">
        <v>0</v>
      </c>
      <c r="AE349">
        <v>19.8</v>
      </c>
      <c r="AF349" t="s">
        <v>187</v>
      </c>
      <c r="AG349">
        <v>34200</v>
      </c>
      <c r="AH349" t="s">
        <v>3373</v>
      </c>
      <c r="AI349" t="s">
        <v>54</v>
      </c>
      <c r="AJ349" t="s">
        <v>1143</v>
      </c>
      <c r="AK349" t="s">
        <v>54</v>
      </c>
      <c r="AL349" s="23" t="str">
        <f t="shared" si="6"/>
        <v>ธุรกิจและการค้า</v>
      </c>
      <c r="AM349">
        <f>LEN(Exploratory_Data_Analysis___video_youtube[[#This Row],[description]])</f>
        <v>230</v>
      </c>
    </row>
    <row r="350" spans="1:39" x14ac:dyDescent="0.35">
      <c r="A350" t="s">
        <v>3374</v>
      </c>
      <c r="B350" t="s">
        <v>3375</v>
      </c>
      <c r="C350" t="s">
        <v>3375</v>
      </c>
      <c r="D350" t="s">
        <v>3376</v>
      </c>
      <c r="E350" t="s">
        <v>81</v>
      </c>
      <c r="F350" t="s">
        <v>41</v>
      </c>
      <c r="G350" t="s">
        <v>42</v>
      </c>
      <c r="H350" t="s">
        <v>42</v>
      </c>
      <c r="I350" t="s">
        <v>2494</v>
      </c>
      <c r="J350" t="s">
        <v>3377</v>
      </c>
      <c r="K350" t="s">
        <v>3377</v>
      </c>
      <c r="L350" t="s">
        <v>3378</v>
      </c>
      <c r="M350">
        <v>9</v>
      </c>
      <c r="N350">
        <v>5</v>
      </c>
      <c r="O350">
        <v>2020</v>
      </c>
      <c r="P350">
        <v>9</v>
      </c>
      <c r="Q350" t="s">
        <v>479</v>
      </c>
      <c r="R350" s="1">
        <v>43952</v>
      </c>
      <c r="S350">
        <v>2</v>
      </c>
      <c r="T350" t="s">
        <v>3135</v>
      </c>
      <c r="U350" t="s">
        <v>3379</v>
      </c>
      <c r="V350">
        <v>27876</v>
      </c>
      <c r="W350" t="s">
        <v>1488</v>
      </c>
      <c r="X350">
        <v>454</v>
      </c>
      <c r="Y350">
        <v>1.6299999999999999E-2</v>
      </c>
      <c r="Z350">
        <v>23</v>
      </c>
      <c r="AA350" t="s">
        <v>3380</v>
      </c>
      <c r="AB350">
        <v>44</v>
      </c>
      <c r="AC350">
        <v>27</v>
      </c>
      <c r="AD350">
        <v>0</v>
      </c>
      <c r="AE350">
        <v>27.7</v>
      </c>
      <c r="AF350" t="s">
        <v>187</v>
      </c>
      <c r="AG350">
        <v>30400</v>
      </c>
      <c r="AH350" t="s">
        <v>3381</v>
      </c>
      <c r="AI350" t="s">
        <v>54</v>
      </c>
      <c r="AJ350" t="s">
        <v>1143</v>
      </c>
      <c r="AK350" t="s">
        <v>54</v>
      </c>
      <c r="AL350" s="23" t="str">
        <f t="shared" si="6"/>
        <v>ธุรกิจและการค้า</v>
      </c>
      <c r="AM350">
        <f>LEN(Exploratory_Data_Analysis___video_youtube[[#This Row],[description]])</f>
        <v>291</v>
      </c>
    </row>
    <row r="351" spans="1:39" x14ac:dyDescent="0.35">
      <c r="A351" t="s">
        <v>3382</v>
      </c>
      <c r="B351" t="s">
        <v>3383</v>
      </c>
      <c r="C351" t="s">
        <v>3383</v>
      </c>
      <c r="D351" t="s">
        <v>3384</v>
      </c>
      <c r="E351" t="s">
        <v>224</v>
      </c>
      <c r="F351" t="s">
        <v>41</v>
      </c>
      <c r="G351" t="s">
        <v>42</v>
      </c>
      <c r="H351" t="s">
        <v>42</v>
      </c>
      <c r="I351" t="s">
        <v>2494</v>
      </c>
      <c r="J351" t="s">
        <v>3385</v>
      </c>
      <c r="K351" t="s">
        <v>3385</v>
      </c>
      <c r="L351" t="s">
        <v>3386</v>
      </c>
      <c r="M351">
        <v>7</v>
      </c>
      <c r="N351">
        <v>5</v>
      </c>
      <c r="O351">
        <v>2020</v>
      </c>
      <c r="P351">
        <v>7</v>
      </c>
      <c r="Q351" t="s">
        <v>479</v>
      </c>
      <c r="R351" s="1">
        <v>43952</v>
      </c>
      <c r="S351">
        <v>2</v>
      </c>
      <c r="T351" t="s">
        <v>3135</v>
      </c>
      <c r="U351" t="s">
        <v>3387</v>
      </c>
      <c r="V351">
        <v>21834</v>
      </c>
      <c r="W351" t="s">
        <v>3388</v>
      </c>
      <c r="X351">
        <v>296</v>
      </c>
      <c r="Y351">
        <v>1.3599999999999999E-2</v>
      </c>
      <c r="Z351">
        <v>16</v>
      </c>
      <c r="AA351" t="s">
        <v>3389</v>
      </c>
      <c r="AB351">
        <v>8</v>
      </c>
      <c r="AC351">
        <v>7</v>
      </c>
      <c r="AD351">
        <v>1</v>
      </c>
      <c r="AE351">
        <v>67.099999999999994</v>
      </c>
      <c r="AF351" t="s">
        <v>259</v>
      </c>
      <c r="AG351">
        <v>35400</v>
      </c>
      <c r="AH351" t="s">
        <v>3390</v>
      </c>
      <c r="AI351" t="s">
        <v>54</v>
      </c>
      <c r="AJ351" t="s">
        <v>1419</v>
      </c>
      <c r="AK351" t="s">
        <v>54</v>
      </c>
      <c r="AL351" s="23" t="str">
        <f t="shared" si="6"/>
        <v>Life Style</v>
      </c>
      <c r="AM351">
        <f>LEN(Exploratory_Data_Analysis___video_youtube[[#This Row],[description]])</f>
        <v>296</v>
      </c>
    </row>
    <row r="352" spans="1:39" x14ac:dyDescent="0.35">
      <c r="A352" t="s">
        <v>3391</v>
      </c>
      <c r="B352" t="s">
        <v>3392</v>
      </c>
      <c r="C352" t="s">
        <v>3392</v>
      </c>
      <c r="D352" t="s">
        <v>3393</v>
      </c>
      <c r="E352" t="s">
        <v>224</v>
      </c>
      <c r="F352" t="s">
        <v>41</v>
      </c>
      <c r="G352" t="s">
        <v>42</v>
      </c>
      <c r="H352" t="s">
        <v>42</v>
      </c>
      <c r="I352" t="s">
        <v>2494</v>
      </c>
      <c r="J352" t="s">
        <v>3394</v>
      </c>
      <c r="K352" t="s">
        <v>3394</v>
      </c>
      <c r="L352" t="s">
        <v>3395</v>
      </c>
      <c r="M352">
        <v>6</v>
      </c>
      <c r="N352">
        <v>5</v>
      </c>
      <c r="O352">
        <v>2020</v>
      </c>
      <c r="P352">
        <v>6</v>
      </c>
      <c r="Q352" t="s">
        <v>479</v>
      </c>
      <c r="R352" s="1">
        <v>43952</v>
      </c>
      <c r="S352">
        <v>2</v>
      </c>
      <c r="T352" t="s">
        <v>3135</v>
      </c>
      <c r="U352" t="s">
        <v>3396</v>
      </c>
      <c r="V352">
        <v>49299</v>
      </c>
      <c r="W352" t="s">
        <v>3397</v>
      </c>
      <c r="X352">
        <v>818</v>
      </c>
      <c r="Y352">
        <v>1.66E-2</v>
      </c>
      <c r="Z352">
        <v>99</v>
      </c>
      <c r="AA352" t="s">
        <v>3398</v>
      </c>
      <c r="AB352">
        <v>21</v>
      </c>
      <c r="AC352">
        <v>39</v>
      </c>
      <c r="AD352">
        <v>0</v>
      </c>
      <c r="AE352">
        <v>39.4</v>
      </c>
      <c r="AF352" t="s">
        <v>52</v>
      </c>
      <c r="AG352">
        <v>34000</v>
      </c>
      <c r="AH352" t="s">
        <v>3399</v>
      </c>
      <c r="AI352" t="s">
        <v>54</v>
      </c>
      <c r="AJ352" t="s">
        <v>285</v>
      </c>
      <c r="AK352" t="s">
        <v>285</v>
      </c>
      <c r="AL352" s="23" t="str">
        <f t="shared" si="6"/>
        <v>การเมือง</v>
      </c>
      <c r="AM352">
        <f>LEN(Exploratory_Data_Analysis___video_youtube[[#This Row],[description]])</f>
        <v>312</v>
      </c>
    </row>
    <row r="353" spans="1:39" x14ac:dyDescent="0.35">
      <c r="A353" t="s">
        <v>3400</v>
      </c>
      <c r="B353" t="s">
        <v>3401</v>
      </c>
      <c r="C353" t="s">
        <v>3401</v>
      </c>
      <c r="D353" t="s">
        <v>3402</v>
      </c>
      <c r="E353" t="s">
        <v>3112</v>
      </c>
      <c r="F353" t="s">
        <v>41</v>
      </c>
      <c r="G353" t="s">
        <v>42</v>
      </c>
      <c r="H353" t="s">
        <v>42</v>
      </c>
      <c r="I353" t="s">
        <v>2494</v>
      </c>
      <c r="J353" t="s">
        <v>3403</v>
      </c>
      <c r="K353" t="s">
        <v>3403</v>
      </c>
      <c r="L353" t="s">
        <v>3404</v>
      </c>
      <c r="M353">
        <v>5</v>
      </c>
      <c r="N353">
        <v>5</v>
      </c>
      <c r="O353">
        <v>2020</v>
      </c>
      <c r="P353">
        <v>5</v>
      </c>
      <c r="Q353" t="s">
        <v>479</v>
      </c>
      <c r="R353" s="1">
        <v>43952</v>
      </c>
      <c r="S353">
        <v>2</v>
      </c>
      <c r="T353" t="s">
        <v>3135</v>
      </c>
      <c r="U353" t="s">
        <v>3405</v>
      </c>
      <c r="V353">
        <v>16842</v>
      </c>
      <c r="W353" t="s">
        <v>3406</v>
      </c>
      <c r="X353">
        <v>239</v>
      </c>
      <c r="Y353">
        <v>1.4200000000000001E-2</v>
      </c>
      <c r="Z353">
        <v>31</v>
      </c>
      <c r="AA353" t="s">
        <v>3407</v>
      </c>
      <c r="AB353">
        <v>22</v>
      </c>
      <c r="AC353">
        <v>8</v>
      </c>
      <c r="AD353">
        <v>1</v>
      </c>
      <c r="AE353">
        <v>68.400000000000006</v>
      </c>
      <c r="AF353" t="s">
        <v>259</v>
      </c>
      <c r="AG353">
        <v>37800</v>
      </c>
      <c r="AH353" t="s">
        <v>3408</v>
      </c>
      <c r="AI353" t="s">
        <v>54</v>
      </c>
      <c r="AJ353" t="s">
        <v>285</v>
      </c>
      <c r="AK353" t="s">
        <v>285</v>
      </c>
      <c r="AL353" s="23" t="str">
        <f t="shared" si="6"/>
        <v>การเมือง</v>
      </c>
      <c r="AM353">
        <f>LEN(Exploratory_Data_Analysis___video_youtube[[#This Row],[description]])</f>
        <v>349</v>
      </c>
    </row>
    <row r="354" spans="1:39" x14ac:dyDescent="0.35">
      <c r="A354" t="s">
        <v>3409</v>
      </c>
      <c r="B354" t="s">
        <v>3410</v>
      </c>
      <c r="C354" t="s">
        <v>3410</v>
      </c>
      <c r="D354" t="s">
        <v>3411</v>
      </c>
      <c r="E354" t="s">
        <v>276</v>
      </c>
      <c r="F354" t="s">
        <v>41</v>
      </c>
      <c r="G354" t="s">
        <v>42</v>
      </c>
      <c r="H354" t="s">
        <v>42</v>
      </c>
      <c r="I354" t="s">
        <v>2494</v>
      </c>
      <c r="J354" t="s">
        <v>3412</v>
      </c>
      <c r="K354" t="s">
        <v>3412</v>
      </c>
      <c r="L354" t="s">
        <v>3413</v>
      </c>
      <c r="M354">
        <v>4</v>
      </c>
      <c r="N354">
        <v>5</v>
      </c>
      <c r="O354">
        <v>2020</v>
      </c>
      <c r="P354">
        <v>4</v>
      </c>
      <c r="Q354" t="s">
        <v>479</v>
      </c>
      <c r="R354" s="1">
        <v>43952</v>
      </c>
      <c r="S354">
        <v>2</v>
      </c>
      <c r="T354" t="s">
        <v>3135</v>
      </c>
      <c r="U354" t="s">
        <v>3414</v>
      </c>
      <c r="V354">
        <v>29495</v>
      </c>
      <c r="W354" t="s">
        <v>3415</v>
      </c>
      <c r="X354">
        <v>630</v>
      </c>
      <c r="Y354">
        <v>2.1399999999999999E-2</v>
      </c>
      <c r="Z354">
        <v>130</v>
      </c>
      <c r="AA354" t="s">
        <v>3416</v>
      </c>
      <c r="AB354">
        <v>39</v>
      </c>
      <c r="AC354">
        <v>48</v>
      </c>
      <c r="AD354">
        <v>0</v>
      </c>
      <c r="AE354">
        <v>48.7</v>
      </c>
      <c r="AF354" t="s">
        <v>52</v>
      </c>
      <c r="AG354">
        <v>39400</v>
      </c>
      <c r="AH354" t="s">
        <v>3417</v>
      </c>
      <c r="AI354" t="s">
        <v>54</v>
      </c>
      <c r="AJ354" t="s">
        <v>285</v>
      </c>
      <c r="AK354" t="s">
        <v>285</v>
      </c>
      <c r="AL354" s="23" t="str">
        <f t="shared" si="6"/>
        <v>การเมือง</v>
      </c>
      <c r="AM354">
        <f>LEN(Exploratory_Data_Analysis___video_youtube[[#This Row],[description]])</f>
        <v>217</v>
      </c>
    </row>
    <row r="355" spans="1:39" x14ac:dyDescent="0.35">
      <c r="A355" t="s">
        <v>3418</v>
      </c>
      <c r="B355" t="s">
        <v>3419</v>
      </c>
      <c r="C355" t="s">
        <v>3419</v>
      </c>
      <c r="D355" t="s">
        <v>3420</v>
      </c>
      <c r="E355" t="s">
        <v>114</v>
      </c>
      <c r="F355" t="s">
        <v>41</v>
      </c>
      <c r="G355" t="s">
        <v>42</v>
      </c>
      <c r="H355" t="s">
        <v>42</v>
      </c>
      <c r="I355" t="s">
        <v>2494</v>
      </c>
      <c r="J355" t="s">
        <v>3421</v>
      </c>
      <c r="K355" t="s">
        <v>3421</v>
      </c>
      <c r="L355" t="s">
        <v>3422</v>
      </c>
      <c r="M355">
        <v>3</v>
      </c>
      <c r="N355">
        <v>5</v>
      </c>
      <c r="O355">
        <v>2020</v>
      </c>
      <c r="P355">
        <v>3</v>
      </c>
      <c r="Q355" t="s">
        <v>479</v>
      </c>
      <c r="R355" s="1">
        <v>43952</v>
      </c>
      <c r="S355">
        <v>2</v>
      </c>
      <c r="T355" t="s">
        <v>3135</v>
      </c>
      <c r="U355" t="s">
        <v>3423</v>
      </c>
      <c r="V355">
        <v>65256</v>
      </c>
      <c r="W355" t="s">
        <v>3424</v>
      </c>
      <c r="X355">
        <v>1020</v>
      </c>
      <c r="Y355">
        <v>1.5599999999999999E-2</v>
      </c>
      <c r="Z355">
        <v>124</v>
      </c>
      <c r="AA355" t="s">
        <v>3425</v>
      </c>
      <c r="AB355">
        <v>20</v>
      </c>
      <c r="AC355">
        <v>49</v>
      </c>
      <c r="AD355">
        <v>0</v>
      </c>
      <c r="AE355">
        <v>49.3</v>
      </c>
      <c r="AF355" t="s">
        <v>52</v>
      </c>
      <c r="AG355">
        <v>38200</v>
      </c>
      <c r="AH355" t="s">
        <v>3426</v>
      </c>
      <c r="AI355" t="s">
        <v>54</v>
      </c>
      <c r="AJ355" t="s">
        <v>3427</v>
      </c>
      <c r="AK355" t="s">
        <v>3427</v>
      </c>
      <c r="AL355" s="23" t="str">
        <f t="shared" si="6"/>
        <v>สินค้าและบริการ</v>
      </c>
      <c r="AM355">
        <f>LEN(Exploratory_Data_Analysis___video_youtube[[#This Row],[description]])</f>
        <v>435</v>
      </c>
    </row>
    <row r="356" spans="1:39" x14ac:dyDescent="0.35">
      <c r="A356" t="s">
        <v>3428</v>
      </c>
      <c r="B356" t="s">
        <v>3429</v>
      </c>
      <c r="C356" t="s">
        <v>3429</v>
      </c>
      <c r="D356" t="s">
        <v>3430</v>
      </c>
      <c r="E356" t="s">
        <v>3112</v>
      </c>
      <c r="F356" t="s">
        <v>41</v>
      </c>
      <c r="G356" t="s">
        <v>42</v>
      </c>
      <c r="H356" t="s">
        <v>42</v>
      </c>
      <c r="I356" t="s">
        <v>2494</v>
      </c>
      <c r="J356" t="s">
        <v>3431</v>
      </c>
      <c r="K356" t="s">
        <v>3431</v>
      </c>
      <c r="L356" t="s">
        <v>3432</v>
      </c>
      <c r="M356">
        <v>1</v>
      </c>
      <c r="N356">
        <v>5</v>
      </c>
      <c r="O356">
        <v>2020</v>
      </c>
      <c r="P356">
        <v>1</v>
      </c>
      <c r="Q356" t="s">
        <v>479</v>
      </c>
      <c r="R356" s="1">
        <v>43952</v>
      </c>
      <c r="S356">
        <v>2</v>
      </c>
      <c r="T356" t="s">
        <v>3135</v>
      </c>
      <c r="U356" t="s">
        <v>3433</v>
      </c>
      <c r="V356">
        <v>37041</v>
      </c>
      <c r="W356" t="s">
        <v>3228</v>
      </c>
      <c r="X356">
        <v>558</v>
      </c>
      <c r="Y356">
        <v>1.5100000000000001E-2</v>
      </c>
      <c r="Z356">
        <v>40</v>
      </c>
      <c r="AA356" t="s">
        <v>3434</v>
      </c>
      <c r="AB356">
        <v>3</v>
      </c>
      <c r="AC356">
        <v>52</v>
      </c>
      <c r="AD356">
        <v>0</v>
      </c>
      <c r="AE356">
        <v>52.1</v>
      </c>
      <c r="AF356" t="s">
        <v>52</v>
      </c>
      <c r="AG356">
        <v>38300</v>
      </c>
      <c r="AH356" t="s">
        <v>3435</v>
      </c>
      <c r="AI356" t="s">
        <v>54</v>
      </c>
      <c r="AJ356" t="s">
        <v>285</v>
      </c>
      <c r="AK356" t="s">
        <v>285</v>
      </c>
      <c r="AL356" s="23" t="str">
        <f t="shared" si="6"/>
        <v>การเมือง</v>
      </c>
      <c r="AM356">
        <f>LEN(Exploratory_Data_Analysis___video_youtube[[#This Row],[description]])</f>
        <v>293</v>
      </c>
    </row>
    <row r="357" spans="1:39" x14ac:dyDescent="0.35">
      <c r="A357" t="s">
        <v>3436</v>
      </c>
      <c r="B357" t="s">
        <v>3437</v>
      </c>
      <c r="C357" t="s">
        <v>3437</v>
      </c>
      <c r="D357" t="s">
        <v>3438</v>
      </c>
      <c r="E357" t="s">
        <v>224</v>
      </c>
      <c r="F357" t="s">
        <v>41</v>
      </c>
      <c r="G357" t="s">
        <v>42</v>
      </c>
      <c r="H357" t="s">
        <v>42</v>
      </c>
      <c r="I357" t="s">
        <v>2494</v>
      </c>
      <c r="J357" t="s">
        <v>3439</v>
      </c>
      <c r="K357" t="s">
        <v>3439</v>
      </c>
      <c r="L357" t="s">
        <v>3440</v>
      </c>
      <c r="M357">
        <v>30</v>
      </c>
      <c r="N357">
        <v>4</v>
      </c>
      <c r="O357">
        <v>2020</v>
      </c>
      <c r="P357">
        <v>30</v>
      </c>
      <c r="Q357" t="s">
        <v>355</v>
      </c>
      <c r="R357" s="1">
        <v>43922</v>
      </c>
      <c r="S357">
        <v>2</v>
      </c>
      <c r="T357" t="s">
        <v>3135</v>
      </c>
      <c r="U357" t="s">
        <v>3441</v>
      </c>
      <c r="V357">
        <v>94517</v>
      </c>
      <c r="W357" t="s">
        <v>3442</v>
      </c>
      <c r="X357">
        <v>1219</v>
      </c>
      <c r="Y357">
        <v>1.29E-2</v>
      </c>
      <c r="Z357">
        <v>72</v>
      </c>
      <c r="AA357" t="s">
        <v>3443</v>
      </c>
      <c r="AB357">
        <v>42</v>
      </c>
      <c r="AC357">
        <v>47</v>
      </c>
      <c r="AD357">
        <v>0</v>
      </c>
      <c r="AE357">
        <v>47.7</v>
      </c>
      <c r="AF357" t="s">
        <v>52</v>
      </c>
      <c r="AG357">
        <v>39200</v>
      </c>
      <c r="AH357" t="s">
        <v>3444</v>
      </c>
      <c r="AI357" t="s">
        <v>54</v>
      </c>
      <c r="AJ357" t="s">
        <v>249</v>
      </c>
      <c r="AK357" t="s">
        <v>54</v>
      </c>
      <c r="AL357" s="23" t="str">
        <f t="shared" si="6"/>
        <v>เศรษฐกิจ</v>
      </c>
      <c r="AM357">
        <f>LEN(Exploratory_Data_Analysis___video_youtube[[#This Row],[description]])</f>
        <v>363</v>
      </c>
    </row>
    <row r="358" spans="1:39" x14ac:dyDescent="0.35">
      <c r="A358" t="s">
        <v>3445</v>
      </c>
      <c r="B358" t="s">
        <v>3446</v>
      </c>
      <c r="C358" t="s">
        <v>3446</v>
      </c>
      <c r="D358" t="s">
        <v>3447</v>
      </c>
      <c r="E358" t="s">
        <v>203</v>
      </c>
      <c r="F358" t="s">
        <v>41</v>
      </c>
      <c r="G358" t="s">
        <v>42</v>
      </c>
      <c r="H358" t="s">
        <v>42</v>
      </c>
      <c r="I358" t="s">
        <v>2494</v>
      </c>
      <c r="J358" t="s">
        <v>3448</v>
      </c>
      <c r="K358" t="s">
        <v>3448</v>
      </c>
      <c r="L358" t="s">
        <v>3449</v>
      </c>
      <c r="M358">
        <v>29</v>
      </c>
      <c r="N358">
        <v>4</v>
      </c>
      <c r="O358">
        <v>2020</v>
      </c>
      <c r="P358">
        <v>29</v>
      </c>
      <c r="Q358" t="s">
        <v>355</v>
      </c>
      <c r="R358" s="1">
        <v>43922</v>
      </c>
      <c r="S358">
        <v>2</v>
      </c>
      <c r="T358" t="s">
        <v>3135</v>
      </c>
      <c r="U358" t="s">
        <v>3450</v>
      </c>
      <c r="V358">
        <v>54782</v>
      </c>
      <c r="W358" t="s">
        <v>3451</v>
      </c>
      <c r="X358">
        <v>849</v>
      </c>
      <c r="Y358">
        <v>1.55E-2</v>
      </c>
      <c r="Z358">
        <v>141</v>
      </c>
      <c r="AA358" t="s">
        <v>3452</v>
      </c>
      <c r="AB358">
        <v>19</v>
      </c>
      <c r="AC358">
        <v>59</v>
      </c>
      <c r="AD358">
        <v>0</v>
      </c>
      <c r="AE358">
        <v>59.3</v>
      </c>
      <c r="AF358" t="s">
        <v>52</v>
      </c>
      <c r="AG358">
        <v>39000</v>
      </c>
      <c r="AH358" t="s">
        <v>3453</v>
      </c>
      <c r="AI358" t="s">
        <v>54</v>
      </c>
      <c r="AJ358" t="s">
        <v>249</v>
      </c>
      <c r="AK358" t="s">
        <v>54</v>
      </c>
      <c r="AL358" s="23" t="str">
        <f t="shared" si="6"/>
        <v>เศรษฐกิจ</v>
      </c>
      <c r="AM358">
        <f>LEN(Exploratory_Data_Analysis___video_youtube[[#This Row],[description]])</f>
        <v>266</v>
      </c>
    </row>
    <row r="359" spans="1:39" x14ac:dyDescent="0.35">
      <c r="A359" t="s">
        <v>3454</v>
      </c>
      <c r="B359" t="s">
        <v>3455</v>
      </c>
      <c r="C359" t="s">
        <v>3455</v>
      </c>
      <c r="D359" t="s">
        <v>3456</v>
      </c>
      <c r="E359" t="s">
        <v>192</v>
      </c>
      <c r="F359" t="s">
        <v>41</v>
      </c>
      <c r="G359" t="s">
        <v>42</v>
      </c>
      <c r="H359" t="s">
        <v>42</v>
      </c>
      <c r="I359" t="s">
        <v>2494</v>
      </c>
      <c r="J359" t="s">
        <v>3457</v>
      </c>
      <c r="K359" t="s">
        <v>3457</v>
      </c>
      <c r="L359" t="s">
        <v>3458</v>
      </c>
      <c r="M359">
        <v>28</v>
      </c>
      <c r="N359">
        <v>4</v>
      </c>
      <c r="O359">
        <v>2020</v>
      </c>
      <c r="P359">
        <v>28</v>
      </c>
      <c r="Q359" t="s">
        <v>355</v>
      </c>
      <c r="R359" s="1">
        <v>43922</v>
      </c>
      <c r="S359">
        <v>2</v>
      </c>
      <c r="T359" t="s">
        <v>3135</v>
      </c>
      <c r="U359" t="s">
        <v>3459</v>
      </c>
      <c r="V359">
        <v>54955</v>
      </c>
      <c r="W359" t="s">
        <v>2906</v>
      </c>
      <c r="X359">
        <v>769</v>
      </c>
      <c r="Y359">
        <v>1.4E-2</v>
      </c>
      <c r="Z359">
        <v>32</v>
      </c>
      <c r="AA359" t="s">
        <v>3460</v>
      </c>
      <c r="AB359">
        <v>55</v>
      </c>
      <c r="AC359">
        <v>53</v>
      </c>
      <c r="AD359">
        <v>0</v>
      </c>
      <c r="AE359">
        <v>53.9</v>
      </c>
      <c r="AF359" t="s">
        <v>52</v>
      </c>
      <c r="AG359">
        <v>41200</v>
      </c>
      <c r="AH359" t="s">
        <v>3461</v>
      </c>
      <c r="AI359" t="s">
        <v>54</v>
      </c>
      <c r="AJ359" t="s">
        <v>77</v>
      </c>
      <c r="AK359" t="s">
        <v>54</v>
      </c>
      <c r="AL359" s="23" t="str">
        <f t="shared" si="6"/>
        <v>ธุรกิจและการค้า</v>
      </c>
      <c r="AM359">
        <f>LEN(Exploratory_Data_Analysis___video_youtube[[#This Row],[description]])</f>
        <v>320</v>
      </c>
    </row>
    <row r="360" spans="1:39" x14ac:dyDescent="0.35">
      <c r="A360" t="s">
        <v>3462</v>
      </c>
      <c r="B360" t="s">
        <v>3463</v>
      </c>
      <c r="C360" t="s">
        <v>3463</v>
      </c>
      <c r="D360" t="s">
        <v>3464</v>
      </c>
      <c r="E360" t="s">
        <v>224</v>
      </c>
      <c r="F360" t="s">
        <v>41</v>
      </c>
      <c r="G360" t="s">
        <v>42</v>
      </c>
      <c r="H360" t="s">
        <v>42</v>
      </c>
      <c r="I360" t="s">
        <v>2494</v>
      </c>
      <c r="J360" t="s">
        <v>3465</v>
      </c>
      <c r="K360" t="s">
        <v>3465</v>
      </c>
      <c r="L360" t="s">
        <v>3466</v>
      </c>
      <c r="M360">
        <v>27</v>
      </c>
      <c r="N360">
        <v>4</v>
      </c>
      <c r="O360">
        <v>2020</v>
      </c>
      <c r="P360">
        <v>27</v>
      </c>
      <c r="Q360" t="s">
        <v>355</v>
      </c>
      <c r="R360" s="1">
        <v>43922</v>
      </c>
      <c r="S360">
        <v>2</v>
      </c>
      <c r="T360" t="s">
        <v>3135</v>
      </c>
      <c r="U360" t="s">
        <v>3467</v>
      </c>
      <c r="V360">
        <v>43614</v>
      </c>
      <c r="W360" t="s">
        <v>3468</v>
      </c>
      <c r="X360">
        <v>628</v>
      </c>
      <c r="Y360">
        <v>1.44E-2</v>
      </c>
      <c r="Z360">
        <v>123</v>
      </c>
      <c r="AA360" t="s">
        <v>3469</v>
      </c>
      <c r="AB360">
        <v>59</v>
      </c>
      <c r="AC360">
        <v>55</v>
      </c>
      <c r="AD360">
        <v>0</v>
      </c>
      <c r="AE360">
        <v>56</v>
      </c>
      <c r="AF360" t="s">
        <v>52</v>
      </c>
      <c r="AG360">
        <v>37800</v>
      </c>
      <c r="AH360" t="s">
        <v>3470</v>
      </c>
      <c r="AI360" t="s">
        <v>54</v>
      </c>
      <c r="AJ360" t="s">
        <v>285</v>
      </c>
      <c r="AK360" t="s">
        <v>285</v>
      </c>
      <c r="AL360" s="23" t="str">
        <f t="shared" si="6"/>
        <v>การเมือง</v>
      </c>
      <c r="AM360">
        <f>LEN(Exploratory_Data_Analysis___video_youtube[[#This Row],[description]])</f>
        <v>488</v>
      </c>
    </row>
    <row r="361" spans="1:39" x14ac:dyDescent="0.35">
      <c r="A361" t="s">
        <v>3471</v>
      </c>
      <c r="B361" t="s">
        <v>3472</v>
      </c>
      <c r="C361" t="s">
        <v>3472</v>
      </c>
      <c r="D361" t="s">
        <v>3473</v>
      </c>
      <c r="E361" t="s">
        <v>224</v>
      </c>
      <c r="F361" t="s">
        <v>41</v>
      </c>
      <c r="G361" t="s">
        <v>42</v>
      </c>
      <c r="H361" t="s">
        <v>42</v>
      </c>
      <c r="I361" t="s">
        <v>2494</v>
      </c>
      <c r="J361" t="s">
        <v>3474</v>
      </c>
      <c r="K361" t="s">
        <v>3474</v>
      </c>
      <c r="L361" t="s">
        <v>3475</v>
      </c>
      <c r="M361">
        <v>24</v>
      </c>
      <c r="N361">
        <v>4</v>
      </c>
      <c r="O361">
        <v>2020</v>
      </c>
      <c r="P361">
        <v>24</v>
      </c>
      <c r="Q361" t="s">
        <v>355</v>
      </c>
      <c r="R361" s="1">
        <v>43922</v>
      </c>
      <c r="S361">
        <v>2</v>
      </c>
      <c r="T361" t="s">
        <v>3135</v>
      </c>
      <c r="U361" t="s">
        <v>3476</v>
      </c>
      <c r="V361">
        <v>82065</v>
      </c>
      <c r="W361" t="s">
        <v>3477</v>
      </c>
      <c r="X361">
        <v>1460</v>
      </c>
      <c r="Y361">
        <v>1.78E-2</v>
      </c>
      <c r="Z361">
        <v>146</v>
      </c>
      <c r="AA361" t="s">
        <v>3478</v>
      </c>
      <c r="AB361">
        <v>5</v>
      </c>
      <c r="AC361">
        <v>52</v>
      </c>
      <c r="AD361">
        <v>0</v>
      </c>
      <c r="AE361">
        <v>52.1</v>
      </c>
      <c r="AF361" t="s">
        <v>52</v>
      </c>
      <c r="AG361">
        <v>40600</v>
      </c>
      <c r="AH361" t="s">
        <v>3479</v>
      </c>
      <c r="AI361" t="s">
        <v>54</v>
      </c>
      <c r="AJ361" t="s">
        <v>877</v>
      </c>
      <c r="AK361" t="s">
        <v>54</v>
      </c>
      <c r="AL361" s="23" t="str">
        <f t="shared" si="6"/>
        <v>ธุรกิจและการค้า</v>
      </c>
      <c r="AM361">
        <f>LEN(Exploratory_Data_Analysis___video_youtube[[#This Row],[description]])</f>
        <v>604</v>
      </c>
    </row>
    <row r="362" spans="1:39" x14ac:dyDescent="0.35">
      <c r="A362" t="s">
        <v>3480</v>
      </c>
      <c r="B362" t="s">
        <v>3481</v>
      </c>
      <c r="C362" t="s">
        <v>3481</v>
      </c>
      <c r="D362" t="s">
        <v>3482</v>
      </c>
      <c r="E362" t="s">
        <v>276</v>
      </c>
      <c r="F362" t="s">
        <v>41</v>
      </c>
      <c r="G362" t="s">
        <v>42</v>
      </c>
      <c r="H362" t="s">
        <v>42</v>
      </c>
      <c r="I362" t="s">
        <v>2494</v>
      </c>
      <c r="J362" t="s">
        <v>3483</v>
      </c>
      <c r="K362" t="s">
        <v>3483</v>
      </c>
      <c r="L362" t="s">
        <v>3484</v>
      </c>
      <c r="M362">
        <v>23</v>
      </c>
      <c r="N362">
        <v>4</v>
      </c>
      <c r="O362">
        <v>2020</v>
      </c>
      <c r="P362">
        <v>23</v>
      </c>
      <c r="Q362" t="s">
        <v>355</v>
      </c>
      <c r="R362" s="1">
        <v>43922</v>
      </c>
      <c r="S362">
        <v>2</v>
      </c>
      <c r="T362" t="s">
        <v>3135</v>
      </c>
      <c r="U362" t="s">
        <v>3485</v>
      </c>
      <c r="V362">
        <v>12914</v>
      </c>
      <c r="W362" t="s">
        <v>2580</v>
      </c>
      <c r="X362">
        <v>154</v>
      </c>
      <c r="Y362">
        <v>1.1900000000000001E-2</v>
      </c>
      <c r="Z362">
        <v>12</v>
      </c>
      <c r="AA362" t="s">
        <v>3486</v>
      </c>
      <c r="AB362">
        <v>11</v>
      </c>
      <c r="AC362">
        <v>46</v>
      </c>
      <c r="AD362">
        <v>0</v>
      </c>
      <c r="AE362">
        <v>46.2</v>
      </c>
      <c r="AF362" t="s">
        <v>52</v>
      </c>
      <c r="AG362">
        <v>35500</v>
      </c>
      <c r="AH362" t="s">
        <v>3487</v>
      </c>
      <c r="AI362" t="s">
        <v>54</v>
      </c>
      <c r="AJ362" t="s">
        <v>285</v>
      </c>
      <c r="AK362" t="s">
        <v>285</v>
      </c>
      <c r="AL362" s="23" t="str">
        <f t="shared" si="6"/>
        <v>การเมือง</v>
      </c>
      <c r="AM362">
        <f>LEN(Exploratory_Data_Analysis___video_youtube[[#This Row],[description]])</f>
        <v>225</v>
      </c>
    </row>
    <row r="363" spans="1:39" x14ac:dyDescent="0.35">
      <c r="A363" t="s">
        <v>3488</v>
      </c>
      <c r="B363" t="s">
        <v>3489</v>
      </c>
      <c r="C363" t="s">
        <v>3489</v>
      </c>
      <c r="D363" t="s">
        <v>3490</v>
      </c>
      <c r="E363" t="s">
        <v>114</v>
      </c>
      <c r="F363" t="s">
        <v>41</v>
      </c>
      <c r="G363" t="s">
        <v>42</v>
      </c>
      <c r="H363" t="s">
        <v>42</v>
      </c>
      <c r="I363" t="s">
        <v>2494</v>
      </c>
      <c r="J363" t="s">
        <v>3491</v>
      </c>
      <c r="K363" t="s">
        <v>3491</v>
      </c>
      <c r="L363" t="s">
        <v>3492</v>
      </c>
      <c r="M363">
        <v>22</v>
      </c>
      <c r="N363">
        <v>4</v>
      </c>
      <c r="O363">
        <v>2020</v>
      </c>
      <c r="P363">
        <v>22</v>
      </c>
      <c r="Q363" t="s">
        <v>355</v>
      </c>
      <c r="R363" s="1">
        <v>43922</v>
      </c>
      <c r="S363">
        <v>2</v>
      </c>
      <c r="T363" t="s">
        <v>3135</v>
      </c>
      <c r="U363" t="s">
        <v>3493</v>
      </c>
      <c r="V363">
        <v>41408</v>
      </c>
      <c r="W363" t="s">
        <v>3494</v>
      </c>
      <c r="X363">
        <v>652</v>
      </c>
      <c r="Y363">
        <v>1.5699999999999999E-2</v>
      </c>
      <c r="Z363">
        <v>33</v>
      </c>
      <c r="AA363" t="s">
        <v>3495</v>
      </c>
      <c r="AB363">
        <v>41</v>
      </c>
      <c r="AC363">
        <v>40</v>
      </c>
      <c r="AD363">
        <v>0</v>
      </c>
      <c r="AE363">
        <v>40.700000000000003</v>
      </c>
      <c r="AF363" t="s">
        <v>52</v>
      </c>
      <c r="AG363">
        <v>37500</v>
      </c>
      <c r="AH363" t="s">
        <v>3496</v>
      </c>
      <c r="AI363" t="s">
        <v>54</v>
      </c>
      <c r="AJ363" t="s">
        <v>249</v>
      </c>
      <c r="AK363" t="s">
        <v>54</v>
      </c>
      <c r="AL363" s="23" t="str">
        <f t="shared" si="6"/>
        <v>เศรษฐกิจ</v>
      </c>
      <c r="AM363">
        <f>LEN(Exploratory_Data_Analysis___video_youtube[[#This Row],[description]])</f>
        <v>458</v>
      </c>
    </row>
    <row r="364" spans="1:39" x14ac:dyDescent="0.35">
      <c r="A364" t="s">
        <v>3497</v>
      </c>
      <c r="B364" t="s">
        <v>3498</v>
      </c>
      <c r="C364" t="s">
        <v>3498</v>
      </c>
      <c r="D364" t="s">
        <v>3499</v>
      </c>
      <c r="E364" t="s">
        <v>224</v>
      </c>
      <c r="F364" t="s">
        <v>41</v>
      </c>
      <c r="G364" t="s">
        <v>42</v>
      </c>
      <c r="H364" t="s">
        <v>42</v>
      </c>
      <c r="I364" t="s">
        <v>2494</v>
      </c>
      <c r="J364" t="s">
        <v>3500</v>
      </c>
      <c r="K364" t="s">
        <v>3500</v>
      </c>
      <c r="L364" t="s">
        <v>3501</v>
      </c>
      <c r="M364">
        <v>21</v>
      </c>
      <c r="N364">
        <v>4</v>
      </c>
      <c r="O364">
        <v>2020</v>
      </c>
      <c r="P364">
        <v>21</v>
      </c>
      <c r="Q364" t="s">
        <v>355</v>
      </c>
      <c r="R364" s="1">
        <v>43922</v>
      </c>
      <c r="S364">
        <v>2</v>
      </c>
      <c r="T364" t="s">
        <v>3135</v>
      </c>
      <c r="U364" t="s">
        <v>3502</v>
      </c>
      <c r="V364">
        <v>44287</v>
      </c>
      <c r="W364" t="s">
        <v>3503</v>
      </c>
      <c r="X364">
        <v>624</v>
      </c>
      <c r="Y364">
        <v>1.41E-2</v>
      </c>
      <c r="Z364">
        <v>53</v>
      </c>
      <c r="AA364" t="s">
        <v>3504</v>
      </c>
      <c r="AB364">
        <v>44</v>
      </c>
      <c r="AC364">
        <v>52</v>
      </c>
      <c r="AD364">
        <v>0</v>
      </c>
      <c r="AE364">
        <v>52.7</v>
      </c>
      <c r="AF364" t="s">
        <v>52</v>
      </c>
      <c r="AG364">
        <v>36300</v>
      </c>
      <c r="AH364" t="s">
        <v>3505</v>
      </c>
      <c r="AI364" t="s">
        <v>54</v>
      </c>
      <c r="AJ364" t="s">
        <v>5736</v>
      </c>
      <c r="AK364" t="s">
        <v>54</v>
      </c>
      <c r="AL364" s="23" t="str">
        <f t="shared" si="6"/>
        <v>สินค้าและบริการ</v>
      </c>
      <c r="AM364">
        <f>LEN(Exploratory_Data_Analysis___video_youtube[[#This Row],[description]])</f>
        <v>310</v>
      </c>
    </row>
    <row r="365" spans="1:39" x14ac:dyDescent="0.35">
      <c r="A365" t="s">
        <v>3506</v>
      </c>
      <c r="B365" t="s">
        <v>3507</v>
      </c>
      <c r="C365" t="s">
        <v>3507</v>
      </c>
      <c r="D365" t="s">
        <v>3508</v>
      </c>
      <c r="E365" t="s">
        <v>114</v>
      </c>
      <c r="F365" t="s">
        <v>41</v>
      </c>
      <c r="G365" t="s">
        <v>42</v>
      </c>
      <c r="H365" t="s">
        <v>42</v>
      </c>
      <c r="I365" t="s">
        <v>2494</v>
      </c>
      <c r="J365" t="s">
        <v>3509</v>
      </c>
      <c r="K365" t="s">
        <v>3509</v>
      </c>
      <c r="L365" t="s">
        <v>3510</v>
      </c>
      <c r="M365">
        <v>20</v>
      </c>
      <c r="N365">
        <v>4</v>
      </c>
      <c r="O365">
        <v>2020</v>
      </c>
      <c r="P365">
        <v>20</v>
      </c>
      <c r="Q365" t="s">
        <v>355</v>
      </c>
      <c r="R365" s="1">
        <v>43922</v>
      </c>
      <c r="S365">
        <v>2</v>
      </c>
      <c r="T365" t="s">
        <v>3135</v>
      </c>
      <c r="U365" t="s">
        <v>3511</v>
      </c>
      <c r="V365">
        <v>34720</v>
      </c>
      <c r="W365" t="s">
        <v>3512</v>
      </c>
      <c r="X365">
        <v>531</v>
      </c>
      <c r="Y365">
        <v>1.5299999999999999E-2</v>
      </c>
      <c r="Z365">
        <v>79</v>
      </c>
      <c r="AA365" t="s">
        <v>3513</v>
      </c>
      <c r="AB365">
        <v>17</v>
      </c>
      <c r="AC365">
        <v>51</v>
      </c>
      <c r="AD365">
        <v>0</v>
      </c>
      <c r="AE365">
        <v>51.3</v>
      </c>
      <c r="AF365" t="s">
        <v>52</v>
      </c>
      <c r="AG365">
        <v>36500</v>
      </c>
      <c r="AH365" t="s">
        <v>3514</v>
      </c>
      <c r="AI365" t="s">
        <v>54</v>
      </c>
      <c r="AJ365" t="s">
        <v>285</v>
      </c>
      <c r="AK365" t="s">
        <v>285</v>
      </c>
      <c r="AL365" s="23" t="str">
        <f t="shared" si="6"/>
        <v>การเมือง</v>
      </c>
      <c r="AM365">
        <f>LEN(Exploratory_Data_Analysis___video_youtube[[#This Row],[description]])</f>
        <v>361</v>
      </c>
    </row>
    <row r="366" spans="1:39" x14ac:dyDescent="0.35">
      <c r="A366" t="s">
        <v>3515</v>
      </c>
      <c r="B366" t="s">
        <v>3516</v>
      </c>
      <c r="C366" t="s">
        <v>3516</v>
      </c>
      <c r="D366" t="s">
        <v>3517</v>
      </c>
      <c r="E366" t="s">
        <v>158</v>
      </c>
      <c r="F366" t="s">
        <v>41</v>
      </c>
      <c r="G366" t="s">
        <v>42</v>
      </c>
      <c r="H366" t="s">
        <v>42</v>
      </c>
      <c r="I366" t="s">
        <v>2494</v>
      </c>
      <c r="J366" t="s">
        <v>3518</v>
      </c>
      <c r="K366" t="s">
        <v>3518</v>
      </c>
      <c r="L366" t="s">
        <v>3519</v>
      </c>
      <c r="M366">
        <v>19</v>
      </c>
      <c r="N366">
        <v>4</v>
      </c>
      <c r="O366">
        <v>2020</v>
      </c>
      <c r="P366">
        <v>19</v>
      </c>
      <c r="Q366" t="s">
        <v>355</v>
      </c>
      <c r="R366" s="1">
        <v>43922</v>
      </c>
      <c r="S366">
        <v>2</v>
      </c>
      <c r="T366" t="s">
        <v>3135</v>
      </c>
      <c r="U366" t="s">
        <v>3520</v>
      </c>
      <c r="V366">
        <v>28214</v>
      </c>
      <c r="W366" t="s">
        <v>3521</v>
      </c>
      <c r="X366">
        <v>482</v>
      </c>
      <c r="Y366">
        <v>1.7100000000000001E-2</v>
      </c>
      <c r="Z366">
        <v>24</v>
      </c>
      <c r="AA366" t="s">
        <v>3522</v>
      </c>
      <c r="AB366">
        <v>51</v>
      </c>
      <c r="AC366">
        <v>52</v>
      </c>
      <c r="AD366">
        <v>0</v>
      </c>
      <c r="AE366">
        <v>52.9</v>
      </c>
      <c r="AF366" t="s">
        <v>52</v>
      </c>
      <c r="AG366">
        <v>36300</v>
      </c>
      <c r="AH366" t="s">
        <v>3523</v>
      </c>
      <c r="AI366" t="s">
        <v>54</v>
      </c>
      <c r="AJ366" t="s">
        <v>3427</v>
      </c>
      <c r="AK366" t="s">
        <v>3427</v>
      </c>
      <c r="AL366" s="23" t="str">
        <f t="shared" si="6"/>
        <v>สินค้าและบริการ</v>
      </c>
      <c r="AM366">
        <f>LEN(Exploratory_Data_Analysis___video_youtube[[#This Row],[description]])</f>
        <v>340</v>
      </c>
    </row>
    <row r="367" spans="1:39" x14ac:dyDescent="0.35">
      <c r="A367" t="s">
        <v>3524</v>
      </c>
      <c r="B367" t="s">
        <v>3525</v>
      </c>
      <c r="C367" t="s">
        <v>3525</v>
      </c>
      <c r="D367" t="s">
        <v>3526</v>
      </c>
      <c r="E367" t="s">
        <v>3112</v>
      </c>
      <c r="F367" t="s">
        <v>41</v>
      </c>
      <c r="G367" t="s">
        <v>42</v>
      </c>
      <c r="H367" t="s">
        <v>42</v>
      </c>
      <c r="I367" t="s">
        <v>2494</v>
      </c>
      <c r="J367" t="s">
        <v>3527</v>
      </c>
      <c r="K367" t="s">
        <v>3527</v>
      </c>
      <c r="L367" t="s">
        <v>3528</v>
      </c>
      <c r="M367">
        <v>16</v>
      </c>
      <c r="N367">
        <v>4</v>
      </c>
      <c r="O367">
        <v>2020</v>
      </c>
      <c r="P367">
        <v>16</v>
      </c>
      <c r="Q367" t="s">
        <v>355</v>
      </c>
      <c r="R367" s="1">
        <v>43922</v>
      </c>
      <c r="S367">
        <v>2</v>
      </c>
      <c r="T367" t="s">
        <v>3135</v>
      </c>
      <c r="U367" t="s">
        <v>3529</v>
      </c>
      <c r="V367">
        <v>250340</v>
      </c>
      <c r="W367" t="s">
        <v>3530</v>
      </c>
      <c r="X367">
        <v>2842</v>
      </c>
      <c r="Y367">
        <v>1.14E-2</v>
      </c>
      <c r="Z367">
        <v>557</v>
      </c>
      <c r="AA367" t="s">
        <v>3531</v>
      </c>
      <c r="AB367">
        <v>7</v>
      </c>
      <c r="AC367">
        <v>23</v>
      </c>
      <c r="AD367">
        <v>1</v>
      </c>
      <c r="AE367">
        <v>83.1</v>
      </c>
      <c r="AF367" t="s">
        <v>259</v>
      </c>
      <c r="AG367">
        <v>39100</v>
      </c>
      <c r="AH367" t="s">
        <v>3532</v>
      </c>
      <c r="AI367" t="s">
        <v>54</v>
      </c>
      <c r="AJ367" t="s">
        <v>285</v>
      </c>
      <c r="AK367" t="s">
        <v>54</v>
      </c>
      <c r="AL367" s="23" t="str">
        <f t="shared" si="6"/>
        <v>การเมือง</v>
      </c>
      <c r="AM367">
        <f>LEN(Exploratory_Data_Analysis___video_youtube[[#This Row],[description]])</f>
        <v>319</v>
      </c>
    </row>
    <row r="368" spans="1:39" x14ac:dyDescent="0.35">
      <c r="A368" t="s">
        <v>3533</v>
      </c>
      <c r="B368" t="s">
        <v>3534</v>
      </c>
      <c r="C368" t="s">
        <v>3534</v>
      </c>
      <c r="D368" t="s">
        <v>3535</v>
      </c>
      <c r="E368" t="s">
        <v>203</v>
      </c>
      <c r="F368" t="s">
        <v>41</v>
      </c>
      <c r="G368" t="s">
        <v>42</v>
      </c>
      <c r="H368" t="s">
        <v>42</v>
      </c>
      <c r="I368" t="s">
        <v>2494</v>
      </c>
      <c r="J368" t="s">
        <v>3536</v>
      </c>
      <c r="K368" t="s">
        <v>3536</v>
      </c>
      <c r="L368" t="s">
        <v>3537</v>
      </c>
      <c r="M368">
        <v>15</v>
      </c>
      <c r="N368">
        <v>4</v>
      </c>
      <c r="O368">
        <v>2020</v>
      </c>
      <c r="P368">
        <v>15</v>
      </c>
      <c r="Q368" t="s">
        <v>355</v>
      </c>
      <c r="R368" s="1">
        <v>43922</v>
      </c>
      <c r="S368">
        <v>2</v>
      </c>
      <c r="T368" t="s">
        <v>3135</v>
      </c>
      <c r="U368" t="s">
        <v>3538</v>
      </c>
      <c r="V368">
        <v>32189</v>
      </c>
      <c r="W368" t="s">
        <v>3539</v>
      </c>
      <c r="X368">
        <v>439</v>
      </c>
      <c r="Y368">
        <v>1.3599999999999999E-2</v>
      </c>
      <c r="Z368">
        <v>19</v>
      </c>
      <c r="AA368" t="s">
        <v>3540</v>
      </c>
      <c r="AB368">
        <v>14</v>
      </c>
      <c r="AC368">
        <v>39</v>
      </c>
      <c r="AD368">
        <v>0</v>
      </c>
      <c r="AE368">
        <v>39.200000000000003</v>
      </c>
      <c r="AF368" t="s">
        <v>52</v>
      </c>
      <c r="AG368">
        <v>39200</v>
      </c>
      <c r="AH368" t="s">
        <v>3541</v>
      </c>
      <c r="AI368" t="s">
        <v>54</v>
      </c>
      <c r="AJ368" t="s">
        <v>249</v>
      </c>
      <c r="AK368" t="s">
        <v>54</v>
      </c>
      <c r="AL368" s="23" t="str">
        <f t="shared" si="6"/>
        <v>เศรษฐกิจ</v>
      </c>
      <c r="AM368">
        <f>LEN(Exploratory_Data_Analysis___video_youtube[[#This Row],[description]])</f>
        <v>285</v>
      </c>
    </row>
    <row r="369" spans="1:39" x14ac:dyDescent="0.35">
      <c r="A369" t="s">
        <v>3542</v>
      </c>
      <c r="B369" t="s">
        <v>3543</v>
      </c>
      <c r="C369" t="s">
        <v>3543</v>
      </c>
      <c r="D369" t="s">
        <v>3544</v>
      </c>
      <c r="E369" t="s">
        <v>224</v>
      </c>
      <c r="F369" t="s">
        <v>41</v>
      </c>
      <c r="G369" t="s">
        <v>42</v>
      </c>
      <c r="H369" t="s">
        <v>42</v>
      </c>
      <c r="I369" t="s">
        <v>2494</v>
      </c>
      <c r="J369" t="s">
        <v>3545</v>
      </c>
      <c r="K369" t="s">
        <v>3545</v>
      </c>
      <c r="L369" t="s">
        <v>3546</v>
      </c>
      <c r="M369">
        <v>14</v>
      </c>
      <c r="N369">
        <v>4</v>
      </c>
      <c r="O369">
        <v>2020</v>
      </c>
      <c r="P369">
        <v>14</v>
      </c>
      <c r="Q369" t="s">
        <v>355</v>
      </c>
      <c r="R369" s="1">
        <v>43922</v>
      </c>
      <c r="S369">
        <v>2</v>
      </c>
      <c r="T369" t="s">
        <v>3135</v>
      </c>
      <c r="U369" t="s">
        <v>3547</v>
      </c>
      <c r="V369">
        <v>79669</v>
      </c>
      <c r="W369" t="s">
        <v>3548</v>
      </c>
      <c r="X369">
        <v>1317</v>
      </c>
      <c r="Y369">
        <v>1.6500000000000001E-2</v>
      </c>
      <c r="Z369">
        <v>158</v>
      </c>
      <c r="AA369" t="s">
        <v>3549</v>
      </c>
      <c r="AB369">
        <v>40</v>
      </c>
      <c r="AC369">
        <v>52</v>
      </c>
      <c r="AD369">
        <v>0</v>
      </c>
      <c r="AE369">
        <v>52.7</v>
      </c>
      <c r="AF369" t="s">
        <v>52</v>
      </c>
      <c r="AG369">
        <v>34200</v>
      </c>
      <c r="AH369" t="s">
        <v>3550</v>
      </c>
      <c r="AI369" t="s">
        <v>54</v>
      </c>
      <c r="AJ369" t="s">
        <v>4544</v>
      </c>
      <c r="AK369" t="s">
        <v>54</v>
      </c>
      <c r="AL369" s="23" t="str">
        <f t="shared" si="6"/>
        <v>ธุรกิจและการค้า</v>
      </c>
      <c r="AM369">
        <f>LEN(Exploratory_Data_Analysis___video_youtube[[#This Row],[description]])</f>
        <v>280</v>
      </c>
    </row>
    <row r="370" spans="1:39" x14ac:dyDescent="0.35">
      <c r="A370" t="s">
        <v>3551</v>
      </c>
      <c r="B370" t="s">
        <v>3552</v>
      </c>
      <c r="C370" t="s">
        <v>3552</v>
      </c>
      <c r="D370" t="s">
        <v>3553</v>
      </c>
      <c r="E370" t="s">
        <v>3112</v>
      </c>
      <c r="F370" t="s">
        <v>41</v>
      </c>
      <c r="G370" t="s">
        <v>42</v>
      </c>
      <c r="H370" t="s">
        <v>42</v>
      </c>
      <c r="I370" t="s">
        <v>2494</v>
      </c>
      <c r="J370" t="s">
        <v>3554</v>
      </c>
      <c r="K370" t="s">
        <v>3554</v>
      </c>
      <c r="L370" t="s">
        <v>3555</v>
      </c>
      <c r="M370">
        <v>12</v>
      </c>
      <c r="N370">
        <v>4</v>
      </c>
      <c r="O370">
        <v>2020</v>
      </c>
      <c r="P370">
        <v>12</v>
      </c>
      <c r="Q370" t="s">
        <v>355</v>
      </c>
      <c r="R370" s="1">
        <v>43922</v>
      </c>
      <c r="S370">
        <v>2</v>
      </c>
      <c r="T370" t="s">
        <v>3135</v>
      </c>
      <c r="U370" t="s">
        <v>3556</v>
      </c>
      <c r="V370">
        <v>20905</v>
      </c>
      <c r="W370" t="s">
        <v>3388</v>
      </c>
      <c r="X370">
        <v>296</v>
      </c>
      <c r="Y370">
        <v>1.4200000000000001E-2</v>
      </c>
      <c r="Z370">
        <v>31</v>
      </c>
      <c r="AA370" t="s">
        <v>3557</v>
      </c>
      <c r="AB370">
        <v>17</v>
      </c>
      <c r="AC370">
        <v>45</v>
      </c>
      <c r="AD370">
        <v>0</v>
      </c>
      <c r="AE370">
        <v>45.3</v>
      </c>
      <c r="AF370" t="s">
        <v>52</v>
      </c>
      <c r="AG370">
        <v>37700</v>
      </c>
      <c r="AH370" t="s">
        <v>3558</v>
      </c>
      <c r="AI370" t="s">
        <v>54</v>
      </c>
      <c r="AJ370" t="s">
        <v>7043</v>
      </c>
      <c r="AK370" t="s">
        <v>54</v>
      </c>
      <c r="AL370" s="23" t="str">
        <f t="shared" si="6"/>
        <v>Life Style</v>
      </c>
      <c r="AM370">
        <f>LEN(Exploratory_Data_Analysis___video_youtube[[#This Row],[description]])</f>
        <v>470</v>
      </c>
    </row>
    <row r="371" spans="1:39" x14ac:dyDescent="0.35">
      <c r="A371" t="s">
        <v>3559</v>
      </c>
      <c r="B371" t="s">
        <v>3560</v>
      </c>
      <c r="C371" t="s">
        <v>3560</v>
      </c>
      <c r="D371" t="s">
        <v>3561</v>
      </c>
      <c r="E371" t="s">
        <v>192</v>
      </c>
      <c r="F371" t="s">
        <v>41</v>
      </c>
      <c r="G371" t="s">
        <v>42</v>
      </c>
      <c r="H371" t="s">
        <v>42</v>
      </c>
      <c r="I371" t="s">
        <v>2494</v>
      </c>
      <c r="J371" t="s">
        <v>3562</v>
      </c>
      <c r="K371" t="s">
        <v>3562</v>
      </c>
      <c r="L371" t="s">
        <v>3563</v>
      </c>
      <c r="M371">
        <v>10</v>
      </c>
      <c r="N371">
        <v>4</v>
      </c>
      <c r="O371">
        <v>2020</v>
      </c>
      <c r="P371">
        <v>10</v>
      </c>
      <c r="Q371" t="s">
        <v>355</v>
      </c>
      <c r="R371" s="1">
        <v>43922</v>
      </c>
      <c r="S371">
        <v>2</v>
      </c>
      <c r="T371" t="s">
        <v>3135</v>
      </c>
      <c r="U371" t="s">
        <v>3564</v>
      </c>
      <c r="V371">
        <v>9109</v>
      </c>
      <c r="W371" t="s">
        <v>3565</v>
      </c>
      <c r="X371">
        <v>124</v>
      </c>
      <c r="Y371">
        <v>1.3599999999999999E-2</v>
      </c>
      <c r="Z371">
        <v>12</v>
      </c>
      <c r="AA371" t="s">
        <v>3566</v>
      </c>
      <c r="AB371">
        <v>7</v>
      </c>
      <c r="AC371">
        <v>56</v>
      </c>
      <c r="AD371">
        <v>0</v>
      </c>
      <c r="AE371">
        <v>56.1</v>
      </c>
      <c r="AF371" t="s">
        <v>52</v>
      </c>
      <c r="AG371">
        <v>36600</v>
      </c>
      <c r="AH371" t="s">
        <v>3567</v>
      </c>
      <c r="AI371" t="s">
        <v>451</v>
      </c>
      <c r="AJ371" t="s">
        <v>249</v>
      </c>
      <c r="AK371" t="s">
        <v>54</v>
      </c>
      <c r="AL371" s="23" t="str">
        <f t="shared" si="6"/>
        <v>เศรษฐกิจ</v>
      </c>
      <c r="AM371">
        <f>LEN(Exploratory_Data_Analysis___video_youtube[[#This Row],[description]])</f>
        <v>349</v>
      </c>
    </row>
    <row r="372" spans="1:39" x14ac:dyDescent="0.35">
      <c r="A372" t="s">
        <v>3568</v>
      </c>
      <c r="B372" t="s">
        <v>3569</v>
      </c>
      <c r="C372" t="s">
        <v>3569</v>
      </c>
      <c r="D372" t="s">
        <v>3570</v>
      </c>
      <c r="E372" t="s">
        <v>3112</v>
      </c>
      <c r="F372" t="s">
        <v>41</v>
      </c>
      <c r="G372" t="s">
        <v>42</v>
      </c>
      <c r="H372" t="s">
        <v>42</v>
      </c>
      <c r="I372" t="s">
        <v>2494</v>
      </c>
      <c r="J372" t="s">
        <v>3571</v>
      </c>
      <c r="K372" t="s">
        <v>3571</v>
      </c>
      <c r="L372" t="s">
        <v>3572</v>
      </c>
      <c r="M372">
        <v>6</v>
      </c>
      <c r="N372">
        <v>4</v>
      </c>
      <c r="O372">
        <v>2020</v>
      </c>
      <c r="P372">
        <v>6</v>
      </c>
      <c r="Q372" t="s">
        <v>355</v>
      </c>
      <c r="R372" s="1">
        <v>43922</v>
      </c>
      <c r="S372">
        <v>2</v>
      </c>
      <c r="T372" t="s">
        <v>3135</v>
      </c>
      <c r="U372" t="s">
        <v>3573</v>
      </c>
      <c r="V372">
        <v>151941</v>
      </c>
      <c r="W372" t="s">
        <v>3574</v>
      </c>
      <c r="X372">
        <v>1156</v>
      </c>
      <c r="Y372">
        <v>7.6E-3</v>
      </c>
      <c r="Z372">
        <v>262</v>
      </c>
      <c r="AA372" t="s">
        <v>754</v>
      </c>
      <c r="AB372">
        <v>21</v>
      </c>
      <c r="AC372">
        <v>46</v>
      </c>
      <c r="AD372">
        <v>0</v>
      </c>
      <c r="AE372">
        <v>46.4</v>
      </c>
      <c r="AF372" t="s">
        <v>52</v>
      </c>
      <c r="AG372">
        <v>39600</v>
      </c>
      <c r="AH372" t="s">
        <v>3575</v>
      </c>
      <c r="AI372" t="s">
        <v>54</v>
      </c>
      <c r="AJ372" t="s">
        <v>7043</v>
      </c>
      <c r="AK372" t="s">
        <v>54</v>
      </c>
      <c r="AL372" s="23" t="str">
        <f t="shared" si="6"/>
        <v>Life Style</v>
      </c>
      <c r="AM372">
        <f>LEN(Exploratory_Data_Analysis___video_youtube[[#This Row],[description]])</f>
        <v>383</v>
      </c>
    </row>
    <row r="373" spans="1:39" x14ac:dyDescent="0.35">
      <c r="A373" t="s">
        <v>3576</v>
      </c>
      <c r="B373" t="s">
        <v>3577</v>
      </c>
      <c r="C373" t="s">
        <v>3577</v>
      </c>
      <c r="D373" t="s">
        <v>3578</v>
      </c>
      <c r="E373" t="s">
        <v>147</v>
      </c>
      <c r="F373" t="s">
        <v>41</v>
      </c>
      <c r="G373" t="s">
        <v>42</v>
      </c>
      <c r="H373" t="s">
        <v>42</v>
      </c>
      <c r="I373" t="s">
        <v>2494</v>
      </c>
      <c r="J373" t="s">
        <v>3579</v>
      </c>
      <c r="K373" t="s">
        <v>3579</v>
      </c>
      <c r="L373" t="s">
        <v>3580</v>
      </c>
      <c r="M373">
        <v>4</v>
      </c>
      <c r="N373">
        <v>4</v>
      </c>
      <c r="O373">
        <v>2020</v>
      </c>
      <c r="P373">
        <v>4</v>
      </c>
      <c r="Q373" t="s">
        <v>355</v>
      </c>
      <c r="R373" s="1">
        <v>43922</v>
      </c>
      <c r="S373">
        <v>2</v>
      </c>
      <c r="T373" t="s">
        <v>3135</v>
      </c>
      <c r="U373" t="s">
        <v>3581</v>
      </c>
      <c r="V373">
        <v>26517</v>
      </c>
      <c r="W373" t="s">
        <v>3582</v>
      </c>
      <c r="X373">
        <v>502</v>
      </c>
      <c r="Y373">
        <v>1.89E-2</v>
      </c>
      <c r="Z373">
        <v>13</v>
      </c>
      <c r="AA373" t="s">
        <v>3583</v>
      </c>
      <c r="AB373">
        <v>18</v>
      </c>
      <c r="AC373">
        <v>58</v>
      </c>
      <c r="AD373">
        <v>0</v>
      </c>
      <c r="AE373">
        <v>58.3</v>
      </c>
      <c r="AF373" t="s">
        <v>52</v>
      </c>
      <c r="AG373">
        <v>37200</v>
      </c>
      <c r="AH373" t="s">
        <v>3584</v>
      </c>
      <c r="AI373" t="s">
        <v>54</v>
      </c>
      <c r="AJ373" t="s">
        <v>1143</v>
      </c>
      <c r="AK373" t="s">
        <v>54</v>
      </c>
      <c r="AL373" s="23" t="str">
        <f t="shared" si="6"/>
        <v>ธุรกิจและการค้า</v>
      </c>
      <c r="AM373">
        <f>LEN(Exploratory_Data_Analysis___video_youtube[[#This Row],[description]])</f>
        <v>248</v>
      </c>
    </row>
    <row r="374" spans="1:39" x14ac:dyDescent="0.35">
      <c r="A374" t="s">
        <v>3585</v>
      </c>
      <c r="B374" t="s">
        <v>3586</v>
      </c>
      <c r="C374" t="s">
        <v>3586</v>
      </c>
      <c r="D374" t="s">
        <v>3587</v>
      </c>
      <c r="E374" t="s">
        <v>147</v>
      </c>
      <c r="F374" t="s">
        <v>41</v>
      </c>
      <c r="G374" t="s">
        <v>42</v>
      </c>
      <c r="H374" t="s">
        <v>42</v>
      </c>
      <c r="I374" t="s">
        <v>2494</v>
      </c>
      <c r="J374" t="s">
        <v>3588</v>
      </c>
      <c r="K374" t="s">
        <v>3588</v>
      </c>
      <c r="L374" t="s">
        <v>3589</v>
      </c>
      <c r="M374">
        <v>3</v>
      </c>
      <c r="N374">
        <v>4</v>
      </c>
      <c r="O374">
        <v>2020</v>
      </c>
      <c r="P374">
        <v>3</v>
      </c>
      <c r="Q374" t="s">
        <v>355</v>
      </c>
      <c r="R374" s="1">
        <v>43922</v>
      </c>
      <c r="S374">
        <v>2</v>
      </c>
      <c r="T374" t="s">
        <v>3135</v>
      </c>
      <c r="U374" t="s">
        <v>3590</v>
      </c>
      <c r="V374">
        <v>28007</v>
      </c>
      <c r="W374" t="s">
        <v>3591</v>
      </c>
      <c r="X374">
        <v>422</v>
      </c>
      <c r="Y374">
        <v>1.5100000000000001E-2</v>
      </c>
      <c r="Z374">
        <v>45</v>
      </c>
      <c r="AA374" t="s">
        <v>3592</v>
      </c>
      <c r="AB374">
        <v>13</v>
      </c>
      <c r="AC374">
        <v>42</v>
      </c>
      <c r="AD374">
        <v>0</v>
      </c>
      <c r="AE374">
        <v>42.2</v>
      </c>
      <c r="AF374" t="s">
        <v>52</v>
      </c>
      <c r="AG374">
        <v>35500</v>
      </c>
      <c r="AH374" t="s">
        <v>3593</v>
      </c>
      <c r="AI374" t="s">
        <v>54</v>
      </c>
      <c r="AJ374" t="s">
        <v>166</v>
      </c>
      <c r="AK374" t="s">
        <v>54</v>
      </c>
      <c r="AL374" s="23" t="str">
        <f t="shared" si="6"/>
        <v>Life Style</v>
      </c>
      <c r="AM374">
        <f>LEN(Exploratory_Data_Analysis___video_youtube[[#This Row],[description]])</f>
        <v>408</v>
      </c>
    </row>
    <row r="375" spans="1:39" x14ac:dyDescent="0.35">
      <c r="A375" t="s">
        <v>3594</v>
      </c>
      <c r="B375" t="s">
        <v>3595</v>
      </c>
      <c r="C375" t="s">
        <v>3595</v>
      </c>
      <c r="D375" t="s">
        <v>3596</v>
      </c>
      <c r="E375" t="s">
        <v>192</v>
      </c>
      <c r="F375" t="s">
        <v>41</v>
      </c>
      <c r="G375" t="s">
        <v>42</v>
      </c>
      <c r="H375" t="s">
        <v>42</v>
      </c>
      <c r="I375" t="s">
        <v>2494</v>
      </c>
      <c r="J375" t="s">
        <v>3597</v>
      </c>
      <c r="K375" t="s">
        <v>3597</v>
      </c>
      <c r="L375" t="s">
        <v>3598</v>
      </c>
      <c r="M375">
        <v>31</v>
      </c>
      <c r="N375">
        <v>3</v>
      </c>
      <c r="O375">
        <v>2020</v>
      </c>
      <c r="P375">
        <v>31</v>
      </c>
      <c r="Q375" t="s">
        <v>280</v>
      </c>
      <c r="R375" s="1">
        <v>43891</v>
      </c>
      <c r="S375">
        <v>1</v>
      </c>
      <c r="T375" t="s">
        <v>3599</v>
      </c>
      <c r="U375" t="s">
        <v>3600</v>
      </c>
      <c r="V375">
        <v>193565</v>
      </c>
      <c r="W375" t="s">
        <v>3601</v>
      </c>
      <c r="X375">
        <v>2094</v>
      </c>
      <c r="Y375">
        <v>1.0800000000000001E-2</v>
      </c>
      <c r="Z375">
        <v>436</v>
      </c>
      <c r="AA375" t="s">
        <v>3602</v>
      </c>
      <c r="AB375">
        <v>17</v>
      </c>
      <c r="AC375">
        <v>46</v>
      </c>
      <c r="AD375">
        <v>0</v>
      </c>
      <c r="AE375">
        <v>46.3</v>
      </c>
      <c r="AF375" t="s">
        <v>52</v>
      </c>
      <c r="AG375">
        <v>36500</v>
      </c>
      <c r="AH375" t="s">
        <v>3603</v>
      </c>
      <c r="AI375" t="s">
        <v>54</v>
      </c>
      <c r="AJ375" t="s">
        <v>285</v>
      </c>
      <c r="AK375" t="s">
        <v>54</v>
      </c>
      <c r="AL375" s="23" t="str">
        <f t="shared" si="6"/>
        <v>การเมือง</v>
      </c>
      <c r="AM375">
        <f>LEN(Exploratory_Data_Analysis___video_youtube[[#This Row],[description]])</f>
        <v>264</v>
      </c>
    </row>
    <row r="376" spans="1:39" x14ac:dyDescent="0.35">
      <c r="A376" t="s">
        <v>3604</v>
      </c>
      <c r="B376" t="s">
        <v>3605</v>
      </c>
      <c r="C376" t="s">
        <v>3605</v>
      </c>
      <c r="D376" t="s">
        <v>3606</v>
      </c>
      <c r="E376" t="s">
        <v>3112</v>
      </c>
      <c r="F376" t="s">
        <v>41</v>
      </c>
      <c r="G376" t="s">
        <v>42</v>
      </c>
      <c r="H376" t="s">
        <v>42</v>
      </c>
      <c r="I376" t="s">
        <v>2494</v>
      </c>
      <c r="J376" t="s">
        <v>3607</v>
      </c>
      <c r="K376" t="s">
        <v>3607</v>
      </c>
      <c r="L376" t="s">
        <v>3608</v>
      </c>
      <c r="M376">
        <v>30</v>
      </c>
      <c r="N376">
        <v>3</v>
      </c>
      <c r="O376">
        <v>2020</v>
      </c>
      <c r="P376">
        <v>30</v>
      </c>
      <c r="Q376" t="s">
        <v>280</v>
      </c>
      <c r="R376" s="1">
        <v>43891</v>
      </c>
      <c r="S376">
        <v>1</v>
      </c>
      <c r="T376" t="s">
        <v>3599</v>
      </c>
      <c r="U376" t="s">
        <v>3609</v>
      </c>
      <c r="V376">
        <v>203486</v>
      </c>
      <c r="W376" t="s">
        <v>3610</v>
      </c>
      <c r="X376">
        <v>3753</v>
      </c>
      <c r="Y376">
        <v>1.84E-2</v>
      </c>
      <c r="Z376">
        <v>310</v>
      </c>
      <c r="AA376" t="s">
        <v>3611</v>
      </c>
      <c r="AB376">
        <v>13</v>
      </c>
      <c r="AC376">
        <v>31</v>
      </c>
      <c r="AD376">
        <v>0</v>
      </c>
      <c r="AE376">
        <v>31.2</v>
      </c>
      <c r="AF376" t="s">
        <v>52</v>
      </c>
      <c r="AG376">
        <v>42700</v>
      </c>
      <c r="AH376" t="s">
        <v>3612</v>
      </c>
      <c r="AI376" t="s">
        <v>54</v>
      </c>
      <c r="AJ376" t="s">
        <v>166</v>
      </c>
      <c r="AK376" t="s">
        <v>54</v>
      </c>
      <c r="AL376" s="23" t="str">
        <f t="shared" si="6"/>
        <v>Life Style</v>
      </c>
      <c r="AM376">
        <f>LEN(Exploratory_Data_Analysis___video_youtube[[#This Row],[description]])</f>
        <v>248</v>
      </c>
    </row>
    <row r="377" spans="1:39" x14ac:dyDescent="0.35">
      <c r="A377" t="s">
        <v>3613</v>
      </c>
      <c r="B377" t="s">
        <v>3614</v>
      </c>
      <c r="C377" t="s">
        <v>3614</v>
      </c>
      <c r="D377" t="s">
        <v>3615</v>
      </c>
      <c r="E377" t="s">
        <v>92</v>
      </c>
      <c r="F377" t="s">
        <v>41</v>
      </c>
      <c r="G377" t="s">
        <v>42</v>
      </c>
      <c r="H377" t="s">
        <v>42</v>
      </c>
      <c r="I377" t="s">
        <v>2494</v>
      </c>
      <c r="J377" t="s">
        <v>3616</v>
      </c>
      <c r="K377" t="s">
        <v>3616</v>
      </c>
      <c r="L377" t="s">
        <v>3617</v>
      </c>
      <c r="M377">
        <v>29</v>
      </c>
      <c r="N377">
        <v>3</v>
      </c>
      <c r="O377">
        <v>2020</v>
      </c>
      <c r="P377">
        <v>29</v>
      </c>
      <c r="Q377" t="s">
        <v>280</v>
      </c>
      <c r="R377" s="1">
        <v>43891</v>
      </c>
      <c r="S377">
        <v>1</v>
      </c>
      <c r="T377" t="s">
        <v>3599</v>
      </c>
      <c r="U377" t="s">
        <v>3618</v>
      </c>
      <c r="V377">
        <v>13321</v>
      </c>
      <c r="W377" t="s">
        <v>3619</v>
      </c>
      <c r="X377">
        <v>277</v>
      </c>
      <c r="Y377">
        <v>2.0799999999999999E-2</v>
      </c>
      <c r="Z377">
        <v>11</v>
      </c>
      <c r="AA377" t="s">
        <v>806</v>
      </c>
      <c r="AB377">
        <v>55</v>
      </c>
      <c r="AC377">
        <v>50</v>
      </c>
      <c r="AD377">
        <v>0</v>
      </c>
      <c r="AE377">
        <v>50.9</v>
      </c>
      <c r="AF377" t="s">
        <v>52</v>
      </c>
      <c r="AG377">
        <v>40400</v>
      </c>
      <c r="AH377" t="s">
        <v>3620</v>
      </c>
      <c r="AI377" t="s">
        <v>54</v>
      </c>
      <c r="AJ377" t="s">
        <v>166</v>
      </c>
      <c r="AK377" t="s">
        <v>54</v>
      </c>
      <c r="AL377" s="23" t="str">
        <f t="shared" si="6"/>
        <v>Life Style</v>
      </c>
      <c r="AM377">
        <f>LEN(Exploratory_Data_Analysis___video_youtube[[#This Row],[description]])</f>
        <v>303</v>
      </c>
    </row>
    <row r="378" spans="1:39" x14ac:dyDescent="0.35">
      <c r="A378" t="s">
        <v>3621</v>
      </c>
      <c r="B378" t="s">
        <v>3622</v>
      </c>
      <c r="C378" t="s">
        <v>3622</v>
      </c>
      <c r="D378" t="s">
        <v>3623</v>
      </c>
      <c r="E378" t="s">
        <v>3112</v>
      </c>
      <c r="F378" t="s">
        <v>41</v>
      </c>
      <c r="G378" t="s">
        <v>42</v>
      </c>
      <c r="H378" t="s">
        <v>42</v>
      </c>
      <c r="I378" t="s">
        <v>2494</v>
      </c>
      <c r="J378" t="s">
        <v>3624</v>
      </c>
      <c r="K378" t="s">
        <v>3624</v>
      </c>
      <c r="L378" t="s">
        <v>3625</v>
      </c>
      <c r="M378">
        <v>28</v>
      </c>
      <c r="N378">
        <v>3</v>
      </c>
      <c r="O378">
        <v>2020</v>
      </c>
      <c r="P378">
        <v>28</v>
      </c>
      <c r="Q378" t="s">
        <v>280</v>
      </c>
      <c r="R378" s="1">
        <v>43891</v>
      </c>
      <c r="S378">
        <v>1</v>
      </c>
      <c r="T378" t="s">
        <v>3599</v>
      </c>
      <c r="U378" t="s">
        <v>3626</v>
      </c>
      <c r="V378">
        <v>2454</v>
      </c>
      <c r="W378" t="s">
        <v>3627</v>
      </c>
      <c r="X378">
        <v>45</v>
      </c>
      <c r="Y378">
        <v>1.83E-2</v>
      </c>
      <c r="Z378">
        <v>2</v>
      </c>
      <c r="AA378" t="s">
        <v>3628</v>
      </c>
      <c r="AB378">
        <v>1</v>
      </c>
      <c r="AC378">
        <v>47</v>
      </c>
      <c r="AD378">
        <v>0</v>
      </c>
      <c r="AE378">
        <v>47</v>
      </c>
      <c r="AF378" t="s">
        <v>52</v>
      </c>
      <c r="AG378">
        <v>36300</v>
      </c>
      <c r="AH378" t="s">
        <v>3629</v>
      </c>
      <c r="AI378" t="s">
        <v>54</v>
      </c>
      <c r="AJ378" t="s">
        <v>54</v>
      </c>
      <c r="AK378" t="s">
        <v>54</v>
      </c>
      <c r="AL378" s="23" t="str">
        <f t="shared" si="6"/>
        <v>อื่น ๆ</v>
      </c>
      <c r="AM378">
        <f>LEN(Exploratory_Data_Analysis___video_youtube[[#This Row],[description]])</f>
        <v>285</v>
      </c>
    </row>
    <row r="379" spans="1:39" x14ac:dyDescent="0.35">
      <c r="A379" t="s">
        <v>3630</v>
      </c>
      <c r="B379" t="s">
        <v>3631</v>
      </c>
      <c r="C379" t="s">
        <v>3631</v>
      </c>
      <c r="D379" t="s">
        <v>3632</v>
      </c>
      <c r="E379" t="s">
        <v>103</v>
      </c>
      <c r="F379" t="s">
        <v>41</v>
      </c>
      <c r="G379" t="s">
        <v>42</v>
      </c>
      <c r="H379" t="s">
        <v>42</v>
      </c>
      <c r="I379" t="s">
        <v>2494</v>
      </c>
      <c r="J379" t="s">
        <v>3633</v>
      </c>
      <c r="K379" t="s">
        <v>3633</v>
      </c>
      <c r="L379" t="s">
        <v>3634</v>
      </c>
      <c r="M379">
        <v>26</v>
      </c>
      <c r="N379">
        <v>3</v>
      </c>
      <c r="O379">
        <v>2020</v>
      </c>
      <c r="P379">
        <v>26</v>
      </c>
      <c r="Q379" t="s">
        <v>280</v>
      </c>
      <c r="R379" s="1">
        <v>43891</v>
      </c>
      <c r="S379">
        <v>1</v>
      </c>
      <c r="T379" t="s">
        <v>3599</v>
      </c>
      <c r="U379" t="s">
        <v>3635</v>
      </c>
      <c r="V379">
        <v>4990</v>
      </c>
      <c r="W379" t="s">
        <v>3636</v>
      </c>
      <c r="X379">
        <v>130</v>
      </c>
      <c r="Y379">
        <v>2.6100000000000002E-2</v>
      </c>
      <c r="Z379">
        <v>6</v>
      </c>
      <c r="AA379" t="s">
        <v>3637</v>
      </c>
      <c r="AB379">
        <v>33</v>
      </c>
      <c r="AC379">
        <v>49</v>
      </c>
      <c r="AD379">
        <v>0</v>
      </c>
      <c r="AE379">
        <v>49.6</v>
      </c>
      <c r="AF379" t="s">
        <v>52</v>
      </c>
      <c r="AG379">
        <v>37300</v>
      </c>
      <c r="AH379" t="s">
        <v>3638</v>
      </c>
      <c r="AI379" t="s">
        <v>54</v>
      </c>
      <c r="AJ379" t="s">
        <v>249</v>
      </c>
      <c r="AK379" t="s">
        <v>54</v>
      </c>
      <c r="AL379" s="23" t="str">
        <f t="shared" si="6"/>
        <v>เศรษฐกิจ</v>
      </c>
      <c r="AM379">
        <f>LEN(Exploratory_Data_Analysis___video_youtube[[#This Row],[description]])</f>
        <v>473</v>
      </c>
    </row>
    <row r="380" spans="1:39" x14ac:dyDescent="0.35">
      <c r="A380" t="s">
        <v>3639</v>
      </c>
      <c r="B380" t="s">
        <v>3640</v>
      </c>
      <c r="C380" t="s">
        <v>3640</v>
      </c>
      <c r="D380" t="s">
        <v>3641</v>
      </c>
      <c r="E380" t="s">
        <v>738</v>
      </c>
      <c r="F380" t="s">
        <v>41</v>
      </c>
      <c r="G380" t="s">
        <v>42</v>
      </c>
      <c r="H380" t="s">
        <v>42</v>
      </c>
      <c r="I380" t="s">
        <v>2494</v>
      </c>
      <c r="J380" t="s">
        <v>3642</v>
      </c>
      <c r="K380" t="s">
        <v>3642</v>
      </c>
      <c r="L380" t="s">
        <v>3643</v>
      </c>
      <c r="M380">
        <v>24</v>
      </c>
      <c r="N380">
        <v>3</v>
      </c>
      <c r="O380">
        <v>2020</v>
      </c>
      <c r="P380">
        <v>24</v>
      </c>
      <c r="Q380" t="s">
        <v>280</v>
      </c>
      <c r="R380" s="1">
        <v>43891</v>
      </c>
      <c r="S380">
        <v>1</v>
      </c>
      <c r="T380" t="s">
        <v>3599</v>
      </c>
      <c r="U380" t="s">
        <v>3644</v>
      </c>
      <c r="V380">
        <v>23848</v>
      </c>
      <c r="W380" t="s">
        <v>3645</v>
      </c>
      <c r="X380">
        <v>333</v>
      </c>
      <c r="Y380">
        <v>1.4E-2</v>
      </c>
      <c r="Z380">
        <v>30</v>
      </c>
      <c r="AA380" t="s">
        <v>3646</v>
      </c>
      <c r="AB380">
        <v>21</v>
      </c>
      <c r="AC380">
        <v>26</v>
      </c>
      <c r="AD380">
        <v>0</v>
      </c>
      <c r="AE380">
        <v>26.4</v>
      </c>
      <c r="AF380" t="s">
        <v>187</v>
      </c>
      <c r="AG380">
        <v>39100</v>
      </c>
      <c r="AH380" t="s">
        <v>3647</v>
      </c>
      <c r="AI380" t="s">
        <v>54</v>
      </c>
      <c r="AJ380" t="s">
        <v>249</v>
      </c>
      <c r="AK380" t="s">
        <v>54</v>
      </c>
      <c r="AL380" s="23" t="str">
        <f t="shared" si="6"/>
        <v>เศรษฐกิจ</v>
      </c>
      <c r="AM380">
        <f>LEN(Exploratory_Data_Analysis___video_youtube[[#This Row],[description]])</f>
        <v>339</v>
      </c>
    </row>
    <row r="381" spans="1:39" x14ac:dyDescent="0.35">
      <c r="A381" t="s">
        <v>3648</v>
      </c>
      <c r="B381" t="s">
        <v>3649</v>
      </c>
      <c r="C381" t="s">
        <v>3649</v>
      </c>
      <c r="D381" t="s">
        <v>3650</v>
      </c>
      <c r="E381" t="s">
        <v>224</v>
      </c>
      <c r="F381" t="s">
        <v>41</v>
      </c>
      <c r="G381" t="s">
        <v>42</v>
      </c>
      <c r="H381" t="s">
        <v>42</v>
      </c>
      <c r="I381" t="s">
        <v>2494</v>
      </c>
      <c r="J381" t="s">
        <v>3651</v>
      </c>
      <c r="K381" t="s">
        <v>3651</v>
      </c>
      <c r="L381" t="s">
        <v>3652</v>
      </c>
      <c r="M381">
        <v>23</v>
      </c>
      <c r="N381">
        <v>3</v>
      </c>
      <c r="O381">
        <v>2020</v>
      </c>
      <c r="P381">
        <v>23</v>
      </c>
      <c r="Q381" t="s">
        <v>280</v>
      </c>
      <c r="R381" s="1">
        <v>43891</v>
      </c>
      <c r="S381">
        <v>1</v>
      </c>
      <c r="T381" t="s">
        <v>3599</v>
      </c>
      <c r="U381" t="s">
        <v>3653</v>
      </c>
      <c r="V381">
        <v>20373</v>
      </c>
      <c r="W381" t="s">
        <v>3654</v>
      </c>
      <c r="X381">
        <v>224</v>
      </c>
      <c r="Y381">
        <v>1.0999999999999999E-2</v>
      </c>
      <c r="Z381">
        <v>16</v>
      </c>
      <c r="AA381" t="s">
        <v>3655</v>
      </c>
      <c r="AB381">
        <v>33</v>
      </c>
      <c r="AC381">
        <v>42</v>
      </c>
      <c r="AD381">
        <v>0</v>
      </c>
      <c r="AE381">
        <v>42.6</v>
      </c>
      <c r="AF381" t="s">
        <v>52</v>
      </c>
      <c r="AG381">
        <v>37200</v>
      </c>
      <c r="AH381" t="s">
        <v>3656</v>
      </c>
      <c r="AI381" t="s">
        <v>54</v>
      </c>
      <c r="AJ381" t="s">
        <v>249</v>
      </c>
      <c r="AK381" t="s">
        <v>54</v>
      </c>
      <c r="AL381" s="23" t="str">
        <f t="shared" si="6"/>
        <v>เศรษฐกิจ</v>
      </c>
      <c r="AM381">
        <f>LEN(Exploratory_Data_Analysis___video_youtube[[#This Row],[description]])</f>
        <v>333</v>
      </c>
    </row>
    <row r="382" spans="1:39" x14ac:dyDescent="0.35">
      <c r="A382" t="s">
        <v>3657</v>
      </c>
      <c r="B382" t="s">
        <v>3658</v>
      </c>
      <c r="C382" t="s">
        <v>3658</v>
      </c>
      <c r="D382" t="s">
        <v>3659</v>
      </c>
      <c r="E382" t="s">
        <v>892</v>
      </c>
      <c r="F382" t="s">
        <v>41</v>
      </c>
      <c r="G382" t="s">
        <v>42</v>
      </c>
      <c r="H382" t="s">
        <v>42</v>
      </c>
      <c r="I382" t="s">
        <v>2494</v>
      </c>
      <c r="J382" t="s">
        <v>3651</v>
      </c>
      <c r="K382" t="s">
        <v>3651</v>
      </c>
      <c r="L382" t="s">
        <v>3652</v>
      </c>
      <c r="M382">
        <v>23</v>
      </c>
      <c r="N382">
        <v>3</v>
      </c>
      <c r="O382">
        <v>2020</v>
      </c>
      <c r="P382">
        <v>23</v>
      </c>
      <c r="Q382" t="s">
        <v>280</v>
      </c>
      <c r="R382" s="1">
        <v>43891</v>
      </c>
      <c r="S382">
        <v>1</v>
      </c>
      <c r="T382" t="s">
        <v>3599</v>
      </c>
      <c r="U382" t="s">
        <v>3660</v>
      </c>
      <c r="V382">
        <v>23885</v>
      </c>
      <c r="W382" t="s">
        <v>3661</v>
      </c>
      <c r="X382">
        <v>368</v>
      </c>
      <c r="Y382">
        <v>1.54E-2</v>
      </c>
      <c r="Z382">
        <v>8</v>
      </c>
      <c r="AA382" t="s">
        <v>3662</v>
      </c>
      <c r="AB382">
        <v>23</v>
      </c>
      <c r="AC382">
        <v>28</v>
      </c>
      <c r="AD382">
        <v>0</v>
      </c>
      <c r="AE382">
        <v>28.4</v>
      </c>
      <c r="AF382" t="s">
        <v>187</v>
      </c>
      <c r="AG382">
        <v>39700</v>
      </c>
      <c r="AH382" t="s">
        <v>3663</v>
      </c>
      <c r="AI382" t="s">
        <v>54</v>
      </c>
      <c r="AJ382" t="s">
        <v>166</v>
      </c>
      <c r="AK382" t="s">
        <v>54</v>
      </c>
      <c r="AL382" s="23" t="str">
        <f t="shared" si="6"/>
        <v>Life Style</v>
      </c>
      <c r="AM382">
        <f>LEN(Exploratory_Data_Analysis___video_youtube[[#This Row],[description]])</f>
        <v>268</v>
      </c>
    </row>
    <row r="383" spans="1:39" x14ac:dyDescent="0.35">
      <c r="A383" t="s">
        <v>3664</v>
      </c>
      <c r="B383" t="s">
        <v>3665</v>
      </c>
      <c r="C383" t="s">
        <v>3665</v>
      </c>
      <c r="D383" t="s">
        <v>3666</v>
      </c>
      <c r="E383" t="s">
        <v>608</v>
      </c>
      <c r="F383" t="s">
        <v>41</v>
      </c>
      <c r="G383" t="s">
        <v>42</v>
      </c>
      <c r="H383" t="s">
        <v>42</v>
      </c>
      <c r="I383" t="s">
        <v>2494</v>
      </c>
      <c r="J383" t="s">
        <v>3667</v>
      </c>
      <c r="K383" t="s">
        <v>3667</v>
      </c>
      <c r="L383" t="s">
        <v>3668</v>
      </c>
      <c r="M383">
        <v>19</v>
      </c>
      <c r="N383">
        <v>3</v>
      </c>
      <c r="O383">
        <v>2020</v>
      </c>
      <c r="P383">
        <v>19</v>
      </c>
      <c r="Q383" t="s">
        <v>280</v>
      </c>
      <c r="R383" s="1">
        <v>43891</v>
      </c>
      <c r="S383">
        <v>1</v>
      </c>
      <c r="T383" t="s">
        <v>3599</v>
      </c>
      <c r="U383" t="s">
        <v>3669</v>
      </c>
      <c r="V383">
        <v>6297</v>
      </c>
      <c r="W383" t="s">
        <v>3670</v>
      </c>
      <c r="X383">
        <v>106</v>
      </c>
      <c r="Y383">
        <v>1.6799999999999999E-2</v>
      </c>
      <c r="Z383">
        <v>2</v>
      </c>
      <c r="AA383" t="s">
        <v>1973</v>
      </c>
      <c r="AB383">
        <v>21</v>
      </c>
      <c r="AC383">
        <v>25</v>
      </c>
      <c r="AD383">
        <v>0</v>
      </c>
      <c r="AE383">
        <v>25.4</v>
      </c>
      <c r="AF383" t="s">
        <v>187</v>
      </c>
      <c r="AG383">
        <v>40700</v>
      </c>
      <c r="AH383" t="s">
        <v>3671</v>
      </c>
      <c r="AI383" t="s">
        <v>54</v>
      </c>
      <c r="AJ383" t="s">
        <v>166</v>
      </c>
      <c r="AK383" t="s">
        <v>54</v>
      </c>
      <c r="AL383" s="23" t="str">
        <f t="shared" si="6"/>
        <v>Life Style</v>
      </c>
      <c r="AM383">
        <f>LEN(Exploratory_Data_Analysis___video_youtube[[#This Row],[description]])</f>
        <v>527</v>
      </c>
    </row>
    <row r="384" spans="1:39" x14ac:dyDescent="0.35">
      <c r="A384" t="s">
        <v>3672</v>
      </c>
      <c r="B384" t="s">
        <v>3673</v>
      </c>
      <c r="C384" t="s">
        <v>3673</v>
      </c>
      <c r="D384" t="s">
        <v>3674</v>
      </c>
      <c r="E384" t="s">
        <v>224</v>
      </c>
      <c r="F384" t="s">
        <v>41</v>
      </c>
      <c r="G384" t="s">
        <v>42</v>
      </c>
      <c r="H384" t="s">
        <v>42</v>
      </c>
      <c r="I384" t="s">
        <v>2494</v>
      </c>
      <c r="J384" t="s">
        <v>3675</v>
      </c>
      <c r="K384" t="s">
        <v>3675</v>
      </c>
      <c r="L384" t="s">
        <v>3676</v>
      </c>
      <c r="M384">
        <v>18</v>
      </c>
      <c r="N384">
        <v>3</v>
      </c>
      <c r="O384">
        <v>2020</v>
      </c>
      <c r="P384">
        <v>18</v>
      </c>
      <c r="Q384" t="s">
        <v>280</v>
      </c>
      <c r="R384" s="1">
        <v>43891</v>
      </c>
      <c r="S384">
        <v>1</v>
      </c>
      <c r="T384" t="s">
        <v>3599</v>
      </c>
      <c r="U384" t="s">
        <v>3677</v>
      </c>
      <c r="V384">
        <v>57760</v>
      </c>
      <c r="W384" t="s">
        <v>3678</v>
      </c>
      <c r="X384">
        <v>825</v>
      </c>
      <c r="Y384">
        <v>1.43E-2</v>
      </c>
      <c r="Z384">
        <v>17</v>
      </c>
      <c r="AA384" t="s">
        <v>3679</v>
      </c>
      <c r="AB384">
        <v>48</v>
      </c>
      <c r="AC384">
        <v>56</v>
      </c>
      <c r="AD384">
        <v>0</v>
      </c>
      <c r="AE384">
        <v>56.8</v>
      </c>
      <c r="AF384" t="s">
        <v>52</v>
      </c>
      <c r="AG384">
        <v>44500</v>
      </c>
      <c r="AH384" t="s">
        <v>3680</v>
      </c>
      <c r="AI384" t="s">
        <v>54</v>
      </c>
      <c r="AJ384" t="s">
        <v>166</v>
      </c>
      <c r="AK384" t="s">
        <v>54</v>
      </c>
      <c r="AL384" s="23" t="str">
        <f t="shared" si="6"/>
        <v>Life Style</v>
      </c>
      <c r="AM384">
        <f>LEN(Exploratory_Data_Analysis___video_youtube[[#This Row],[description]])</f>
        <v>321</v>
      </c>
    </row>
    <row r="385" spans="1:39" x14ac:dyDescent="0.35">
      <c r="A385" t="s">
        <v>3681</v>
      </c>
      <c r="B385" t="s">
        <v>3682</v>
      </c>
      <c r="C385" t="s">
        <v>3682</v>
      </c>
      <c r="D385" t="s">
        <v>3683</v>
      </c>
      <c r="E385" t="s">
        <v>320</v>
      </c>
      <c r="F385" t="s">
        <v>41</v>
      </c>
      <c r="G385" t="s">
        <v>42</v>
      </c>
      <c r="H385" t="s">
        <v>42</v>
      </c>
      <c r="I385" t="s">
        <v>2494</v>
      </c>
      <c r="J385" t="s">
        <v>3684</v>
      </c>
      <c r="K385" t="s">
        <v>3684</v>
      </c>
      <c r="L385" t="s">
        <v>3685</v>
      </c>
      <c r="M385">
        <v>17</v>
      </c>
      <c r="N385">
        <v>3</v>
      </c>
      <c r="O385">
        <v>2020</v>
      </c>
      <c r="P385">
        <v>17</v>
      </c>
      <c r="Q385" t="s">
        <v>280</v>
      </c>
      <c r="R385" s="1">
        <v>43891</v>
      </c>
      <c r="S385">
        <v>1</v>
      </c>
      <c r="T385" t="s">
        <v>3599</v>
      </c>
      <c r="U385" t="s">
        <v>3686</v>
      </c>
      <c r="V385">
        <v>19967</v>
      </c>
      <c r="W385" t="s">
        <v>3687</v>
      </c>
      <c r="X385">
        <v>293</v>
      </c>
      <c r="Y385">
        <v>1.47E-2</v>
      </c>
      <c r="Z385">
        <v>17</v>
      </c>
      <c r="AA385" t="s">
        <v>3688</v>
      </c>
      <c r="AB385">
        <v>30</v>
      </c>
      <c r="AC385">
        <v>21</v>
      </c>
      <c r="AD385">
        <v>0</v>
      </c>
      <c r="AE385">
        <v>21.5</v>
      </c>
      <c r="AF385" t="s">
        <v>187</v>
      </c>
      <c r="AG385">
        <v>37800</v>
      </c>
      <c r="AH385" t="s">
        <v>3689</v>
      </c>
      <c r="AI385" t="s">
        <v>54</v>
      </c>
      <c r="AJ385" t="s">
        <v>285</v>
      </c>
      <c r="AK385" t="s">
        <v>54</v>
      </c>
      <c r="AL385" s="23" t="str">
        <f t="shared" si="6"/>
        <v>การเมือง</v>
      </c>
      <c r="AM385">
        <f>LEN(Exploratory_Data_Analysis___video_youtube[[#This Row],[description]])</f>
        <v>539</v>
      </c>
    </row>
    <row r="386" spans="1:39" x14ac:dyDescent="0.35">
      <c r="A386" t="s">
        <v>3690</v>
      </c>
      <c r="B386" t="s">
        <v>3691</v>
      </c>
      <c r="C386" t="s">
        <v>3691</v>
      </c>
      <c r="D386" t="s">
        <v>3692</v>
      </c>
      <c r="E386" t="s">
        <v>203</v>
      </c>
      <c r="F386" t="s">
        <v>41</v>
      </c>
      <c r="G386" t="s">
        <v>42</v>
      </c>
      <c r="H386" t="s">
        <v>42</v>
      </c>
      <c r="I386" t="s">
        <v>2494</v>
      </c>
      <c r="J386" t="s">
        <v>3693</v>
      </c>
      <c r="K386" t="s">
        <v>3693</v>
      </c>
      <c r="L386" t="s">
        <v>3694</v>
      </c>
      <c r="M386">
        <v>16</v>
      </c>
      <c r="N386">
        <v>3</v>
      </c>
      <c r="O386">
        <v>2020</v>
      </c>
      <c r="P386">
        <v>16</v>
      </c>
      <c r="Q386" t="s">
        <v>280</v>
      </c>
      <c r="R386" s="1">
        <v>43891</v>
      </c>
      <c r="S386">
        <v>1</v>
      </c>
      <c r="T386" t="s">
        <v>3599</v>
      </c>
      <c r="U386" t="s">
        <v>3695</v>
      </c>
      <c r="V386">
        <v>48210</v>
      </c>
      <c r="W386" t="s">
        <v>3696</v>
      </c>
      <c r="X386">
        <v>534</v>
      </c>
      <c r="Y386">
        <v>1.11E-2</v>
      </c>
      <c r="Z386">
        <v>49</v>
      </c>
      <c r="AA386" t="s">
        <v>3697</v>
      </c>
      <c r="AB386">
        <v>47</v>
      </c>
      <c r="AC386">
        <v>42</v>
      </c>
      <c r="AD386">
        <v>0</v>
      </c>
      <c r="AE386">
        <v>42.8</v>
      </c>
      <c r="AF386" t="s">
        <v>52</v>
      </c>
      <c r="AG386">
        <v>39100</v>
      </c>
      <c r="AH386" t="s">
        <v>3698</v>
      </c>
      <c r="AI386" t="s">
        <v>54</v>
      </c>
      <c r="AJ386" t="s">
        <v>249</v>
      </c>
      <c r="AK386" t="s">
        <v>54</v>
      </c>
      <c r="AL386" s="23" t="str">
        <f t="shared" ref="AL386:AL449" si="7">_xlfn.XLOOKUP(AJ386,$AO$2:$AO$28,$AP$2:$AP$28)</f>
        <v>เศรษฐกิจ</v>
      </c>
      <c r="AM386">
        <f>LEN(Exploratory_Data_Analysis___video_youtube[[#This Row],[description]])</f>
        <v>833</v>
      </c>
    </row>
    <row r="387" spans="1:39" x14ac:dyDescent="0.35">
      <c r="A387" t="s">
        <v>3699</v>
      </c>
      <c r="B387" t="s">
        <v>3700</v>
      </c>
      <c r="C387" t="s">
        <v>3700</v>
      </c>
      <c r="D387" t="s">
        <v>3701</v>
      </c>
      <c r="E387" t="s">
        <v>125</v>
      </c>
      <c r="F387" t="s">
        <v>41</v>
      </c>
      <c r="G387" t="s">
        <v>42</v>
      </c>
      <c r="H387" t="s">
        <v>42</v>
      </c>
      <c r="I387" t="s">
        <v>2494</v>
      </c>
      <c r="J387" t="s">
        <v>3702</v>
      </c>
      <c r="K387" t="s">
        <v>3702</v>
      </c>
      <c r="L387" t="s">
        <v>3703</v>
      </c>
      <c r="M387">
        <v>15</v>
      </c>
      <c r="N387">
        <v>3</v>
      </c>
      <c r="O387">
        <v>2020</v>
      </c>
      <c r="P387">
        <v>15</v>
      </c>
      <c r="Q387" t="s">
        <v>280</v>
      </c>
      <c r="R387" s="1">
        <v>43891</v>
      </c>
      <c r="S387">
        <v>1</v>
      </c>
      <c r="T387" t="s">
        <v>3599</v>
      </c>
      <c r="U387" t="s">
        <v>3704</v>
      </c>
      <c r="V387">
        <v>18544</v>
      </c>
      <c r="W387" t="s">
        <v>218</v>
      </c>
      <c r="X387">
        <v>307</v>
      </c>
      <c r="Y387">
        <v>1.66E-2</v>
      </c>
      <c r="Z387">
        <v>8</v>
      </c>
      <c r="AA387" t="s">
        <v>3705</v>
      </c>
      <c r="AB387">
        <v>1</v>
      </c>
      <c r="AC387">
        <v>26</v>
      </c>
      <c r="AD387">
        <v>0</v>
      </c>
      <c r="AE387">
        <v>26</v>
      </c>
      <c r="AF387" t="s">
        <v>187</v>
      </c>
      <c r="AG387">
        <v>41000</v>
      </c>
      <c r="AH387" t="s">
        <v>3706</v>
      </c>
      <c r="AI387" t="s">
        <v>54</v>
      </c>
      <c r="AJ387" t="s">
        <v>166</v>
      </c>
      <c r="AK387" t="s">
        <v>54</v>
      </c>
      <c r="AL387" s="23" t="str">
        <f t="shared" si="7"/>
        <v>Life Style</v>
      </c>
      <c r="AM387">
        <f>LEN(Exploratory_Data_Analysis___video_youtube[[#This Row],[description]])</f>
        <v>215</v>
      </c>
    </row>
    <row r="388" spans="1:39" x14ac:dyDescent="0.35">
      <c r="A388" t="s">
        <v>3707</v>
      </c>
      <c r="B388" t="s">
        <v>3708</v>
      </c>
      <c r="C388" t="s">
        <v>3708</v>
      </c>
      <c r="D388" t="s">
        <v>3709</v>
      </c>
      <c r="E388" t="s">
        <v>224</v>
      </c>
      <c r="F388" t="s">
        <v>41</v>
      </c>
      <c r="G388" t="s">
        <v>42</v>
      </c>
      <c r="H388" t="s">
        <v>42</v>
      </c>
      <c r="I388" t="s">
        <v>2494</v>
      </c>
      <c r="J388" t="s">
        <v>3710</v>
      </c>
      <c r="K388" t="s">
        <v>3710</v>
      </c>
      <c r="L388" t="s">
        <v>3711</v>
      </c>
      <c r="M388">
        <v>13</v>
      </c>
      <c r="N388">
        <v>3</v>
      </c>
      <c r="O388">
        <v>2020</v>
      </c>
      <c r="P388">
        <v>13</v>
      </c>
      <c r="Q388" t="s">
        <v>280</v>
      </c>
      <c r="R388" s="1">
        <v>43891</v>
      </c>
      <c r="S388">
        <v>1</v>
      </c>
      <c r="T388" t="s">
        <v>3599</v>
      </c>
      <c r="U388" t="s">
        <v>3712</v>
      </c>
      <c r="V388">
        <v>24723</v>
      </c>
      <c r="W388" t="s">
        <v>3713</v>
      </c>
      <c r="X388">
        <v>360</v>
      </c>
      <c r="Y388">
        <v>1.46E-2</v>
      </c>
      <c r="Z388">
        <v>13</v>
      </c>
      <c r="AA388" t="s">
        <v>3714</v>
      </c>
      <c r="AB388">
        <v>35</v>
      </c>
      <c r="AC388">
        <v>37</v>
      </c>
      <c r="AD388">
        <v>0</v>
      </c>
      <c r="AE388">
        <v>37.6</v>
      </c>
      <c r="AF388" t="s">
        <v>52</v>
      </c>
      <c r="AG388">
        <v>36700</v>
      </c>
      <c r="AH388" t="s">
        <v>3715</v>
      </c>
      <c r="AI388" t="s">
        <v>54</v>
      </c>
      <c r="AJ388" t="s">
        <v>7043</v>
      </c>
      <c r="AK388" t="s">
        <v>54</v>
      </c>
      <c r="AL388" s="23" t="str">
        <f t="shared" si="7"/>
        <v>Life Style</v>
      </c>
      <c r="AM388">
        <f>LEN(Exploratory_Data_Analysis___video_youtube[[#This Row],[description]])</f>
        <v>451</v>
      </c>
    </row>
    <row r="389" spans="1:39" x14ac:dyDescent="0.35">
      <c r="A389" t="s">
        <v>3716</v>
      </c>
      <c r="B389" t="s">
        <v>3717</v>
      </c>
      <c r="C389" t="s">
        <v>3717</v>
      </c>
      <c r="D389" t="s">
        <v>3718</v>
      </c>
      <c r="E389" t="s">
        <v>114</v>
      </c>
      <c r="F389" t="s">
        <v>41</v>
      </c>
      <c r="G389" t="s">
        <v>42</v>
      </c>
      <c r="H389" t="s">
        <v>42</v>
      </c>
      <c r="I389" t="s">
        <v>2494</v>
      </c>
      <c r="J389" t="s">
        <v>3719</v>
      </c>
      <c r="K389" t="s">
        <v>3719</v>
      </c>
      <c r="L389" t="s">
        <v>3720</v>
      </c>
      <c r="M389">
        <v>11</v>
      </c>
      <c r="N389">
        <v>3</v>
      </c>
      <c r="O389">
        <v>2020</v>
      </c>
      <c r="P389">
        <v>11</v>
      </c>
      <c r="Q389" t="s">
        <v>280</v>
      </c>
      <c r="R389" s="1">
        <v>43891</v>
      </c>
      <c r="S389">
        <v>1</v>
      </c>
      <c r="T389" t="s">
        <v>3599</v>
      </c>
      <c r="U389" t="s">
        <v>3721</v>
      </c>
      <c r="V389">
        <v>88795</v>
      </c>
      <c r="W389" t="s">
        <v>3722</v>
      </c>
      <c r="X389">
        <v>1102</v>
      </c>
      <c r="Y389">
        <v>1.24E-2</v>
      </c>
      <c r="Z389">
        <v>68</v>
      </c>
      <c r="AA389" t="s">
        <v>3723</v>
      </c>
      <c r="AB389">
        <v>23</v>
      </c>
      <c r="AC389">
        <v>41</v>
      </c>
      <c r="AD389">
        <v>0</v>
      </c>
      <c r="AE389">
        <v>41.4</v>
      </c>
      <c r="AF389" t="s">
        <v>52</v>
      </c>
      <c r="AG389">
        <v>43100</v>
      </c>
      <c r="AH389" t="s">
        <v>3724</v>
      </c>
      <c r="AI389" t="s">
        <v>54</v>
      </c>
      <c r="AJ389" t="s">
        <v>5736</v>
      </c>
      <c r="AK389" t="s">
        <v>54</v>
      </c>
      <c r="AL389" s="23" t="str">
        <f t="shared" si="7"/>
        <v>สินค้าและบริการ</v>
      </c>
      <c r="AM389">
        <f>LEN(Exploratory_Data_Analysis___video_youtube[[#This Row],[description]])</f>
        <v>592</v>
      </c>
    </row>
    <row r="390" spans="1:39" x14ac:dyDescent="0.35">
      <c r="A390" t="s">
        <v>3725</v>
      </c>
      <c r="B390" t="s">
        <v>3726</v>
      </c>
      <c r="C390" t="s">
        <v>3726</v>
      </c>
      <c r="D390" t="s">
        <v>3727</v>
      </c>
      <c r="E390" t="s">
        <v>103</v>
      </c>
      <c r="F390" t="s">
        <v>41</v>
      </c>
      <c r="G390" t="s">
        <v>42</v>
      </c>
      <c r="H390" t="s">
        <v>42</v>
      </c>
      <c r="I390" t="s">
        <v>2494</v>
      </c>
      <c r="J390" t="s">
        <v>3728</v>
      </c>
      <c r="K390" t="s">
        <v>3728</v>
      </c>
      <c r="L390" t="s">
        <v>3729</v>
      </c>
      <c r="M390">
        <v>7</v>
      </c>
      <c r="N390">
        <v>3</v>
      </c>
      <c r="O390">
        <v>2020</v>
      </c>
      <c r="P390">
        <v>7</v>
      </c>
      <c r="Q390" t="s">
        <v>280</v>
      </c>
      <c r="R390" s="1">
        <v>43891</v>
      </c>
      <c r="S390">
        <v>1</v>
      </c>
      <c r="T390" t="s">
        <v>3599</v>
      </c>
      <c r="U390" t="s">
        <v>3730</v>
      </c>
      <c r="V390">
        <v>47056</v>
      </c>
      <c r="W390" t="s">
        <v>3494</v>
      </c>
      <c r="X390">
        <v>652</v>
      </c>
      <c r="Y390">
        <v>1.3899999999999999E-2</v>
      </c>
      <c r="Z390">
        <v>71</v>
      </c>
      <c r="AA390" t="s">
        <v>3731</v>
      </c>
      <c r="AB390">
        <v>37</v>
      </c>
      <c r="AC390">
        <v>24</v>
      </c>
      <c r="AD390">
        <v>0</v>
      </c>
      <c r="AE390">
        <v>24.6</v>
      </c>
      <c r="AF390" t="s">
        <v>187</v>
      </c>
      <c r="AG390">
        <v>44400</v>
      </c>
      <c r="AH390" t="s">
        <v>3732</v>
      </c>
      <c r="AI390" t="s">
        <v>54</v>
      </c>
      <c r="AJ390" t="s">
        <v>1143</v>
      </c>
      <c r="AK390" t="s">
        <v>54</v>
      </c>
      <c r="AL390" s="23" t="str">
        <f t="shared" si="7"/>
        <v>ธุรกิจและการค้า</v>
      </c>
      <c r="AM390">
        <f>LEN(Exploratory_Data_Analysis___video_youtube[[#This Row],[description]])</f>
        <v>311</v>
      </c>
    </row>
    <row r="391" spans="1:39" x14ac:dyDescent="0.35">
      <c r="A391" t="s">
        <v>3733</v>
      </c>
      <c r="B391" t="s">
        <v>3734</v>
      </c>
      <c r="C391" t="s">
        <v>3734</v>
      </c>
      <c r="D391" t="s">
        <v>3735</v>
      </c>
      <c r="E391" t="s">
        <v>738</v>
      </c>
      <c r="F391" t="s">
        <v>41</v>
      </c>
      <c r="G391" t="s">
        <v>42</v>
      </c>
      <c r="H391" t="s">
        <v>42</v>
      </c>
      <c r="I391" t="s">
        <v>2494</v>
      </c>
      <c r="J391" t="s">
        <v>3736</v>
      </c>
      <c r="K391" t="s">
        <v>3736</v>
      </c>
      <c r="L391" t="s">
        <v>3737</v>
      </c>
      <c r="M391">
        <v>6</v>
      </c>
      <c r="N391">
        <v>3</v>
      </c>
      <c r="O391">
        <v>2020</v>
      </c>
      <c r="P391">
        <v>6</v>
      </c>
      <c r="Q391" t="s">
        <v>280</v>
      </c>
      <c r="R391" s="1">
        <v>43891</v>
      </c>
      <c r="S391">
        <v>1</v>
      </c>
      <c r="T391" t="s">
        <v>3599</v>
      </c>
      <c r="U391" t="s">
        <v>3738</v>
      </c>
      <c r="V391">
        <v>34189</v>
      </c>
      <c r="W391" t="s">
        <v>3739</v>
      </c>
      <c r="X391">
        <v>485</v>
      </c>
      <c r="Y391">
        <v>1.4200000000000001E-2</v>
      </c>
      <c r="Z391">
        <v>29</v>
      </c>
      <c r="AA391" t="s">
        <v>3740</v>
      </c>
      <c r="AB391">
        <v>38</v>
      </c>
      <c r="AC391">
        <v>40</v>
      </c>
      <c r="AD391">
        <v>0</v>
      </c>
      <c r="AE391">
        <v>40.6</v>
      </c>
      <c r="AF391" t="s">
        <v>52</v>
      </c>
      <c r="AG391">
        <v>42100</v>
      </c>
      <c r="AH391" t="s">
        <v>3741</v>
      </c>
      <c r="AI391" t="s">
        <v>54</v>
      </c>
      <c r="AJ391" t="s">
        <v>285</v>
      </c>
      <c r="AK391" t="s">
        <v>54</v>
      </c>
      <c r="AL391" s="23" t="str">
        <f t="shared" si="7"/>
        <v>การเมือง</v>
      </c>
      <c r="AM391">
        <f>LEN(Exploratory_Data_Analysis___video_youtube[[#This Row],[description]])</f>
        <v>378</v>
      </c>
    </row>
    <row r="392" spans="1:39" x14ac:dyDescent="0.35">
      <c r="A392" t="s">
        <v>3742</v>
      </c>
      <c r="B392" t="s">
        <v>3743</v>
      </c>
      <c r="C392" t="s">
        <v>3743</v>
      </c>
      <c r="D392" t="s">
        <v>3744</v>
      </c>
      <c r="E392" t="s">
        <v>597</v>
      </c>
      <c r="F392" t="s">
        <v>41</v>
      </c>
      <c r="G392" t="s">
        <v>42</v>
      </c>
      <c r="H392" t="s">
        <v>42</v>
      </c>
      <c r="I392" t="s">
        <v>2494</v>
      </c>
      <c r="J392" t="s">
        <v>3745</v>
      </c>
      <c r="K392" t="s">
        <v>3745</v>
      </c>
      <c r="L392" t="s">
        <v>3746</v>
      </c>
      <c r="M392">
        <v>1</v>
      </c>
      <c r="N392">
        <v>3</v>
      </c>
      <c r="O392">
        <v>2020</v>
      </c>
      <c r="P392">
        <v>1</v>
      </c>
      <c r="Q392" t="s">
        <v>280</v>
      </c>
      <c r="R392" s="1">
        <v>43891</v>
      </c>
      <c r="S392">
        <v>1</v>
      </c>
      <c r="T392" t="s">
        <v>3599</v>
      </c>
      <c r="U392" t="s">
        <v>3747</v>
      </c>
      <c r="V392">
        <v>19788</v>
      </c>
      <c r="W392" t="s">
        <v>3748</v>
      </c>
      <c r="X392">
        <v>367</v>
      </c>
      <c r="Y392">
        <v>1.8499999999999999E-2</v>
      </c>
      <c r="Z392">
        <v>25</v>
      </c>
      <c r="AA392" t="s">
        <v>3749</v>
      </c>
      <c r="AB392">
        <v>35</v>
      </c>
      <c r="AC392">
        <v>40</v>
      </c>
      <c r="AD392">
        <v>0</v>
      </c>
      <c r="AE392">
        <v>40.6</v>
      </c>
      <c r="AF392" t="s">
        <v>52</v>
      </c>
      <c r="AG392">
        <v>46300</v>
      </c>
      <c r="AH392" t="s">
        <v>3750</v>
      </c>
      <c r="AI392" t="s">
        <v>54</v>
      </c>
      <c r="AJ392" t="s">
        <v>249</v>
      </c>
      <c r="AK392" t="s">
        <v>54</v>
      </c>
      <c r="AL392" s="23" t="str">
        <f t="shared" si="7"/>
        <v>เศรษฐกิจ</v>
      </c>
      <c r="AM392">
        <f>LEN(Exploratory_Data_Analysis___video_youtube[[#This Row],[description]])</f>
        <v>531</v>
      </c>
    </row>
    <row r="393" spans="1:39" x14ac:dyDescent="0.35">
      <c r="A393" t="s">
        <v>3751</v>
      </c>
      <c r="B393" t="s">
        <v>3752</v>
      </c>
      <c r="C393" t="s">
        <v>3752</v>
      </c>
      <c r="D393" t="s">
        <v>3753</v>
      </c>
      <c r="E393" t="s">
        <v>351</v>
      </c>
      <c r="F393" t="s">
        <v>41</v>
      </c>
      <c r="G393" t="s">
        <v>42</v>
      </c>
      <c r="H393" t="s">
        <v>42</v>
      </c>
      <c r="I393" t="s">
        <v>2494</v>
      </c>
      <c r="J393" t="s">
        <v>3754</v>
      </c>
      <c r="K393" t="s">
        <v>3754</v>
      </c>
      <c r="L393" t="s">
        <v>3755</v>
      </c>
      <c r="M393">
        <v>22</v>
      </c>
      <c r="N393">
        <v>2</v>
      </c>
      <c r="O393">
        <v>2020</v>
      </c>
      <c r="P393">
        <v>22</v>
      </c>
      <c r="Q393" t="s">
        <v>173</v>
      </c>
      <c r="R393" s="1">
        <v>43862</v>
      </c>
      <c r="S393">
        <v>1</v>
      </c>
      <c r="T393" t="s">
        <v>3599</v>
      </c>
      <c r="U393" t="s">
        <v>3756</v>
      </c>
      <c r="V393">
        <v>45472</v>
      </c>
      <c r="W393" t="s">
        <v>3757</v>
      </c>
      <c r="X393">
        <v>623</v>
      </c>
      <c r="Y393">
        <v>1.37E-2</v>
      </c>
      <c r="Z393">
        <v>69</v>
      </c>
      <c r="AA393" t="s">
        <v>3758</v>
      </c>
      <c r="AB393">
        <v>41</v>
      </c>
      <c r="AC393">
        <v>23</v>
      </c>
      <c r="AD393">
        <v>0</v>
      </c>
      <c r="AE393">
        <v>23.7</v>
      </c>
      <c r="AF393" t="s">
        <v>187</v>
      </c>
      <c r="AG393">
        <v>45200</v>
      </c>
      <c r="AH393" t="s">
        <v>3759</v>
      </c>
      <c r="AI393" t="s">
        <v>54</v>
      </c>
      <c r="AJ393" t="s">
        <v>54</v>
      </c>
      <c r="AK393" t="s">
        <v>54</v>
      </c>
      <c r="AL393" s="23" t="str">
        <f t="shared" si="7"/>
        <v>อื่น ๆ</v>
      </c>
      <c r="AM393">
        <f>LEN(Exploratory_Data_Analysis___video_youtube[[#This Row],[description]])</f>
        <v>498</v>
      </c>
    </row>
    <row r="394" spans="1:39" x14ac:dyDescent="0.35">
      <c r="A394" t="s">
        <v>3760</v>
      </c>
      <c r="B394" t="s">
        <v>3761</v>
      </c>
      <c r="C394" t="s">
        <v>3761</v>
      </c>
      <c r="D394" t="s">
        <v>3762</v>
      </c>
      <c r="E394" t="s">
        <v>3112</v>
      </c>
      <c r="F394" t="s">
        <v>41</v>
      </c>
      <c r="G394" t="s">
        <v>42</v>
      </c>
      <c r="H394" t="s">
        <v>42</v>
      </c>
      <c r="I394" t="s">
        <v>2494</v>
      </c>
      <c r="J394" t="s">
        <v>3763</v>
      </c>
      <c r="K394" t="s">
        <v>3763</v>
      </c>
      <c r="L394" t="s">
        <v>3764</v>
      </c>
      <c r="M394">
        <v>18</v>
      </c>
      <c r="N394">
        <v>2</v>
      </c>
      <c r="O394">
        <v>2020</v>
      </c>
      <c r="P394">
        <v>18</v>
      </c>
      <c r="Q394" t="s">
        <v>173</v>
      </c>
      <c r="R394" s="1">
        <v>43862</v>
      </c>
      <c r="S394">
        <v>1</v>
      </c>
      <c r="T394" t="s">
        <v>3599</v>
      </c>
      <c r="U394" t="s">
        <v>3765</v>
      </c>
      <c r="V394">
        <v>14037</v>
      </c>
      <c r="W394" t="s">
        <v>397</v>
      </c>
      <c r="X394">
        <v>211</v>
      </c>
      <c r="Y394">
        <v>1.4999999999999999E-2</v>
      </c>
      <c r="Z394">
        <v>9</v>
      </c>
      <c r="AA394" t="s">
        <v>3766</v>
      </c>
      <c r="AB394">
        <v>36</v>
      </c>
      <c r="AC394">
        <v>37</v>
      </c>
      <c r="AD394">
        <v>0</v>
      </c>
      <c r="AE394">
        <v>37.6</v>
      </c>
      <c r="AF394" t="s">
        <v>52</v>
      </c>
      <c r="AG394">
        <v>39900</v>
      </c>
      <c r="AH394" t="s">
        <v>3767</v>
      </c>
      <c r="AI394" t="s">
        <v>54</v>
      </c>
      <c r="AJ394" t="s">
        <v>846</v>
      </c>
      <c r="AK394" t="s">
        <v>54</v>
      </c>
      <c r="AL394" s="23" t="str">
        <f t="shared" si="7"/>
        <v>ธุรกิจและการค้า</v>
      </c>
      <c r="AM394">
        <f>LEN(Exploratory_Data_Analysis___video_youtube[[#This Row],[description]])</f>
        <v>978</v>
      </c>
    </row>
    <row r="395" spans="1:39" x14ac:dyDescent="0.35">
      <c r="A395" t="s">
        <v>3768</v>
      </c>
      <c r="B395" t="s">
        <v>3769</v>
      </c>
      <c r="C395" t="s">
        <v>3769</v>
      </c>
      <c r="D395" t="s">
        <v>3770</v>
      </c>
      <c r="E395" t="s">
        <v>881</v>
      </c>
      <c r="F395" t="s">
        <v>41</v>
      </c>
      <c r="G395" t="s">
        <v>42</v>
      </c>
      <c r="H395" t="s">
        <v>42</v>
      </c>
      <c r="I395" t="s">
        <v>2494</v>
      </c>
      <c r="J395" t="s">
        <v>3771</v>
      </c>
      <c r="K395" t="s">
        <v>3771</v>
      </c>
      <c r="L395" t="s">
        <v>3772</v>
      </c>
      <c r="M395">
        <v>8</v>
      </c>
      <c r="N395">
        <v>2</v>
      </c>
      <c r="O395">
        <v>2020</v>
      </c>
      <c r="P395">
        <v>8</v>
      </c>
      <c r="Q395" t="s">
        <v>173</v>
      </c>
      <c r="R395" s="1">
        <v>43862</v>
      </c>
      <c r="S395">
        <v>1</v>
      </c>
      <c r="T395" t="s">
        <v>3599</v>
      </c>
      <c r="U395" t="s">
        <v>3773</v>
      </c>
      <c r="V395">
        <v>58911</v>
      </c>
      <c r="W395" t="s">
        <v>3774</v>
      </c>
      <c r="X395">
        <v>1520</v>
      </c>
      <c r="Y395">
        <v>2.58E-2</v>
      </c>
      <c r="Z395">
        <v>31</v>
      </c>
      <c r="AA395" t="s">
        <v>3775</v>
      </c>
      <c r="AB395">
        <v>7</v>
      </c>
      <c r="AC395">
        <v>2</v>
      </c>
      <c r="AD395">
        <v>1</v>
      </c>
      <c r="AE395">
        <v>62.1</v>
      </c>
      <c r="AF395" t="s">
        <v>259</v>
      </c>
      <c r="AG395">
        <v>56200</v>
      </c>
      <c r="AH395" t="s">
        <v>3776</v>
      </c>
      <c r="AI395" t="s">
        <v>54</v>
      </c>
      <c r="AJ395" t="s">
        <v>1471</v>
      </c>
      <c r="AK395" t="s">
        <v>54</v>
      </c>
      <c r="AL395" s="23" t="str">
        <f t="shared" si="7"/>
        <v>ธุรกิจและการค้า</v>
      </c>
      <c r="AM395">
        <f>LEN(Exploratory_Data_Analysis___video_youtube[[#This Row],[description]])</f>
        <v>247</v>
      </c>
    </row>
    <row r="396" spans="1:39" x14ac:dyDescent="0.35">
      <c r="A396" t="s">
        <v>3777</v>
      </c>
      <c r="B396" t="s">
        <v>3778</v>
      </c>
      <c r="C396" t="s">
        <v>3778</v>
      </c>
      <c r="D396" t="s">
        <v>3779</v>
      </c>
      <c r="E396" t="s">
        <v>81</v>
      </c>
      <c r="F396" t="s">
        <v>41</v>
      </c>
      <c r="G396" t="s">
        <v>42</v>
      </c>
      <c r="H396" t="s">
        <v>42</v>
      </c>
      <c r="I396" t="s">
        <v>2494</v>
      </c>
      <c r="J396" t="s">
        <v>3780</v>
      </c>
      <c r="K396" t="s">
        <v>3780</v>
      </c>
      <c r="L396" t="s">
        <v>3781</v>
      </c>
      <c r="M396">
        <v>7</v>
      </c>
      <c r="N396">
        <v>2</v>
      </c>
      <c r="O396">
        <v>2020</v>
      </c>
      <c r="P396">
        <v>7</v>
      </c>
      <c r="Q396" t="s">
        <v>173</v>
      </c>
      <c r="R396" s="1">
        <v>43862</v>
      </c>
      <c r="S396">
        <v>1</v>
      </c>
      <c r="T396" t="s">
        <v>3599</v>
      </c>
      <c r="U396" t="s">
        <v>3782</v>
      </c>
      <c r="V396">
        <v>26273</v>
      </c>
      <c r="W396" t="s">
        <v>3783</v>
      </c>
      <c r="X396">
        <v>442</v>
      </c>
      <c r="Y396">
        <v>1.6799999999999999E-2</v>
      </c>
      <c r="Z396">
        <v>8</v>
      </c>
      <c r="AA396" t="s">
        <v>64</v>
      </c>
      <c r="AB396">
        <v>14</v>
      </c>
      <c r="AC396">
        <v>38</v>
      </c>
      <c r="AD396">
        <v>0</v>
      </c>
      <c r="AE396">
        <v>38.200000000000003</v>
      </c>
      <c r="AF396" t="s">
        <v>52</v>
      </c>
      <c r="AG396">
        <v>43600</v>
      </c>
      <c r="AH396" t="s">
        <v>3784</v>
      </c>
      <c r="AI396" t="s">
        <v>54</v>
      </c>
      <c r="AJ396" t="s">
        <v>846</v>
      </c>
      <c r="AK396" t="s">
        <v>54</v>
      </c>
      <c r="AL396" s="23" t="str">
        <f t="shared" si="7"/>
        <v>ธุรกิจและการค้า</v>
      </c>
      <c r="AM396">
        <f>LEN(Exploratory_Data_Analysis___video_youtube[[#This Row],[description]])</f>
        <v>433</v>
      </c>
    </row>
    <row r="397" spans="1:39" x14ac:dyDescent="0.35">
      <c r="A397" t="s">
        <v>3785</v>
      </c>
      <c r="B397" t="s">
        <v>3786</v>
      </c>
      <c r="C397" t="s">
        <v>3786</v>
      </c>
      <c r="D397" t="s">
        <v>3787</v>
      </c>
      <c r="E397" t="s">
        <v>1475</v>
      </c>
      <c r="F397" t="s">
        <v>41</v>
      </c>
      <c r="G397" t="s">
        <v>42</v>
      </c>
      <c r="H397" t="s">
        <v>42</v>
      </c>
      <c r="I397" t="s">
        <v>2494</v>
      </c>
      <c r="J397" t="s">
        <v>3788</v>
      </c>
      <c r="K397" t="s">
        <v>3788</v>
      </c>
      <c r="L397" t="s">
        <v>3789</v>
      </c>
      <c r="M397">
        <v>5</v>
      </c>
      <c r="N397">
        <v>2</v>
      </c>
      <c r="O397">
        <v>2020</v>
      </c>
      <c r="P397">
        <v>5</v>
      </c>
      <c r="Q397" t="s">
        <v>173</v>
      </c>
      <c r="R397" s="1">
        <v>43862</v>
      </c>
      <c r="S397">
        <v>1</v>
      </c>
      <c r="T397" t="s">
        <v>3599</v>
      </c>
      <c r="U397" t="s">
        <v>3790</v>
      </c>
      <c r="V397">
        <v>3171</v>
      </c>
      <c r="W397" t="s">
        <v>3791</v>
      </c>
      <c r="X397">
        <v>62</v>
      </c>
      <c r="Y397">
        <v>1.9599999999999999E-2</v>
      </c>
      <c r="Z397">
        <v>3</v>
      </c>
      <c r="AA397" t="s">
        <v>3792</v>
      </c>
      <c r="AB397">
        <v>21</v>
      </c>
      <c r="AC397">
        <v>44</v>
      </c>
      <c r="AD397">
        <v>0</v>
      </c>
      <c r="AE397">
        <v>44.4</v>
      </c>
      <c r="AF397" t="s">
        <v>52</v>
      </c>
      <c r="AG397">
        <v>42700</v>
      </c>
      <c r="AH397" t="s">
        <v>3793</v>
      </c>
      <c r="AI397" t="s">
        <v>54</v>
      </c>
      <c r="AJ397" t="s">
        <v>54</v>
      </c>
      <c r="AK397" t="s">
        <v>54</v>
      </c>
      <c r="AL397" s="23" t="str">
        <f t="shared" si="7"/>
        <v>อื่น ๆ</v>
      </c>
      <c r="AM397">
        <f>LEN(Exploratory_Data_Analysis___video_youtube[[#This Row],[description]])</f>
        <v>613</v>
      </c>
    </row>
    <row r="398" spans="1:39" x14ac:dyDescent="0.35">
      <c r="A398" t="s">
        <v>3794</v>
      </c>
      <c r="B398" t="s">
        <v>3795</v>
      </c>
      <c r="C398" t="s">
        <v>3795</v>
      </c>
      <c r="D398" t="s">
        <v>3796</v>
      </c>
      <c r="E398" t="s">
        <v>320</v>
      </c>
      <c r="F398" t="s">
        <v>41</v>
      </c>
      <c r="G398" t="s">
        <v>42</v>
      </c>
      <c r="H398" t="s">
        <v>42</v>
      </c>
      <c r="I398" t="s">
        <v>2494</v>
      </c>
      <c r="J398" t="s">
        <v>3797</v>
      </c>
      <c r="K398" t="s">
        <v>3797</v>
      </c>
      <c r="L398" t="s">
        <v>3798</v>
      </c>
      <c r="M398">
        <v>27</v>
      </c>
      <c r="N398">
        <v>1</v>
      </c>
      <c r="O398">
        <v>2020</v>
      </c>
      <c r="P398">
        <v>27</v>
      </c>
      <c r="Q398" t="s">
        <v>47</v>
      </c>
      <c r="R398" s="1">
        <v>43831</v>
      </c>
      <c r="S398">
        <v>1</v>
      </c>
      <c r="T398" t="s">
        <v>3599</v>
      </c>
      <c r="U398" t="s">
        <v>3799</v>
      </c>
      <c r="V398">
        <v>7765</v>
      </c>
      <c r="W398" t="s">
        <v>3800</v>
      </c>
      <c r="X398">
        <v>123</v>
      </c>
      <c r="Y398">
        <v>1.5800000000000002E-2</v>
      </c>
      <c r="Z398">
        <v>6</v>
      </c>
      <c r="AA398" t="s">
        <v>3801</v>
      </c>
      <c r="AB398">
        <v>9</v>
      </c>
      <c r="AC398">
        <v>47</v>
      </c>
      <c r="AD398">
        <v>0</v>
      </c>
      <c r="AE398">
        <v>47.2</v>
      </c>
      <c r="AF398" t="s">
        <v>52</v>
      </c>
      <c r="AG398">
        <v>43100</v>
      </c>
      <c r="AH398" t="s">
        <v>3802</v>
      </c>
      <c r="AI398" t="s">
        <v>54</v>
      </c>
      <c r="AJ398" t="s">
        <v>77</v>
      </c>
      <c r="AK398" t="s">
        <v>54</v>
      </c>
      <c r="AL398" s="23" t="str">
        <f t="shared" si="7"/>
        <v>ธุรกิจและการค้า</v>
      </c>
      <c r="AM398">
        <f>LEN(Exploratory_Data_Analysis___video_youtube[[#This Row],[description]])</f>
        <v>452</v>
      </c>
    </row>
    <row r="399" spans="1:39" x14ac:dyDescent="0.35">
      <c r="A399" t="s">
        <v>3803</v>
      </c>
      <c r="B399" t="s">
        <v>3804</v>
      </c>
      <c r="C399" t="s">
        <v>3804</v>
      </c>
      <c r="D399" t="s">
        <v>3805</v>
      </c>
      <c r="E399" t="s">
        <v>224</v>
      </c>
      <c r="F399" t="s">
        <v>41</v>
      </c>
      <c r="G399" t="s">
        <v>42</v>
      </c>
      <c r="H399" t="s">
        <v>42</v>
      </c>
      <c r="I399" t="s">
        <v>2494</v>
      </c>
      <c r="J399" t="s">
        <v>3806</v>
      </c>
      <c r="K399" t="s">
        <v>3806</v>
      </c>
      <c r="L399" t="s">
        <v>3807</v>
      </c>
      <c r="M399">
        <v>23</v>
      </c>
      <c r="N399">
        <v>1</v>
      </c>
      <c r="O399">
        <v>2020</v>
      </c>
      <c r="P399">
        <v>23</v>
      </c>
      <c r="Q399" t="s">
        <v>47</v>
      </c>
      <c r="R399" s="1">
        <v>43831</v>
      </c>
      <c r="S399">
        <v>1</v>
      </c>
      <c r="T399" t="s">
        <v>3599</v>
      </c>
      <c r="U399" t="s">
        <v>3808</v>
      </c>
      <c r="V399">
        <v>27140</v>
      </c>
      <c r="W399" t="s">
        <v>3809</v>
      </c>
      <c r="X399">
        <v>432</v>
      </c>
      <c r="Y399">
        <v>1.5900000000000001E-2</v>
      </c>
      <c r="Z399">
        <v>56</v>
      </c>
      <c r="AA399" t="s">
        <v>3810</v>
      </c>
      <c r="AB399">
        <v>15</v>
      </c>
      <c r="AC399">
        <v>43</v>
      </c>
      <c r="AD399">
        <v>0</v>
      </c>
      <c r="AE399">
        <v>43.3</v>
      </c>
      <c r="AF399" t="s">
        <v>52</v>
      </c>
      <c r="AG399">
        <v>45700</v>
      </c>
      <c r="AH399" t="s">
        <v>3811</v>
      </c>
      <c r="AI399" t="s">
        <v>54</v>
      </c>
      <c r="AJ399" t="s">
        <v>54</v>
      </c>
      <c r="AK399" t="s">
        <v>54</v>
      </c>
      <c r="AL399" s="23" t="str">
        <f t="shared" si="7"/>
        <v>อื่น ๆ</v>
      </c>
      <c r="AM399">
        <f>LEN(Exploratory_Data_Analysis___video_youtube[[#This Row],[description]])</f>
        <v>416</v>
      </c>
    </row>
    <row r="400" spans="1:39" x14ac:dyDescent="0.35">
      <c r="A400" t="s">
        <v>3812</v>
      </c>
      <c r="B400" t="s">
        <v>3813</v>
      </c>
      <c r="C400" t="s">
        <v>3813</v>
      </c>
      <c r="D400" t="s">
        <v>3814</v>
      </c>
      <c r="E400" t="s">
        <v>3112</v>
      </c>
      <c r="F400" t="s">
        <v>41</v>
      </c>
      <c r="G400" t="s">
        <v>42</v>
      </c>
      <c r="H400" t="s">
        <v>42</v>
      </c>
      <c r="I400" t="s">
        <v>2494</v>
      </c>
      <c r="J400" t="s">
        <v>3815</v>
      </c>
      <c r="K400" t="s">
        <v>3815</v>
      </c>
      <c r="L400" t="s">
        <v>3816</v>
      </c>
      <c r="M400">
        <v>21</v>
      </c>
      <c r="N400">
        <v>1</v>
      </c>
      <c r="O400">
        <v>2020</v>
      </c>
      <c r="P400">
        <v>21</v>
      </c>
      <c r="Q400" t="s">
        <v>47</v>
      </c>
      <c r="R400" s="1">
        <v>43831</v>
      </c>
      <c r="S400">
        <v>1</v>
      </c>
      <c r="T400" t="s">
        <v>3599</v>
      </c>
      <c r="U400" t="s">
        <v>3817</v>
      </c>
      <c r="V400">
        <v>7723</v>
      </c>
      <c r="W400" t="s">
        <v>3818</v>
      </c>
      <c r="X400">
        <v>127</v>
      </c>
      <c r="Y400">
        <v>1.6400000000000001E-2</v>
      </c>
      <c r="Z400">
        <v>6</v>
      </c>
      <c r="AA400" t="s">
        <v>3819</v>
      </c>
      <c r="AB400">
        <v>33</v>
      </c>
      <c r="AC400">
        <v>29</v>
      </c>
      <c r="AD400">
        <v>0</v>
      </c>
      <c r="AE400">
        <v>29.6</v>
      </c>
      <c r="AF400" t="s">
        <v>187</v>
      </c>
      <c r="AG400">
        <v>37200</v>
      </c>
      <c r="AH400" t="s">
        <v>3820</v>
      </c>
      <c r="AI400" t="s">
        <v>54</v>
      </c>
      <c r="AJ400" t="s">
        <v>846</v>
      </c>
      <c r="AK400" t="s">
        <v>54</v>
      </c>
      <c r="AL400" s="23" t="str">
        <f t="shared" si="7"/>
        <v>ธุรกิจและการค้า</v>
      </c>
      <c r="AM400">
        <f>LEN(Exploratory_Data_Analysis___video_youtube[[#This Row],[description]])</f>
        <v>391</v>
      </c>
    </row>
    <row r="401" spans="1:39" x14ac:dyDescent="0.35">
      <c r="A401" t="s">
        <v>3821</v>
      </c>
      <c r="B401" t="s">
        <v>3822</v>
      </c>
      <c r="C401" t="s">
        <v>3822</v>
      </c>
      <c r="D401" t="s">
        <v>3823</v>
      </c>
      <c r="E401" t="s">
        <v>158</v>
      </c>
      <c r="F401" t="s">
        <v>41</v>
      </c>
      <c r="G401" t="s">
        <v>42</v>
      </c>
      <c r="H401" t="s">
        <v>42</v>
      </c>
      <c r="I401" t="s">
        <v>2494</v>
      </c>
      <c r="J401" t="s">
        <v>3824</v>
      </c>
      <c r="K401" t="s">
        <v>3824</v>
      </c>
      <c r="L401" t="s">
        <v>3825</v>
      </c>
      <c r="M401">
        <v>20</v>
      </c>
      <c r="N401">
        <v>1</v>
      </c>
      <c r="O401">
        <v>2020</v>
      </c>
      <c r="P401">
        <v>20</v>
      </c>
      <c r="Q401" t="s">
        <v>47</v>
      </c>
      <c r="R401" s="1">
        <v>43831</v>
      </c>
      <c r="S401">
        <v>1</v>
      </c>
      <c r="T401" t="s">
        <v>3599</v>
      </c>
      <c r="U401" t="s">
        <v>3826</v>
      </c>
      <c r="V401">
        <v>25214</v>
      </c>
      <c r="W401" t="s">
        <v>3372</v>
      </c>
      <c r="X401">
        <v>370</v>
      </c>
      <c r="Y401">
        <v>1.47E-2</v>
      </c>
      <c r="Z401">
        <v>36</v>
      </c>
      <c r="AA401" t="s">
        <v>3827</v>
      </c>
      <c r="AB401">
        <v>48</v>
      </c>
      <c r="AC401">
        <v>31</v>
      </c>
      <c r="AD401">
        <v>0</v>
      </c>
      <c r="AE401">
        <v>31.8</v>
      </c>
      <c r="AF401" t="s">
        <v>52</v>
      </c>
      <c r="AG401">
        <v>40600</v>
      </c>
      <c r="AH401" t="s">
        <v>3828</v>
      </c>
      <c r="AI401" t="s">
        <v>54</v>
      </c>
      <c r="AJ401" t="s">
        <v>285</v>
      </c>
      <c r="AK401" t="s">
        <v>54</v>
      </c>
      <c r="AL401" s="23" t="str">
        <f t="shared" si="7"/>
        <v>การเมือง</v>
      </c>
      <c r="AM401">
        <f>LEN(Exploratory_Data_Analysis___video_youtube[[#This Row],[description]])</f>
        <v>311</v>
      </c>
    </row>
    <row r="402" spans="1:39" x14ac:dyDescent="0.35">
      <c r="A402" t="s">
        <v>3829</v>
      </c>
      <c r="B402" t="s">
        <v>3830</v>
      </c>
      <c r="C402" t="s">
        <v>3830</v>
      </c>
      <c r="D402" t="s">
        <v>3831</v>
      </c>
      <c r="E402" t="s">
        <v>224</v>
      </c>
      <c r="F402" t="s">
        <v>41</v>
      </c>
      <c r="G402" t="s">
        <v>42</v>
      </c>
      <c r="H402" t="s">
        <v>42</v>
      </c>
      <c r="I402" t="s">
        <v>2494</v>
      </c>
      <c r="J402" t="s">
        <v>3832</v>
      </c>
      <c r="K402" t="s">
        <v>3832</v>
      </c>
      <c r="L402" t="s">
        <v>3833</v>
      </c>
      <c r="M402">
        <v>8</v>
      </c>
      <c r="N402">
        <v>1</v>
      </c>
      <c r="O402">
        <v>2020</v>
      </c>
      <c r="P402">
        <v>8</v>
      </c>
      <c r="Q402" t="s">
        <v>47</v>
      </c>
      <c r="R402" s="1">
        <v>43831</v>
      </c>
      <c r="S402">
        <v>1</v>
      </c>
      <c r="T402" t="s">
        <v>3599</v>
      </c>
      <c r="U402" t="s">
        <v>3834</v>
      </c>
      <c r="V402">
        <v>46889</v>
      </c>
      <c r="W402" t="s">
        <v>3397</v>
      </c>
      <c r="X402">
        <v>818</v>
      </c>
      <c r="Y402">
        <v>1.7399999999999999E-2</v>
      </c>
      <c r="Z402">
        <v>26</v>
      </c>
      <c r="AA402" t="s">
        <v>3835</v>
      </c>
      <c r="AB402">
        <v>7</v>
      </c>
      <c r="AC402">
        <v>26</v>
      </c>
      <c r="AD402">
        <v>0</v>
      </c>
      <c r="AE402">
        <v>26.1</v>
      </c>
      <c r="AF402" t="s">
        <v>187</v>
      </c>
      <c r="AG402">
        <v>41900</v>
      </c>
      <c r="AH402" t="s">
        <v>3836</v>
      </c>
      <c r="AI402" t="s">
        <v>54</v>
      </c>
      <c r="AJ402" t="s">
        <v>249</v>
      </c>
      <c r="AK402" t="s">
        <v>54</v>
      </c>
      <c r="AL402" s="23" t="str">
        <f t="shared" si="7"/>
        <v>เศรษฐกิจ</v>
      </c>
      <c r="AM402">
        <f>LEN(Exploratory_Data_Analysis___video_youtube[[#This Row],[description]])</f>
        <v>1021</v>
      </c>
    </row>
    <row r="403" spans="1:39" x14ac:dyDescent="0.35">
      <c r="A403" t="s">
        <v>3837</v>
      </c>
      <c r="B403" t="s">
        <v>3838</v>
      </c>
      <c r="C403" t="s">
        <v>3838</v>
      </c>
      <c r="D403" t="s">
        <v>3839</v>
      </c>
      <c r="E403" t="s">
        <v>289</v>
      </c>
      <c r="F403" t="s">
        <v>41</v>
      </c>
      <c r="G403" t="s">
        <v>42</v>
      </c>
      <c r="H403" t="s">
        <v>42</v>
      </c>
      <c r="I403" t="s">
        <v>2494</v>
      </c>
      <c r="J403" t="s">
        <v>3840</v>
      </c>
      <c r="K403" t="s">
        <v>3840</v>
      </c>
      <c r="L403" t="s">
        <v>3841</v>
      </c>
      <c r="M403">
        <v>3</v>
      </c>
      <c r="N403">
        <v>1</v>
      </c>
      <c r="O403">
        <v>2020</v>
      </c>
      <c r="P403">
        <v>3</v>
      </c>
      <c r="Q403" t="s">
        <v>47</v>
      </c>
      <c r="R403" s="1">
        <v>43831</v>
      </c>
      <c r="S403">
        <v>1</v>
      </c>
      <c r="T403" t="s">
        <v>3599</v>
      </c>
      <c r="U403" t="s">
        <v>3842</v>
      </c>
      <c r="V403">
        <v>33824</v>
      </c>
      <c r="W403" t="s">
        <v>2562</v>
      </c>
      <c r="X403">
        <v>561</v>
      </c>
      <c r="Y403">
        <v>1.66E-2</v>
      </c>
      <c r="Z403">
        <v>10</v>
      </c>
      <c r="AA403" t="s">
        <v>2944</v>
      </c>
      <c r="AB403">
        <v>3</v>
      </c>
      <c r="AC403">
        <v>23</v>
      </c>
      <c r="AD403">
        <v>0</v>
      </c>
      <c r="AE403">
        <v>23.1</v>
      </c>
      <c r="AF403" t="s">
        <v>187</v>
      </c>
      <c r="AG403">
        <v>46400</v>
      </c>
      <c r="AH403" t="s">
        <v>3843</v>
      </c>
      <c r="AI403" t="s">
        <v>54</v>
      </c>
      <c r="AJ403" t="s">
        <v>249</v>
      </c>
      <c r="AK403" t="s">
        <v>54</v>
      </c>
      <c r="AL403" s="23" t="str">
        <f t="shared" si="7"/>
        <v>เศรษฐกิจ</v>
      </c>
      <c r="AM403">
        <f>LEN(Exploratory_Data_Analysis___video_youtube[[#This Row],[description]])</f>
        <v>187</v>
      </c>
    </row>
    <row r="404" spans="1:39" x14ac:dyDescent="0.35">
      <c r="A404" t="s">
        <v>3844</v>
      </c>
      <c r="B404" t="s">
        <v>3845</v>
      </c>
      <c r="C404" t="s">
        <v>3845</v>
      </c>
      <c r="D404" t="s">
        <v>3846</v>
      </c>
      <c r="E404" t="s">
        <v>276</v>
      </c>
      <c r="F404" t="s">
        <v>41</v>
      </c>
      <c r="G404" t="s">
        <v>42</v>
      </c>
      <c r="H404" t="s">
        <v>42</v>
      </c>
      <c r="I404" t="s">
        <v>2494</v>
      </c>
      <c r="J404" t="s">
        <v>3847</v>
      </c>
      <c r="K404" t="s">
        <v>3847</v>
      </c>
      <c r="L404" t="s">
        <v>3848</v>
      </c>
      <c r="M404">
        <v>27</v>
      </c>
      <c r="N404">
        <v>12</v>
      </c>
      <c r="O404">
        <v>2019</v>
      </c>
      <c r="P404">
        <v>27</v>
      </c>
      <c r="Q404" t="s">
        <v>1375</v>
      </c>
      <c r="R404" s="1">
        <v>43800</v>
      </c>
      <c r="S404">
        <v>4</v>
      </c>
      <c r="T404" t="s">
        <v>3849</v>
      </c>
      <c r="U404" t="s">
        <v>3850</v>
      </c>
      <c r="V404">
        <v>17673</v>
      </c>
      <c r="W404" t="s">
        <v>3851</v>
      </c>
      <c r="X404">
        <v>179</v>
      </c>
      <c r="Y404">
        <v>1.01E-2</v>
      </c>
      <c r="Z404">
        <v>24</v>
      </c>
      <c r="AA404" t="s">
        <v>3852</v>
      </c>
      <c r="AB404">
        <v>28</v>
      </c>
      <c r="AC404">
        <v>22</v>
      </c>
      <c r="AD404">
        <v>1</v>
      </c>
      <c r="AE404">
        <v>82.5</v>
      </c>
      <c r="AF404" t="s">
        <v>259</v>
      </c>
      <c r="AG404">
        <v>51300</v>
      </c>
      <c r="AH404" t="s">
        <v>3853</v>
      </c>
      <c r="AI404" t="s">
        <v>54</v>
      </c>
      <c r="AJ404" t="s">
        <v>285</v>
      </c>
      <c r="AK404" t="s">
        <v>285</v>
      </c>
      <c r="AL404" s="23" t="str">
        <f t="shared" si="7"/>
        <v>การเมือง</v>
      </c>
      <c r="AM404">
        <f>LEN(Exploratory_Data_Analysis___video_youtube[[#This Row],[description]])</f>
        <v>279</v>
      </c>
    </row>
    <row r="405" spans="1:39" x14ac:dyDescent="0.35">
      <c r="A405" t="s">
        <v>3854</v>
      </c>
      <c r="B405" t="s">
        <v>3855</v>
      </c>
      <c r="C405" t="s">
        <v>3855</v>
      </c>
      <c r="D405" t="s">
        <v>3856</v>
      </c>
      <c r="E405" t="s">
        <v>192</v>
      </c>
      <c r="F405" t="s">
        <v>41</v>
      </c>
      <c r="G405" t="s">
        <v>42</v>
      </c>
      <c r="H405" t="s">
        <v>42</v>
      </c>
      <c r="I405" t="s">
        <v>2494</v>
      </c>
      <c r="J405" t="s">
        <v>3857</v>
      </c>
      <c r="K405" t="s">
        <v>3857</v>
      </c>
      <c r="L405" t="s">
        <v>3858</v>
      </c>
      <c r="M405">
        <v>14</v>
      </c>
      <c r="N405">
        <v>12</v>
      </c>
      <c r="O405">
        <v>2019</v>
      </c>
      <c r="P405">
        <v>14</v>
      </c>
      <c r="Q405" t="s">
        <v>1375</v>
      </c>
      <c r="R405" s="1">
        <v>43800</v>
      </c>
      <c r="S405">
        <v>4</v>
      </c>
      <c r="T405" t="s">
        <v>3849</v>
      </c>
      <c r="U405" t="s">
        <v>3859</v>
      </c>
      <c r="V405">
        <v>36714</v>
      </c>
      <c r="W405" t="s">
        <v>1274</v>
      </c>
      <c r="X405">
        <v>650</v>
      </c>
      <c r="Y405">
        <v>1.77E-2</v>
      </c>
      <c r="Z405">
        <v>20</v>
      </c>
      <c r="AA405" t="s">
        <v>3860</v>
      </c>
      <c r="AB405">
        <v>9</v>
      </c>
      <c r="AC405">
        <v>26</v>
      </c>
      <c r="AD405">
        <v>0</v>
      </c>
      <c r="AE405">
        <v>26.2</v>
      </c>
      <c r="AF405" t="s">
        <v>187</v>
      </c>
      <c r="AG405">
        <v>44100</v>
      </c>
      <c r="AH405" t="s">
        <v>3861</v>
      </c>
      <c r="AI405" t="s">
        <v>54</v>
      </c>
      <c r="AJ405" t="s">
        <v>166</v>
      </c>
      <c r="AK405" t="s">
        <v>54</v>
      </c>
      <c r="AL405" s="23" t="str">
        <f t="shared" si="7"/>
        <v>Life Style</v>
      </c>
      <c r="AM405">
        <f>LEN(Exploratory_Data_Analysis___video_youtube[[#This Row],[description]])</f>
        <v>330</v>
      </c>
    </row>
    <row r="406" spans="1:39" x14ac:dyDescent="0.35">
      <c r="A406" t="s">
        <v>3862</v>
      </c>
      <c r="B406" t="s">
        <v>3863</v>
      </c>
      <c r="C406" t="s">
        <v>3863</v>
      </c>
      <c r="D406" t="s">
        <v>3864</v>
      </c>
      <c r="E406" t="s">
        <v>203</v>
      </c>
      <c r="F406" t="s">
        <v>41</v>
      </c>
      <c r="G406" t="s">
        <v>42</v>
      </c>
      <c r="H406" t="s">
        <v>42</v>
      </c>
      <c r="I406" t="s">
        <v>2494</v>
      </c>
      <c r="J406" t="s">
        <v>3865</v>
      </c>
      <c r="K406" t="s">
        <v>3865</v>
      </c>
      <c r="L406" t="s">
        <v>3866</v>
      </c>
      <c r="M406">
        <v>30</v>
      </c>
      <c r="N406">
        <v>11</v>
      </c>
      <c r="O406">
        <v>2019</v>
      </c>
      <c r="P406">
        <v>30</v>
      </c>
      <c r="Q406" t="s">
        <v>1272</v>
      </c>
      <c r="R406" s="1">
        <v>43770</v>
      </c>
      <c r="S406">
        <v>4</v>
      </c>
      <c r="T406" t="s">
        <v>3849</v>
      </c>
      <c r="U406" t="s">
        <v>3867</v>
      </c>
      <c r="V406">
        <v>10862</v>
      </c>
      <c r="W406" t="s">
        <v>2771</v>
      </c>
      <c r="X406">
        <v>200</v>
      </c>
      <c r="Y406">
        <v>1.84E-2</v>
      </c>
      <c r="Z406">
        <v>19</v>
      </c>
      <c r="AA406" t="s">
        <v>3868</v>
      </c>
      <c r="AB406">
        <v>8</v>
      </c>
      <c r="AC406">
        <v>16</v>
      </c>
      <c r="AD406">
        <v>1</v>
      </c>
      <c r="AE406">
        <v>76.099999999999994</v>
      </c>
      <c r="AF406" t="s">
        <v>259</v>
      </c>
      <c r="AG406">
        <v>52600</v>
      </c>
      <c r="AH406" t="s">
        <v>3869</v>
      </c>
      <c r="AI406" t="s">
        <v>54</v>
      </c>
      <c r="AJ406" t="s">
        <v>285</v>
      </c>
      <c r="AK406" t="s">
        <v>285</v>
      </c>
      <c r="AL406" s="23" t="str">
        <f t="shared" si="7"/>
        <v>การเมือง</v>
      </c>
      <c r="AM406">
        <f>LEN(Exploratory_Data_Analysis___video_youtube[[#This Row],[description]])</f>
        <v>559</v>
      </c>
    </row>
    <row r="407" spans="1:39" x14ac:dyDescent="0.35">
      <c r="A407" t="s">
        <v>3870</v>
      </c>
      <c r="B407" t="s">
        <v>3871</v>
      </c>
      <c r="C407" t="s">
        <v>3871</v>
      </c>
      <c r="D407" t="s">
        <v>3872</v>
      </c>
      <c r="E407" t="s">
        <v>1749</v>
      </c>
      <c r="F407" t="s">
        <v>41</v>
      </c>
      <c r="G407" t="s">
        <v>42</v>
      </c>
      <c r="H407" t="s">
        <v>42</v>
      </c>
      <c r="I407" t="s">
        <v>2494</v>
      </c>
      <c r="J407" t="s">
        <v>3873</v>
      </c>
      <c r="K407" t="s">
        <v>3873</v>
      </c>
      <c r="L407" t="s">
        <v>3874</v>
      </c>
      <c r="M407">
        <v>21</v>
      </c>
      <c r="N407">
        <v>11</v>
      </c>
      <c r="O407">
        <v>2019</v>
      </c>
      <c r="P407">
        <v>21</v>
      </c>
      <c r="Q407" t="s">
        <v>1272</v>
      </c>
      <c r="R407" s="1">
        <v>43770</v>
      </c>
      <c r="S407">
        <v>4</v>
      </c>
      <c r="T407" t="s">
        <v>3849</v>
      </c>
      <c r="U407" t="s">
        <v>3875</v>
      </c>
      <c r="V407">
        <v>20395</v>
      </c>
      <c r="W407" t="s">
        <v>3876</v>
      </c>
      <c r="X407">
        <v>304</v>
      </c>
      <c r="Y407">
        <v>1.49E-2</v>
      </c>
      <c r="Z407">
        <v>14</v>
      </c>
      <c r="AA407" t="s">
        <v>865</v>
      </c>
      <c r="AB407">
        <v>57</v>
      </c>
      <c r="AC407">
        <v>34</v>
      </c>
      <c r="AD407">
        <v>0</v>
      </c>
      <c r="AE407">
        <v>35</v>
      </c>
      <c r="AF407" t="s">
        <v>52</v>
      </c>
      <c r="AG407">
        <v>45700</v>
      </c>
      <c r="AH407" t="s">
        <v>3877</v>
      </c>
      <c r="AI407" t="s">
        <v>54</v>
      </c>
      <c r="AJ407" t="s">
        <v>846</v>
      </c>
      <c r="AK407" t="s">
        <v>54</v>
      </c>
      <c r="AL407" s="23" t="str">
        <f t="shared" si="7"/>
        <v>ธุรกิจและการค้า</v>
      </c>
      <c r="AM407">
        <f>LEN(Exploratory_Data_Analysis___video_youtube[[#This Row],[description]])</f>
        <v>411</v>
      </c>
    </row>
    <row r="408" spans="1:39" x14ac:dyDescent="0.35">
      <c r="A408" t="s">
        <v>3878</v>
      </c>
      <c r="B408" t="s">
        <v>3879</v>
      </c>
      <c r="C408" t="s">
        <v>3879</v>
      </c>
      <c r="D408" t="s">
        <v>3880</v>
      </c>
      <c r="E408" t="s">
        <v>224</v>
      </c>
      <c r="F408" t="s">
        <v>41</v>
      </c>
      <c r="G408" t="s">
        <v>42</v>
      </c>
      <c r="H408" t="s">
        <v>42</v>
      </c>
      <c r="I408" t="s">
        <v>2494</v>
      </c>
      <c r="J408" t="s">
        <v>3881</v>
      </c>
      <c r="K408" t="s">
        <v>3881</v>
      </c>
      <c r="L408" t="s">
        <v>3882</v>
      </c>
      <c r="M408">
        <v>7</v>
      </c>
      <c r="N408">
        <v>11</v>
      </c>
      <c r="O408">
        <v>2019</v>
      </c>
      <c r="P408">
        <v>7</v>
      </c>
      <c r="Q408" t="s">
        <v>1272</v>
      </c>
      <c r="R408" s="1">
        <v>43770</v>
      </c>
      <c r="S408">
        <v>4</v>
      </c>
      <c r="T408" t="s">
        <v>3849</v>
      </c>
      <c r="U408" t="s">
        <v>3883</v>
      </c>
      <c r="V408">
        <v>9004</v>
      </c>
      <c r="W408" t="s">
        <v>3884</v>
      </c>
      <c r="X408">
        <v>206</v>
      </c>
      <c r="Y408">
        <v>2.29E-2</v>
      </c>
      <c r="Z408">
        <v>12</v>
      </c>
      <c r="AA408" t="s">
        <v>3885</v>
      </c>
      <c r="AB408">
        <v>56</v>
      </c>
      <c r="AC408">
        <v>24</v>
      </c>
      <c r="AD408">
        <v>0</v>
      </c>
      <c r="AE408">
        <v>24.9</v>
      </c>
      <c r="AF408" t="s">
        <v>187</v>
      </c>
      <c r="AG408">
        <v>38300</v>
      </c>
      <c r="AH408" t="s">
        <v>3886</v>
      </c>
      <c r="AI408" t="s">
        <v>54</v>
      </c>
      <c r="AJ408" t="s">
        <v>1471</v>
      </c>
      <c r="AK408" t="s">
        <v>54</v>
      </c>
      <c r="AL408" s="23" t="str">
        <f t="shared" si="7"/>
        <v>ธุรกิจและการค้า</v>
      </c>
      <c r="AM408">
        <f>LEN(Exploratory_Data_Analysis___video_youtube[[#This Row],[description]])</f>
        <v>338</v>
      </c>
    </row>
    <row r="409" spans="1:39" x14ac:dyDescent="0.35">
      <c r="A409" t="s">
        <v>3887</v>
      </c>
      <c r="B409" t="s">
        <v>3888</v>
      </c>
      <c r="C409" t="s">
        <v>3888</v>
      </c>
      <c r="D409" t="s">
        <v>3889</v>
      </c>
      <c r="E409" t="s">
        <v>412</v>
      </c>
      <c r="F409" t="s">
        <v>41</v>
      </c>
      <c r="G409" t="s">
        <v>42</v>
      </c>
      <c r="H409" t="s">
        <v>42</v>
      </c>
      <c r="I409" t="s">
        <v>2494</v>
      </c>
      <c r="J409" t="s">
        <v>3890</v>
      </c>
      <c r="K409" t="s">
        <v>3890</v>
      </c>
      <c r="L409" t="s">
        <v>3891</v>
      </c>
      <c r="M409">
        <v>1</v>
      </c>
      <c r="N409">
        <v>11</v>
      </c>
      <c r="O409">
        <v>2019</v>
      </c>
      <c r="P409">
        <v>1</v>
      </c>
      <c r="Q409" t="s">
        <v>1272</v>
      </c>
      <c r="R409" s="1">
        <v>43770</v>
      </c>
      <c r="S409">
        <v>4</v>
      </c>
      <c r="T409" t="s">
        <v>3849</v>
      </c>
      <c r="U409" t="s">
        <v>3892</v>
      </c>
      <c r="V409">
        <v>8889</v>
      </c>
      <c r="W409" t="s">
        <v>3893</v>
      </c>
      <c r="X409">
        <v>152</v>
      </c>
      <c r="Y409">
        <v>1.7100000000000001E-2</v>
      </c>
      <c r="Z409">
        <v>7</v>
      </c>
      <c r="AA409" t="s">
        <v>3894</v>
      </c>
      <c r="AB409">
        <v>59</v>
      </c>
      <c r="AC409">
        <v>22</v>
      </c>
      <c r="AD409">
        <v>0</v>
      </c>
      <c r="AE409">
        <v>23</v>
      </c>
      <c r="AF409" t="s">
        <v>187</v>
      </c>
      <c r="AG409">
        <v>41200</v>
      </c>
      <c r="AH409" t="s">
        <v>3895</v>
      </c>
      <c r="AI409" t="s">
        <v>54</v>
      </c>
      <c r="AJ409" t="s">
        <v>285</v>
      </c>
      <c r="AK409" t="s">
        <v>54</v>
      </c>
      <c r="AL409" s="23" t="str">
        <f t="shared" si="7"/>
        <v>การเมือง</v>
      </c>
      <c r="AM409">
        <f>LEN(Exploratory_Data_Analysis___video_youtube[[#This Row],[description]])</f>
        <v>253</v>
      </c>
    </row>
    <row r="410" spans="1:39" x14ac:dyDescent="0.35">
      <c r="A410" t="s">
        <v>3896</v>
      </c>
      <c r="B410" t="s">
        <v>3897</v>
      </c>
      <c r="C410" t="s">
        <v>3897</v>
      </c>
      <c r="D410" t="s">
        <v>3898</v>
      </c>
      <c r="E410" t="s">
        <v>158</v>
      </c>
      <c r="F410" t="s">
        <v>41</v>
      </c>
      <c r="G410" t="s">
        <v>42</v>
      </c>
      <c r="H410" t="s">
        <v>42</v>
      </c>
      <c r="I410" t="s">
        <v>2494</v>
      </c>
      <c r="J410" t="s">
        <v>3899</v>
      </c>
      <c r="K410" t="s">
        <v>3899</v>
      </c>
      <c r="L410" t="s">
        <v>3900</v>
      </c>
      <c r="M410">
        <v>31</v>
      </c>
      <c r="N410">
        <v>10</v>
      </c>
      <c r="O410">
        <v>2019</v>
      </c>
      <c r="P410">
        <v>31</v>
      </c>
      <c r="Q410" t="s">
        <v>1170</v>
      </c>
      <c r="R410" s="1">
        <v>43739</v>
      </c>
      <c r="S410">
        <v>4</v>
      </c>
      <c r="T410" t="s">
        <v>3849</v>
      </c>
      <c r="U410" t="s">
        <v>3901</v>
      </c>
      <c r="V410">
        <v>37251</v>
      </c>
      <c r="W410" t="s">
        <v>3902</v>
      </c>
      <c r="X410">
        <v>544</v>
      </c>
      <c r="Y410">
        <v>1.46E-2</v>
      </c>
      <c r="Z410">
        <v>149</v>
      </c>
      <c r="AA410" t="s">
        <v>3903</v>
      </c>
      <c r="AB410">
        <v>21</v>
      </c>
      <c r="AC410">
        <v>28</v>
      </c>
      <c r="AD410">
        <v>0</v>
      </c>
      <c r="AE410">
        <v>28.4</v>
      </c>
      <c r="AF410" t="s">
        <v>187</v>
      </c>
      <c r="AG410">
        <v>39100</v>
      </c>
      <c r="AH410" t="s">
        <v>3904</v>
      </c>
      <c r="AI410" t="s">
        <v>54</v>
      </c>
      <c r="AJ410" t="s">
        <v>166</v>
      </c>
      <c r="AK410" t="s">
        <v>54</v>
      </c>
      <c r="AL410" s="23" t="str">
        <f t="shared" si="7"/>
        <v>Life Style</v>
      </c>
      <c r="AM410">
        <f>LEN(Exploratory_Data_Analysis___video_youtube[[#This Row],[description]])</f>
        <v>232</v>
      </c>
    </row>
    <row r="411" spans="1:39" x14ac:dyDescent="0.35">
      <c r="A411" t="s">
        <v>3905</v>
      </c>
      <c r="B411" t="s">
        <v>3906</v>
      </c>
      <c r="C411" t="s">
        <v>3906</v>
      </c>
      <c r="D411" t="s">
        <v>3907</v>
      </c>
      <c r="E411" t="s">
        <v>597</v>
      </c>
      <c r="F411" t="s">
        <v>41</v>
      </c>
      <c r="G411" t="s">
        <v>42</v>
      </c>
      <c r="H411" t="s">
        <v>42</v>
      </c>
      <c r="I411" t="s">
        <v>2494</v>
      </c>
      <c r="J411" t="s">
        <v>3908</v>
      </c>
      <c r="K411" t="s">
        <v>3908</v>
      </c>
      <c r="L411" t="s">
        <v>3909</v>
      </c>
      <c r="M411">
        <v>25</v>
      </c>
      <c r="N411">
        <v>10</v>
      </c>
      <c r="O411">
        <v>2019</v>
      </c>
      <c r="P411">
        <v>25</v>
      </c>
      <c r="Q411" t="s">
        <v>1170</v>
      </c>
      <c r="R411" s="1">
        <v>43739</v>
      </c>
      <c r="S411">
        <v>4</v>
      </c>
      <c r="T411" t="s">
        <v>3849</v>
      </c>
      <c r="U411" t="s">
        <v>3910</v>
      </c>
      <c r="V411">
        <v>119936</v>
      </c>
      <c r="W411" t="s">
        <v>3911</v>
      </c>
      <c r="X411">
        <v>1273</v>
      </c>
      <c r="Y411">
        <v>1.06E-2</v>
      </c>
      <c r="Z411">
        <v>83</v>
      </c>
      <c r="AA411" t="s">
        <v>3912</v>
      </c>
      <c r="AB411">
        <v>57</v>
      </c>
      <c r="AC411">
        <v>5</v>
      </c>
      <c r="AD411">
        <v>1</v>
      </c>
      <c r="AE411">
        <v>66</v>
      </c>
      <c r="AF411" t="s">
        <v>259</v>
      </c>
      <c r="AG411">
        <v>58100</v>
      </c>
      <c r="AH411" t="s">
        <v>3913</v>
      </c>
      <c r="AI411" t="s">
        <v>451</v>
      </c>
      <c r="AJ411" t="s">
        <v>249</v>
      </c>
      <c r="AK411" t="s">
        <v>54</v>
      </c>
      <c r="AL411" s="23" t="str">
        <f t="shared" si="7"/>
        <v>เศรษฐกิจ</v>
      </c>
      <c r="AM411">
        <f>LEN(Exploratory_Data_Analysis___video_youtube[[#This Row],[description]])</f>
        <v>254</v>
      </c>
    </row>
    <row r="412" spans="1:39" x14ac:dyDescent="0.35">
      <c r="A412" t="s">
        <v>3914</v>
      </c>
      <c r="B412" t="s">
        <v>3915</v>
      </c>
      <c r="C412" t="s">
        <v>3915</v>
      </c>
      <c r="D412" t="s">
        <v>3916</v>
      </c>
      <c r="E412" t="s">
        <v>158</v>
      </c>
      <c r="F412" t="s">
        <v>41</v>
      </c>
      <c r="G412" t="s">
        <v>42</v>
      </c>
      <c r="H412" t="s">
        <v>42</v>
      </c>
      <c r="I412" t="s">
        <v>2494</v>
      </c>
      <c r="J412" t="s">
        <v>3917</v>
      </c>
      <c r="K412" t="s">
        <v>3917</v>
      </c>
      <c r="L412" t="s">
        <v>3918</v>
      </c>
      <c r="M412">
        <v>18</v>
      </c>
      <c r="N412">
        <v>10</v>
      </c>
      <c r="O412">
        <v>2019</v>
      </c>
      <c r="P412">
        <v>18</v>
      </c>
      <c r="Q412" t="s">
        <v>1170</v>
      </c>
      <c r="R412" s="1">
        <v>43739</v>
      </c>
      <c r="S412">
        <v>4</v>
      </c>
      <c r="T412" t="s">
        <v>3849</v>
      </c>
      <c r="U412" t="s">
        <v>3919</v>
      </c>
      <c r="V412">
        <v>67664</v>
      </c>
      <c r="W412" t="s">
        <v>3920</v>
      </c>
      <c r="X412">
        <v>1903</v>
      </c>
      <c r="Y412">
        <v>2.81E-2</v>
      </c>
      <c r="Z412">
        <v>82</v>
      </c>
      <c r="AA412" t="s">
        <v>1937</v>
      </c>
      <c r="AB412">
        <v>49</v>
      </c>
      <c r="AC412">
        <v>19</v>
      </c>
      <c r="AD412">
        <v>0</v>
      </c>
      <c r="AE412">
        <v>19.8</v>
      </c>
      <c r="AF412" t="s">
        <v>187</v>
      </c>
      <c r="AG412">
        <v>42400</v>
      </c>
      <c r="AH412" t="s">
        <v>3921</v>
      </c>
      <c r="AI412" t="s">
        <v>54</v>
      </c>
      <c r="AJ412" t="s">
        <v>249</v>
      </c>
      <c r="AK412" t="s">
        <v>54</v>
      </c>
      <c r="AL412" s="23" t="str">
        <f t="shared" si="7"/>
        <v>เศรษฐกิจ</v>
      </c>
      <c r="AM412">
        <f>LEN(Exploratory_Data_Analysis___video_youtube[[#This Row],[description]])</f>
        <v>632</v>
      </c>
    </row>
    <row r="413" spans="1:39" x14ac:dyDescent="0.35">
      <c r="A413" t="s">
        <v>3922</v>
      </c>
      <c r="B413" t="s">
        <v>3923</v>
      </c>
      <c r="C413" t="s">
        <v>3923</v>
      </c>
      <c r="D413" t="s">
        <v>3924</v>
      </c>
      <c r="E413" t="s">
        <v>158</v>
      </c>
      <c r="F413" t="s">
        <v>41</v>
      </c>
      <c r="G413" t="s">
        <v>42</v>
      </c>
      <c r="H413" t="s">
        <v>42</v>
      </c>
      <c r="I413" t="s">
        <v>2494</v>
      </c>
      <c r="J413" t="s">
        <v>3925</v>
      </c>
      <c r="K413" t="s">
        <v>3925</v>
      </c>
      <c r="L413" t="s">
        <v>3926</v>
      </c>
      <c r="M413">
        <v>16</v>
      </c>
      <c r="N413">
        <v>10</v>
      </c>
      <c r="O413">
        <v>2019</v>
      </c>
      <c r="P413">
        <v>16</v>
      </c>
      <c r="Q413" t="s">
        <v>1170</v>
      </c>
      <c r="R413" s="1">
        <v>43739</v>
      </c>
      <c r="S413">
        <v>4</v>
      </c>
      <c r="T413" t="s">
        <v>3849</v>
      </c>
      <c r="U413" t="s">
        <v>3927</v>
      </c>
      <c r="V413">
        <v>16044</v>
      </c>
      <c r="W413" t="s">
        <v>3928</v>
      </c>
      <c r="X413">
        <v>258</v>
      </c>
      <c r="Y413">
        <v>1.61E-2</v>
      </c>
      <c r="Z413">
        <v>26</v>
      </c>
      <c r="AA413" t="s">
        <v>3929</v>
      </c>
      <c r="AB413">
        <v>35</v>
      </c>
      <c r="AC413">
        <v>31</v>
      </c>
      <c r="AD413">
        <v>0</v>
      </c>
      <c r="AE413">
        <v>31.6</v>
      </c>
      <c r="AF413" t="s">
        <v>52</v>
      </c>
      <c r="AG413">
        <v>42900</v>
      </c>
      <c r="AH413" t="s">
        <v>3930</v>
      </c>
      <c r="AI413" t="s">
        <v>54</v>
      </c>
      <c r="AJ413" t="s">
        <v>249</v>
      </c>
      <c r="AK413" t="s">
        <v>54</v>
      </c>
      <c r="AL413" s="23" t="str">
        <f t="shared" si="7"/>
        <v>เศรษฐกิจ</v>
      </c>
      <c r="AM413">
        <f>LEN(Exploratory_Data_Analysis___video_youtube[[#This Row],[description]])</f>
        <v>444</v>
      </c>
    </row>
    <row r="414" spans="1:39" x14ac:dyDescent="0.35">
      <c r="A414" t="s">
        <v>3931</v>
      </c>
      <c r="B414" t="s">
        <v>3932</v>
      </c>
      <c r="C414" t="s">
        <v>3932</v>
      </c>
      <c r="D414" t="s">
        <v>3933</v>
      </c>
      <c r="E414" t="s">
        <v>881</v>
      </c>
      <c r="F414" t="s">
        <v>41</v>
      </c>
      <c r="G414" t="s">
        <v>42</v>
      </c>
      <c r="H414" t="s">
        <v>42</v>
      </c>
      <c r="I414" t="s">
        <v>2494</v>
      </c>
      <c r="J414" t="s">
        <v>3934</v>
      </c>
      <c r="K414" t="s">
        <v>3934</v>
      </c>
      <c r="L414" t="s">
        <v>3935</v>
      </c>
      <c r="M414">
        <v>11</v>
      </c>
      <c r="N414">
        <v>10</v>
      </c>
      <c r="O414">
        <v>2019</v>
      </c>
      <c r="P414">
        <v>11</v>
      </c>
      <c r="Q414" t="s">
        <v>1170</v>
      </c>
      <c r="R414" s="1">
        <v>43739</v>
      </c>
      <c r="S414">
        <v>4</v>
      </c>
      <c r="T414" t="s">
        <v>3849</v>
      </c>
      <c r="U414" t="s">
        <v>3936</v>
      </c>
      <c r="V414">
        <v>146981</v>
      </c>
      <c r="W414" t="s">
        <v>3937</v>
      </c>
      <c r="X414">
        <v>2514</v>
      </c>
      <c r="Y414">
        <v>1.7100000000000001E-2</v>
      </c>
      <c r="Z414">
        <v>311</v>
      </c>
      <c r="AA414" t="s">
        <v>694</v>
      </c>
      <c r="AB414">
        <v>11</v>
      </c>
      <c r="AC414">
        <v>25</v>
      </c>
      <c r="AD414">
        <v>0</v>
      </c>
      <c r="AE414">
        <v>25.2</v>
      </c>
      <c r="AF414" t="s">
        <v>187</v>
      </c>
      <c r="AG414">
        <v>37400</v>
      </c>
      <c r="AH414" t="s">
        <v>3938</v>
      </c>
      <c r="AI414" t="s">
        <v>54</v>
      </c>
      <c r="AJ414" t="s">
        <v>166</v>
      </c>
      <c r="AK414" t="s">
        <v>54</v>
      </c>
      <c r="AL414" s="23" t="str">
        <f t="shared" si="7"/>
        <v>Life Style</v>
      </c>
      <c r="AM414">
        <f>LEN(Exploratory_Data_Analysis___video_youtube[[#This Row],[description]])</f>
        <v>613</v>
      </c>
    </row>
    <row r="415" spans="1:39" x14ac:dyDescent="0.35">
      <c r="A415" t="s">
        <v>3939</v>
      </c>
      <c r="B415" t="s">
        <v>3940</v>
      </c>
      <c r="C415" t="s">
        <v>3940</v>
      </c>
      <c r="D415" t="s">
        <v>3941</v>
      </c>
      <c r="E415" t="s">
        <v>1014</v>
      </c>
      <c r="F415" t="s">
        <v>41</v>
      </c>
      <c r="G415" t="s">
        <v>42</v>
      </c>
      <c r="H415" t="s">
        <v>42</v>
      </c>
      <c r="I415" t="s">
        <v>2494</v>
      </c>
      <c r="J415" t="s">
        <v>3942</v>
      </c>
      <c r="K415" t="s">
        <v>3942</v>
      </c>
      <c r="L415" t="s">
        <v>3943</v>
      </c>
      <c r="M415">
        <v>1</v>
      </c>
      <c r="N415">
        <v>10</v>
      </c>
      <c r="O415">
        <v>2019</v>
      </c>
      <c r="P415">
        <v>1</v>
      </c>
      <c r="Q415" t="s">
        <v>1170</v>
      </c>
      <c r="R415" s="1">
        <v>43739</v>
      </c>
      <c r="S415">
        <v>4</v>
      </c>
      <c r="T415" t="s">
        <v>3849</v>
      </c>
      <c r="U415" t="s">
        <v>3944</v>
      </c>
      <c r="V415">
        <v>26443</v>
      </c>
      <c r="W415" t="s">
        <v>3945</v>
      </c>
      <c r="X415">
        <v>475</v>
      </c>
      <c r="Y415">
        <v>1.7999999999999999E-2</v>
      </c>
      <c r="Z415">
        <v>59</v>
      </c>
      <c r="AA415" t="s">
        <v>3946</v>
      </c>
      <c r="AB415">
        <v>39</v>
      </c>
      <c r="AC415">
        <v>16</v>
      </c>
      <c r="AD415">
        <v>0</v>
      </c>
      <c r="AE415">
        <v>16.7</v>
      </c>
      <c r="AF415" t="s">
        <v>187</v>
      </c>
      <c r="AG415">
        <v>38900</v>
      </c>
      <c r="AH415" t="s">
        <v>3947</v>
      </c>
      <c r="AI415" t="s">
        <v>54</v>
      </c>
      <c r="AJ415" t="s">
        <v>249</v>
      </c>
      <c r="AK415" t="s">
        <v>54</v>
      </c>
      <c r="AL415" s="23" t="str">
        <f t="shared" si="7"/>
        <v>เศรษฐกิจ</v>
      </c>
      <c r="AM415">
        <f>LEN(Exploratory_Data_Analysis___video_youtube[[#This Row],[description]])</f>
        <v>322</v>
      </c>
    </row>
    <row r="416" spans="1:39" x14ac:dyDescent="0.35">
      <c r="A416" t="s">
        <v>3948</v>
      </c>
      <c r="B416" t="s">
        <v>3949</v>
      </c>
      <c r="C416" t="s">
        <v>3949</v>
      </c>
      <c r="D416" t="s">
        <v>3950</v>
      </c>
      <c r="E416" t="s">
        <v>3112</v>
      </c>
      <c r="F416" t="s">
        <v>41</v>
      </c>
      <c r="G416" t="s">
        <v>42</v>
      </c>
      <c r="H416" t="s">
        <v>42</v>
      </c>
      <c r="I416" t="s">
        <v>2494</v>
      </c>
      <c r="J416" t="s">
        <v>3951</v>
      </c>
      <c r="K416" t="s">
        <v>3951</v>
      </c>
      <c r="L416" t="s">
        <v>3952</v>
      </c>
      <c r="M416">
        <v>25</v>
      </c>
      <c r="N416">
        <v>9</v>
      </c>
      <c r="O416">
        <v>2019</v>
      </c>
      <c r="P416">
        <v>25</v>
      </c>
      <c r="Q416" t="s">
        <v>1047</v>
      </c>
      <c r="R416" s="1">
        <v>43709</v>
      </c>
      <c r="S416">
        <v>3</v>
      </c>
      <c r="T416" t="s">
        <v>3953</v>
      </c>
      <c r="U416" t="s">
        <v>3954</v>
      </c>
      <c r="V416">
        <v>19319</v>
      </c>
      <c r="W416" t="s">
        <v>3955</v>
      </c>
      <c r="X416">
        <v>283</v>
      </c>
      <c r="Y416">
        <v>1.46E-2</v>
      </c>
      <c r="Z416">
        <v>21</v>
      </c>
      <c r="AA416" t="s">
        <v>3956</v>
      </c>
      <c r="AB416">
        <v>55</v>
      </c>
      <c r="AC416">
        <v>22</v>
      </c>
      <c r="AD416">
        <v>0</v>
      </c>
      <c r="AE416">
        <v>22.9</v>
      </c>
      <c r="AF416" t="s">
        <v>187</v>
      </c>
      <c r="AG416">
        <v>36600</v>
      </c>
      <c r="AH416" t="s">
        <v>3957</v>
      </c>
      <c r="AI416" t="s">
        <v>54</v>
      </c>
      <c r="AJ416" t="s">
        <v>54</v>
      </c>
      <c r="AK416" t="s">
        <v>54</v>
      </c>
      <c r="AL416" s="23" t="str">
        <f t="shared" si="7"/>
        <v>อื่น ๆ</v>
      </c>
      <c r="AM416">
        <f>LEN(Exploratory_Data_Analysis___video_youtube[[#This Row],[description]])</f>
        <v>429</v>
      </c>
    </row>
    <row r="417" spans="1:39" x14ac:dyDescent="0.35">
      <c r="A417" t="s">
        <v>3958</v>
      </c>
      <c r="B417" t="s">
        <v>3959</v>
      </c>
      <c r="C417" t="s">
        <v>3959</v>
      </c>
      <c r="D417" t="s">
        <v>3960</v>
      </c>
      <c r="E417" t="s">
        <v>125</v>
      </c>
      <c r="F417" t="s">
        <v>41</v>
      </c>
      <c r="G417" t="s">
        <v>42</v>
      </c>
      <c r="H417" t="s">
        <v>42</v>
      </c>
      <c r="I417" t="s">
        <v>2494</v>
      </c>
      <c r="J417" t="s">
        <v>3961</v>
      </c>
      <c r="K417" t="s">
        <v>3961</v>
      </c>
      <c r="L417" t="s">
        <v>3962</v>
      </c>
      <c r="M417">
        <v>24</v>
      </c>
      <c r="N417">
        <v>9</v>
      </c>
      <c r="O417">
        <v>2019</v>
      </c>
      <c r="P417">
        <v>24</v>
      </c>
      <c r="Q417" t="s">
        <v>1047</v>
      </c>
      <c r="R417" s="1">
        <v>43709</v>
      </c>
      <c r="S417">
        <v>3</v>
      </c>
      <c r="T417" t="s">
        <v>3953</v>
      </c>
      <c r="U417" t="s">
        <v>3963</v>
      </c>
      <c r="V417">
        <v>10594</v>
      </c>
      <c r="W417" t="s">
        <v>3071</v>
      </c>
      <c r="X417">
        <v>148</v>
      </c>
      <c r="Y417">
        <v>1.4E-2</v>
      </c>
      <c r="Z417">
        <v>19</v>
      </c>
      <c r="AA417" t="s">
        <v>2953</v>
      </c>
      <c r="AB417">
        <v>37</v>
      </c>
      <c r="AC417">
        <v>29</v>
      </c>
      <c r="AD417">
        <v>0</v>
      </c>
      <c r="AE417">
        <v>29.6</v>
      </c>
      <c r="AF417" t="s">
        <v>187</v>
      </c>
      <c r="AG417">
        <v>34800</v>
      </c>
      <c r="AH417" t="s">
        <v>3964</v>
      </c>
      <c r="AI417" t="s">
        <v>54</v>
      </c>
      <c r="AJ417" t="s">
        <v>7216</v>
      </c>
      <c r="AK417" t="s">
        <v>54</v>
      </c>
      <c r="AL417" s="23" t="str">
        <f t="shared" si="7"/>
        <v>Life Style</v>
      </c>
      <c r="AM417">
        <f>LEN(Exploratory_Data_Analysis___video_youtube[[#This Row],[description]])</f>
        <v>224</v>
      </c>
    </row>
    <row r="418" spans="1:39" x14ac:dyDescent="0.35">
      <c r="A418" t="s">
        <v>3965</v>
      </c>
      <c r="B418" t="s">
        <v>3966</v>
      </c>
      <c r="C418" t="s">
        <v>3966</v>
      </c>
      <c r="D418" t="s">
        <v>3967</v>
      </c>
      <c r="E418" t="s">
        <v>41</v>
      </c>
      <c r="F418" t="s">
        <v>881</v>
      </c>
      <c r="G418" t="s">
        <v>1721</v>
      </c>
      <c r="H418" t="s">
        <v>1721</v>
      </c>
      <c r="I418" t="s">
        <v>43</v>
      </c>
      <c r="J418" t="s">
        <v>3968</v>
      </c>
      <c r="K418" t="s">
        <v>3968</v>
      </c>
      <c r="L418" t="s">
        <v>3969</v>
      </c>
      <c r="M418">
        <v>28</v>
      </c>
      <c r="N418">
        <v>3</v>
      </c>
      <c r="O418">
        <v>2023</v>
      </c>
      <c r="P418">
        <v>28</v>
      </c>
      <c r="Q418" t="s">
        <v>280</v>
      </c>
      <c r="R418" s="1">
        <v>44986</v>
      </c>
      <c r="S418">
        <v>1</v>
      </c>
      <c r="T418" t="s">
        <v>2354</v>
      </c>
      <c r="U418" t="s">
        <v>3970</v>
      </c>
      <c r="V418">
        <v>9748</v>
      </c>
      <c r="W418" t="s">
        <v>3971</v>
      </c>
      <c r="X418">
        <v>328</v>
      </c>
      <c r="Y418">
        <v>3.3599999999999998E-2</v>
      </c>
      <c r="Z418">
        <v>21</v>
      </c>
      <c r="AA418" t="s">
        <v>3972</v>
      </c>
      <c r="AB418">
        <v>3</v>
      </c>
      <c r="AC418">
        <v>45</v>
      </c>
      <c r="AD418">
        <v>0</v>
      </c>
      <c r="AE418">
        <v>45.1</v>
      </c>
      <c r="AF418" t="s">
        <v>52</v>
      </c>
      <c r="AG418">
        <v>4100</v>
      </c>
      <c r="AH418" t="s">
        <v>3973</v>
      </c>
      <c r="AI418" t="s">
        <v>3000</v>
      </c>
      <c r="AJ418" t="s">
        <v>846</v>
      </c>
      <c r="AK418" t="s">
        <v>54</v>
      </c>
      <c r="AL418" s="23" t="str">
        <f t="shared" si="7"/>
        <v>ธุรกิจและการค้า</v>
      </c>
      <c r="AM418">
        <f>LEN(Exploratory_Data_Analysis___video_youtube[[#This Row],[description]])</f>
        <v>467</v>
      </c>
    </row>
    <row r="419" spans="1:39" x14ac:dyDescent="0.35">
      <c r="A419" t="s">
        <v>3974</v>
      </c>
      <c r="B419" t="s">
        <v>3975</v>
      </c>
      <c r="C419" t="s">
        <v>3975</v>
      </c>
      <c r="D419" t="s">
        <v>3976</v>
      </c>
      <c r="E419" t="s">
        <v>41</v>
      </c>
      <c r="F419" t="s">
        <v>881</v>
      </c>
      <c r="G419" t="s">
        <v>1721</v>
      </c>
      <c r="H419" t="s">
        <v>1721</v>
      </c>
      <c r="I419" t="s">
        <v>43</v>
      </c>
      <c r="J419" t="s">
        <v>3977</v>
      </c>
      <c r="K419" t="s">
        <v>3978</v>
      </c>
      <c r="L419" t="s">
        <v>3979</v>
      </c>
      <c r="M419">
        <v>29</v>
      </c>
      <c r="N419">
        <v>12</v>
      </c>
      <c r="O419">
        <v>2020</v>
      </c>
      <c r="P419">
        <v>29</v>
      </c>
      <c r="Q419" t="s">
        <v>1375</v>
      </c>
      <c r="R419" s="1">
        <v>44166</v>
      </c>
      <c r="S419">
        <v>4</v>
      </c>
      <c r="T419" t="s">
        <v>2497</v>
      </c>
      <c r="U419" t="s">
        <v>3980</v>
      </c>
      <c r="V419">
        <v>27800</v>
      </c>
      <c r="W419" t="s">
        <v>3981</v>
      </c>
      <c r="X419">
        <v>782</v>
      </c>
      <c r="Y419">
        <v>2.81E-2</v>
      </c>
      <c r="Z419">
        <v>23</v>
      </c>
      <c r="AA419" t="s">
        <v>3982</v>
      </c>
      <c r="AB419">
        <v>6</v>
      </c>
      <c r="AC419">
        <v>28</v>
      </c>
      <c r="AD419">
        <v>0</v>
      </c>
      <c r="AE419">
        <v>28.1</v>
      </c>
      <c r="AF419" t="s">
        <v>187</v>
      </c>
      <c r="AG419">
        <v>37500</v>
      </c>
      <c r="AH419" t="s">
        <v>3983</v>
      </c>
      <c r="AI419" t="s">
        <v>54</v>
      </c>
      <c r="AJ419" t="s">
        <v>166</v>
      </c>
      <c r="AK419" t="s">
        <v>54</v>
      </c>
      <c r="AL419" s="23" t="str">
        <f t="shared" si="7"/>
        <v>Life Style</v>
      </c>
      <c r="AM419">
        <f>LEN(Exploratory_Data_Analysis___video_youtube[[#This Row],[description]])</f>
        <v>383</v>
      </c>
    </row>
    <row r="420" spans="1:39" x14ac:dyDescent="0.35">
      <c r="A420" t="s">
        <v>3984</v>
      </c>
      <c r="B420" t="s">
        <v>3985</v>
      </c>
      <c r="C420" t="s">
        <v>3985</v>
      </c>
      <c r="D420" t="s">
        <v>3986</v>
      </c>
      <c r="E420" t="s">
        <v>41</v>
      </c>
      <c r="F420" t="s">
        <v>125</v>
      </c>
      <c r="G420" t="s">
        <v>1721</v>
      </c>
      <c r="H420" t="s">
        <v>1721</v>
      </c>
      <c r="I420" t="s">
        <v>43</v>
      </c>
      <c r="J420" t="s">
        <v>3987</v>
      </c>
      <c r="K420" t="s">
        <v>3988</v>
      </c>
      <c r="L420" t="s">
        <v>3989</v>
      </c>
      <c r="M420">
        <v>30</v>
      </c>
      <c r="N420">
        <v>12</v>
      </c>
      <c r="O420">
        <v>2020</v>
      </c>
      <c r="P420">
        <v>30</v>
      </c>
      <c r="Q420" t="s">
        <v>1375</v>
      </c>
      <c r="R420" s="1">
        <v>44166</v>
      </c>
      <c r="S420">
        <v>4</v>
      </c>
      <c r="T420" t="s">
        <v>2497</v>
      </c>
      <c r="U420" t="s">
        <v>3990</v>
      </c>
      <c r="V420">
        <v>69273</v>
      </c>
      <c r="W420" t="s">
        <v>3991</v>
      </c>
      <c r="X420">
        <v>2033</v>
      </c>
      <c r="Y420">
        <v>2.93E-2</v>
      </c>
      <c r="Z420">
        <v>57</v>
      </c>
      <c r="AA420" t="s">
        <v>3992</v>
      </c>
      <c r="AB420">
        <v>8</v>
      </c>
      <c r="AC420">
        <v>51</v>
      </c>
      <c r="AD420">
        <v>0</v>
      </c>
      <c r="AE420">
        <v>51.1</v>
      </c>
      <c r="AF420" t="s">
        <v>52</v>
      </c>
      <c r="AG420">
        <v>41000</v>
      </c>
      <c r="AH420" t="s">
        <v>3993</v>
      </c>
      <c r="AI420" t="s">
        <v>54</v>
      </c>
      <c r="AJ420" t="s">
        <v>166</v>
      </c>
      <c r="AK420" t="s">
        <v>54</v>
      </c>
      <c r="AL420" s="23" t="str">
        <f t="shared" si="7"/>
        <v>Life Style</v>
      </c>
      <c r="AM420">
        <f>LEN(Exploratory_Data_Analysis___video_youtube[[#This Row],[description]])</f>
        <v>275</v>
      </c>
    </row>
    <row r="421" spans="1:39" x14ac:dyDescent="0.35">
      <c r="A421" t="s">
        <v>3994</v>
      </c>
      <c r="B421" t="s">
        <v>3995</v>
      </c>
      <c r="C421" t="s">
        <v>3995</v>
      </c>
      <c r="D421" t="s">
        <v>3996</v>
      </c>
      <c r="E421" t="s">
        <v>41</v>
      </c>
      <c r="F421" t="s">
        <v>125</v>
      </c>
      <c r="G421" t="s">
        <v>1721</v>
      </c>
      <c r="H421" t="s">
        <v>1721</v>
      </c>
      <c r="I421" t="s">
        <v>43</v>
      </c>
      <c r="J421" t="s">
        <v>3997</v>
      </c>
      <c r="K421" t="s">
        <v>3998</v>
      </c>
      <c r="L421" t="s">
        <v>3999</v>
      </c>
      <c r="M421">
        <v>31</v>
      </c>
      <c r="N421">
        <v>12</v>
      </c>
      <c r="O421">
        <v>2020</v>
      </c>
      <c r="P421">
        <v>31</v>
      </c>
      <c r="Q421" t="s">
        <v>1375</v>
      </c>
      <c r="R421" s="1">
        <v>44166</v>
      </c>
      <c r="S421">
        <v>4</v>
      </c>
      <c r="T421" t="s">
        <v>2497</v>
      </c>
      <c r="U421" t="s">
        <v>4000</v>
      </c>
      <c r="V421">
        <v>91349</v>
      </c>
      <c r="W421" t="s">
        <v>4001</v>
      </c>
      <c r="X421">
        <v>3249</v>
      </c>
      <c r="Y421">
        <v>3.56E-2</v>
      </c>
      <c r="Z421">
        <v>67</v>
      </c>
      <c r="AA421" t="s">
        <v>4002</v>
      </c>
      <c r="AB421">
        <v>28</v>
      </c>
      <c r="AC421">
        <v>47</v>
      </c>
      <c r="AD421">
        <v>0</v>
      </c>
      <c r="AE421">
        <v>47.5</v>
      </c>
      <c r="AF421" t="s">
        <v>52</v>
      </c>
      <c r="AG421">
        <v>38200</v>
      </c>
      <c r="AH421" t="s">
        <v>4003</v>
      </c>
      <c r="AI421" t="s">
        <v>54</v>
      </c>
      <c r="AJ421" t="s">
        <v>166</v>
      </c>
      <c r="AK421" t="s">
        <v>54</v>
      </c>
      <c r="AL421" s="23" t="str">
        <f t="shared" si="7"/>
        <v>Life Style</v>
      </c>
      <c r="AM421">
        <f>LEN(Exploratory_Data_Analysis___video_youtube[[#This Row],[description]])</f>
        <v>261</v>
      </c>
    </row>
    <row r="422" spans="1:39" x14ac:dyDescent="0.35">
      <c r="A422" t="s">
        <v>4004</v>
      </c>
      <c r="B422" t="s">
        <v>4005</v>
      </c>
      <c r="C422" t="s">
        <v>4005</v>
      </c>
      <c r="D422" t="s">
        <v>4006</v>
      </c>
      <c r="E422" t="s">
        <v>41</v>
      </c>
      <c r="F422" t="s">
        <v>924</v>
      </c>
      <c r="G422" t="s">
        <v>1721</v>
      </c>
      <c r="H422" t="s">
        <v>1721</v>
      </c>
      <c r="I422" t="s">
        <v>43</v>
      </c>
      <c r="J422" t="s">
        <v>4007</v>
      </c>
      <c r="K422" t="s">
        <v>4008</v>
      </c>
      <c r="L422" t="s">
        <v>4009</v>
      </c>
      <c r="M422">
        <v>1</v>
      </c>
      <c r="N422">
        <v>1</v>
      </c>
      <c r="O422">
        <v>2021</v>
      </c>
      <c r="P422">
        <v>1</v>
      </c>
      <c r="Q422" t="s">
        <v>47</v>
      </c>
      <c r="R422" s="1">
        <v>44197</v>
      </c>
      <c r="S422">
        <v>1</v>
      </c>
      <c r="T422" t="s">
        <v>48</v>
      </c>
      <c r="U422" t="s">
        <v>4010</v>
      </c>
      <c r="V422">
        <v>19781</v>
      </c>
      <c r="W422" t="s">
        <v>4011</v>
      </c>
      <c r="X422">
        <v>702</v>
      </c>
      <c r="Y422">
        <v>3.5499999999999997E-2</v>
      </c>
      <c r="Z422">
        <v>24</v>
      </c>
      <c r="AA422" t="s">
        <v>4012</v>
      </c>
      <c r="AB422">
        <v>53</v>
      </c>
      <c r="AC422">
        <v>12</v>
      </c>
      <c r="AD422">
        <v>0</v>
      </c>
      <c r="AE422">
        <v>12.9</v>
      </c>
      <c r="AF422" t="s">
        <v>187</v>
      </c>
      <c r="AG422">
        <v>41700</v>
      </c>
      <c r="AH422" t="s">
        <v>4013</v>
      </c>
      <c r="AI422" t="s">
        <v>54</v>
      </c>
      <c r="AJ422" t="s">
        <v>285</v>
      </c>
      <c r="AK422" t="s">
        <v>54</v>
      </c>
      <c r="AL422" s="23" t="str">
        <f t="shared" si="7"/>
        <v>การเมือง</v>
      </c>
      <c r="AM422">
        <f>LEN(Exploratory_Data_Analysis___video_youtube[[#This Row],[description]])</f>
        <v>260</v>
      </c>
    </row>
    <row r="423" spans="1:39" x14ac:dyDescent="0.35">
      <c r="A423" t="s">
        <v>4014</v>
      </c>
      <c r="B423" t="s">
        <v>4015</v>
      </c>
      <c r="C423" t="s">
        <v>4015</v>
      </c>
      <c r="D423" t="s">
        <v>4016</v>
      </c>
      <c r="E423" t="s">
        <v>41</v>
      </c>
      <c r="F423" t="s">
        <v>4017</v>
      </c>
      <c r="G423" t="s">
        <v>1721</v>
      </c>
      <c r="H423" t="s">
        <v>1721</v>
      </c>
      <c r="I423" t="s">
        <v>43</v>
      </c>
      <c r="J423" t="s">
        <v>4018</v>
      </c>
      <c r="K423" t="s">
        <v>4019</v>
      </c>
      <c r="L423" t="s">
        <v>4020</v>
      </c>
      <c r="M423">
        <v>9</v>
      </c>
      <c r="N423">
        <v>1</v>
      </c>
      <c r="O423">
        <v>2021</v>
      </c>
      <c r="P423">
        <v>9</v>
      </c>
      <c r="Q423" t="s">
        <v>47</v>
      </c>
      <c r="R423" s="1">
        <v>44197</v>
      </c>
      <c r="S423">
        <v>1</v>
      </c>
      <c r="T423" t="s">
        <v>48</v>
      </c>
      <c r="U423" t="s">
        <v>4021</v>
      </c>
      <c r="V423">
        <v>225538</v>
      </c>
      <c r="W423" t="s">
        <v>4022</v>
      </c>
      <c r="X423">
        <v>3829</v>
      </c>
      <c r="Y423">
        <v>1.7000000000000001E-2</v>
      </c>
      <c r="Z423">
        <v>195</v>
      </c>
      <c r="AA423" t="s">
        <v>4023</v>
      </c>
      <c r="AB423">
        <v>18</v>
      </c>
      <c r="AC423">
        <v>12</v>
      </c>
      <c r="AD423">
        <v>1</v>
      </c>
      <c r="AE423">
        <v>72.3</v>
      </c>
      <c r="AF423" t="s">
        <v>259</v>
      </c>
      <c r="AG423">
        <v>40900</v>
      </c>
      <c r="AH423" t="s">
        <v>4024</v>
      </c>
      <c r="AI423" t="s">
        <v>54</v>
      </c>
      <c r="AJ423" t="s">
        <v>4025</v>
      </c>
      <c r="AK423" t="s">
        <v>4025</v>
      </c>
      <c r="AL423" s="23" t="str">
        <f t="shared" si="7"/>
        <v>สินค้าและบริการ</v>
      </c>
      <c r="AM423">
        <f>LEN(Exploratory_Data_Analysis___video_youtube[[#This Row],[description]])</f>
        <v>443</v>
      </c>
    </row>
    <row r="424" spans="1:39" x14ac:dyDescent="0.35">
      <c r="A424" t="s">
        <v>4026</v>
      </c>
      <c r="B424" t="s">
        <v>4027</v>
      </c>
      <c r="C424" t="s">
        <v>4027</v>
      </c>
      <c r="D424" t="s">
        <v>4028</v>
      </c>
      <c r="E424" t="s">
        <v>41</v>
      </c>
      <c r="F424" t="s">
        <v>1014</v>
      </c>
      <c r="G424" t="s">
        <v>1721</v>
      </c>
      <c r="H424" t="s">
        <v>1721</v>
      </c>
      <c r="I424" t="s">
        <v>43</v>
      </c>
      <c r="J424" t="s">
        <v>4029</v>
      </c>
      <c r="K424" t="s">
        <v>4030</v>
      </c>
      <c r="L424" t="s">
        <v>4031</v>
      </c>
      <c r="M424">
        <v>11</v>
      </c>
      <c r="N424">
        <v>1</v>
      </c>
      <c r="O424">
        <v>2021</v>
      </c>
      <c r="P424">
        <v>11</v>
      </c>
      <c r="Q424" t="s">
        <v>47</v>
      </c>
      <c r="R424" s="1">
        <v>44197</v>
      </c>
      <c r="S424">
        <v>1</v>
      </c>
      <c r="T424" t="s">
        <v>48</v>
      </c>
      <c r="U424" t="s">
        <v>4032</v>
      </c>
      <c r="V424">
        <v>42969</v>
      </c>
      <c r="W424" t="s">
        <v>1605</v>
      </c>
      <c r="X424">
        <v>1108</v>
      </c>
      <c r="Y424">
        <v>2.58E-2</v>
      </c>
      <c r="Z424">
        <v>24</v>
      </c>
      <c r="AA424" t="s">
        <v>4033</v>
      </c>
      <c r="AB424">
        <v>31</v>
      </c>
      <c r="AC424">
        <v>23</v>
      </c>
      <c r="AD424">
        <v>0</v>
      </c>
      <c r="AE424">
        <v>23.5</v>
      </c>
      <c r="AF424" t="s">
        <v>187</v>
      </c>
      <c r="AG424">
        <v>36900</v>
      </c>
      <c r="AH424" t="s">
        <v>4034</v>
      </c>
      <c r="AI424" t="s">
        <v>54</v>
      </c>
      <c r="AJ424" t="s">
        <v>166</v>
      </c>
      <c r="AK424" t="s">
        <v>54</v>
      </c>
      <c r="AL424" s="23" t="str">
        <f t="shared" si="7"/>
        <v>Life Style</v>
      </c>
      <c r="AM424">
        <f>LEN(Exploratory_Data_Analysis___video_youtube[[#This Row],[description]])</f>
        <v>438</v>
      </c>
    </row>
    <row r="425" spans="1:39" x14ac:dyDescent="0.35">
      <c r="A425" t="s">
        <v>4035</v>
      </c>
      <c r="B425" t="s">
        <v>4036</v>
      </c>
      <c r="C425" t="s">
        <v>4036</v>
      </c>
      <c r="D425" t="s">
        <v>4037</v>
      </c>
      <c r="E425" t="s">
        <v>41</v>
      </c>
      <c r="F425" t="s">
        <v>4038</v>
      </c>
      <c r="G425" t="s">
        <v>1721</v>
      </c>
      <c r="H425" t="s">
        <v>1721</v>
      </c>
      <c r="I425" t="s">
        <v>43</v>
      </c>
      <c r="J425" t="s">
        <v>4039</v>
      </c>
      <c r="K425" t="s">
        <v>4039</v>
      </c>
      <c r="L425" t="s">
        <v>4040</v>
      </c>
      <c r="M425">
        <v>12</v>
      </c>
      <c r="N425">
        <v>1</v>
      </c>
      <c r="O425">
        <v>2021</v>
      </c>
      <c r="P425">
        <v>12</v>
      </c>
      <c r="Q425" t="s">
        <v>47</v>
      </c>
      <c r="R425" s="1">
        <v>44197</v>
      </c>
      <c r="S425">
        <v>1</v>
      </c>
      <c r="T425" t="s">
        <v>48</v>
      </c>
      <c r="U425" t="s">
        <v>4041</v>
      </c>
      <c r="V425">
        <v>19711</v>
      </c>
      <c r="W425" t="s">
        <v>4042</v>
      </c>
      <c r="X425">
        <v>431</v>
      </c>
      <c r="Y425">
        <v>2.1899999999999999E-2</v>
      </c>
      <c r="Z425">
        <v>15</v>
      </c>
      <c r="AA425" t="s">
        <v>4043</v>
      </c>
      <c r="AB425">
        <v>3</v>
      </c>
      <c r="AC425">
        <v>55</v>
      </c>
      <c r="AD425">
        <v>0</v>
      </c>
      <c r="AE425">
        <v>55.1</v>
      </c>
      <c r="AF425" t="s">
        <v>52</v>
      </c>
      <c r="AG425">
        <v>39500</v>
      </c>
      <c r="AH425" t="s">
        <v>4044</v>
      </c>
      <c r="AI425" t="s">
        <v>54</v>
      </c>
      <c r="AJ425" t="s">
        <v>249</v>
      </c>
      <c r="AK425" t="s">
        <v>249</v>
      </c>
      <c r="AL425" s="23" t="str">
        <f t="shared" si="7"/>
        <v>เศรษฐกิจ</v>
      </c>
      <c r="AM425">
        <f>LEN(Exploratory_Data_Analysis___video_youtube[[#This Row],[description]])</f>
        <v>347</v>
      </c>
    </row>
    <row r="426" spans="1:39" x14ac:dyDescent="0.35">
      <c r="A426" t="s">
        <v>4045</v>
      </c>
      <c r="B426" t="s">
        <v>4046</v>
      </c>
      <c r="C426" t="s">
        <v>4046</v>
      </c>
      <c r="D426" t="s">
        <v>4047</v>
      </c>
      <c r="E426" t="s">
        <v>41</v>
      </c>
      <c r="F426" t="s">
        <v>320</v>
      </c>
      <c r="G426" t="s">
        <v>1721</v>
      </c>
      <c r="H426" t="s">
        <v>1721</v>
      </c>
      <c r="I426" t="s">
        <v>43</v>
      </c>
      <c r="J426" t="s">
        <v>4048</v>
      </c>
      <c r="K426" t="s">
        <v>4049</v>
      </c>
      <c r="L426" t="s">
        <v>4050</v>
      </c>
      <c r="M426">
        <v>13</v>
      </c>
      <c r="N426">
        <v>1</v>
      </c>
      <c r="O426">
        <v>2021</v>
      </c>
      <c r="P426">
        <v>13</v>
      </c>
      <c r="Q426" t="s">
        <v>47</v>
      </c>
      <c r="R426" s="1">
        <v>44197</v>
      </c>
      <c r="S426">
        <v>1</v>
      </c>
      <c r="T426" t="s">
        <v>48</v>
      </c>
      <c r="U426" t="s">
        <v>4051</v>
      </c>
      <c r="V426">
        <v>128530</v>
      </c>
      <c r="W426" t="s">
        <v>4052</v>
      </c>
      <c r="X426">
        <v>3561</v>
      </c>
      <c r="Y426">
        <v>2.7699999999999999E-2</v>
      </c>
      <c r="Z426">
        <v>69</v>
      </c>
      <c r="AA426" t="s">
        <v>1671</v>
      </c>
      <c r="AB426">
        <v>48</v>
      </c>
      <c r="AC426">
        <v>34</v>
      </c>
      <c r="AD426">
        <v>0</v>
      </c>
      <c r="AE426">
        <v>34.799999999999997</v>
      </c>
      <c r="AF426" t="s">
        <v>52</v>
      </c>
      <c r="AG426">
        <v>37900</v>
      </c>
      <c r="AH426" t="s">
        <v>4053</v>
      </c>
      <c r="AI426" t="s">
        <v>54</v>
      </c>
      <c r="AJ426" t="s">
        <v>166</v>
      </c>
      <c r="AK426" t="s">
        <v>54</v>
      </c>
      <c r="AL426" s="23" t="str">
        <f t="shared" si="7"/>
        <v>Life Style</v>
      </c>
      <c r="AM426">
        <f>LEN(Exploratory_Data_Analysis___video_youtube[[#This Row],[description]])</f>
        <v>563</v>
      </c>
    </row>
    <row r="427" spans="1:39" x14ac:dyDescent="0.35">
      <c r="A427" t="s">
        <v>4054</v>
      </c>
      <c r="B427" t="s">
        <v>4055</v>
      </c>
      <c r="C427" t="s">
        <v>4055</v>
      </c>
      <c r="D427" t="s">
        <v>4056</v>
      </c>
      <c r="E427" t="s">
        <v>41</v>
      </c>
      <c r="F427" t="s">
        <v>4057</v>
      </c>
      <c r="G427" t="s">
        <v>1721</v>
      </c>
      <c r="H427" t="s">
        <v>1721</v>
      </c>
      <c r="I427" t="s">
        <v>43</v>
      </c>
      <c r="J427" t="s">
        <v>4058</v>
      </c>
      <c r="K427" t="s">
        <v>4059</v>
      </c>
      <c r="L427" t="s">
        <v>4060</v>
      </c>
      <c r="M427">
        <v>16</v>
      </c>
      <c r="N427">
        <v>1</v>
      </c>
      <c r="O427">
        <v>2021</v>
      </c>
      <c r="P427">
        <v>16</v>
      </c>
      <c r="Q427" t="s">
        <v>47</v>
      </c>
      <c r="R427" s="1">
        <v>44197</v>
      </c>
      <c r="S427">
        <v>1</v>
      </c>
      <c r="T427" t="s">
        <v>48</v>
      </c>
      <c r="U427" t="s">
        <v>4061</v>
      </c>
      <c r="V427">
        <v>47548</v>
      </c>
      <c r="W427" t="s">
        <v>4062</v>
      </c>
      <c r="X427">
        <v>977</v>
      </c>
      <c r="Y427">
        <v>2.0500000000000001E-2</v>
      </c>
      <c r="Z427">
        <v>45</v>
      </c>
      <c r="AA427" t="s">
        <v>4063</v>
      </c>
      <c r="AB427">
        <v>49</v>
      </c>
      <c r="AC427">
        <v>56</v>
      </c>
      <c r="AD427">
        <v>0</v>
      </c>
      <c r="AE427">
        <v>56.8</v>
      </c>
      <c r="AF427" t="s">
        <v>52</v>
      </c>
      <c r="AG427">
        <v>39900</v>
      </c>
      <c r="AH427" t="s">
        <v>4064</v>
      </c>
      <c r="AI427" t="s">
        <v>54</v>
      </c>
      <c r="AJ427" t="s">
        <v>1143</v>
      </c>
      <c r="AK427" t="s">
        <v>54</v>
      </c>
      <c r="AL427" s="23" t="str">
        <f t="shared" si="7"/>
        <v>ธุรกิจและการค้า</v>
      </c>
      <c r="AM427">
        <f>LEN(Exploratory_Data_Analysis___video_youtube[[#This Row],[description]])</f>
        <v>577</v>
      </c>
    </row>
    <row r="428" spans="1:39" x14ac:dyDescent="0.35">
      <c r="A428" t="s">
        <v>4065</v>
      </c>
      <c r="B428" t="s">
        <v>4066</v>
      </c>
      <c r="C428" t="s">
        <v>4066</v>
      </c>
      <c r="D428" t="s">
        <v>4067</v>
      </c>
      <c r="E428" t="s">
        <v>41</v>
      </c>
      <c r="F428" t="s">
        <v>1995</v>
      </c>
      <c r="G428" t="s">
        <v>1721</v>
      </c>
      <c r="H428" t="s">
        <v>1721</v>
      </c>
      <c r="I428" t="s">
        <v>43</v>
      </c>
      <c r="J428" t="s">
        <v>4068</v>
      </c>
      <c r="K428" t="s">
        <v>4069</v>
      </c>
      <c r="L428" t="s">
        <v>4070</v>
      </c>
      <c r="M428">
        <v>24</v>
      </c>
      <c r="N428">
        <v>1</v>
      </c>
      <c r="O428">
        <v>2021</v>
      </c>
      <c r="P428">
        <v>24</v>
      </c>
      <c r="Q428" t="s">
        <v>47</v>
      </c>
      <c r="R428" s="1">
        <v>44197</v>
      </c>
      <c r="S428">
        <v>1</v>
      </c>
      <c r="T428" t="s">
        <v>48</v>
      </c>
      <c r="U428" t="s">
        <v>4071</v>
      </c>
      <c r="V428">
        <v>22099</v>
      </c>
      <c r="W428" t="s">
        <v>4072</v>
      </c>
      <c r="X428">
        <v>740</v>
      </c>
      <c r="Y428">
        <v>3.3500000000000002E-2</v>
      </c>
      <c r="Z428">
        <v>25</v>
      </c>
      <c r="AA428" t="s">
        <v>4073</v>
      </c>
      <c r="AB428">
        <v>40</v>
      </c>
      <c r="AC428">
        <v>18</v>
      </c>
      <c r="AD428">
        <v>0</v>
      </c>
      <c r="AE428">
        <v>18.7</v>
      </c>
      <c r="AF428" t="s">
        <v>187</v>
      </c>
      <c r="AG428">
        <v>38500</v>
      </c>
      <c r="AH428" t="s">
        <v>4074</v>
      </c>
      <c r="AI428" t="s">
        <v>54</v>
      </c>
      <c r="AJ428" t="s">
        <v>166</v>
      </c>
      <c r="AK428" t="s">
        <v>54</v>
      </c>
      <c r="AL428" s="23" t="str">
        <f t="shared" si="7"/>
        <v>Life Style</v>
      </c>
      <c r="AM428">
        <f>LEN(Exploratory_Data_Analysis___video_youtube[[#This Row],[description]])</f>
        <v>335</v>
      </c>
    </row>
    <row r="429" spans="1:39" x14ac:dyDescent="0.35">
      <c r="A429" t="s">
        <v>4075</v>
      </c>
      <c r="B429" t="s">
        <v>4076</v>
      </c>
      <c r="C429" t="s">
        <v>4076</v>
      </c>
      <c r="D429" t="s">
        <v>4077</v>
      </c>
      <c r="E429" t="s">
        <v>41</v>
      </c>
      <c r="F429" t="s">
        <v>310</v>
      </c>
      <c r="G429" t="s">
        <v>1721</v>
      </c>
      <c r="H429" t="s">
        <v>1721</v>
      </c>
      <c r="I429" t="s">
        <v>43</v>
      </c>
      <c r="J429" t="s">
        <v>4078</v>
      </c>
      <c r="K429" t="s">
        <v>4079</v>
      </c>
      <c r="L429" t="s">
        <v>4080</v>
      </c>
      <c r="M429">
        <v>25</v>
      </c>
      <c r="N429">
        <v>1</v>
      </c>
      <c r="O429">
        <v>2021</v>
      </c>
      <c r="P429">
        <v>25</v>
      </c>
      <c r="Q429" t="s">
        <v>47</v>
      </c>
      <c r="R429" s="1">
        <v>44197</v>
      </c>
      <c r="S429">
        <v>1</v>
      </c>
      <c r="T429" t="s">
        <v>48</v>
      </c>
      <c r="U429" t="s">
        <v>4081</v>
      </c>
      <c r="V429">
        <v>90156</v>
      </c>
      <c r="W429" t="s">
        <v>4082</v>
      </c>
      <c r="X429">
        <v>1961</v>
      </c>
      <c r="Y429">
        <v>2.18E-2</v>
      </c>
      <c r="Z429">
        <v>71</v>
      </c>
      <c r="AA429" t="s">
        <v>4083</v>
      </c>
      <c r="AB429">
        <v>24</v>
      </c>
      <c r="AC429">
        <v>42</v>
      </c>
      <c r="AD429">
        <v>0</v>
      </c>
      <c r="AE429">
        <v>42.4</v>
      </c>
      <c r="AF429" t="s">
        <v>52</v>
      </c>
      <c r="AG429">
        <v>41300</v>
      </c>
      <c r="AH429" t="s">
        <v>4084</v>
      </c>
      <c r="AI429" t="s">
        <v>54</v>
      </c>
      <c r="AJ429" t="s">
        <v>249</v>
      </c>
      <c r="AK429" t="s">
        <v>54</v>
      </c>
      <c r="AL429" s="23" t="str">
        <f t="shared" si="7"/>
        <v>เศรษฐกิจ</v>
      </c>
      <c r="AM429">
        <f>LEN(Exploratory_Data_Analysis___video_youtube[[#This Row],[description]])</f>
        <v>316</v>
      </c>
    </row>
    <row r="430" spans="1:39" x14ac:dyDescent="0.35">
      <c r="A430" t="s">
        <v>4085</v>
      </c>
      <c r="B430" t="s">
        <v>4086</v>
      </c>
      <c r="C430" t="s">
        <v>4086</v>
      </c>
      <c r="D430" t="s">
        <v>4087</v>
      </c>
      <c r="E430" t="s">
        <v>41</v>
      </c>
      <c r="F430" t="s">
        <v>224</v>
      </c>
      <c r="G430" t="s">
        <v>1721</v>
      </c>
      <c r="H430" t="s">
        <v>1721</v>
      </c>
      <c r="I430" t="s">
        <v>43</v>
      </c>
      <c r="J430" t="s">
        <v>4088</v>
      </c>
      <c r="K430" t="s">
        <v>4089</v>
      </c>
      <c r="L430" t="s">
        <v>4090</v>
      </c>
      <c r="M430">
        <v>27</v>
      </c>
      <c r="N430">
        <v>1</v>
      </c>
      <c r="O430">
        <v>2021</v>
      </c>
      <c r="P430">
        <v>27</v>
      </c>
      <c r="Q430" t="s">
        <v>47</v>
      </c>
      <c r="R430" s="1">
        <v>44197</v>
      </c>
      <c r="S430">
        <v>1</v>
      </c>
      <c r="T430" t="s">
        <v>48</v>
      </c>
      <c r="U430" t="s">
        <v>4091</v>
      </c>
      <c r="V430">
        <v>60450</v>
      </c>
      <c r="W430" t="s">
        <v>4092</v>
      </c>
      <c r="X430">
        <v>2141</v>
      </c>
      <c r="Y430">
        <v>3.5400000000000001E-2</v>
      </c>
      <c r="Z430">
        <v>34</v>
      </c>
      <c r="AA430" t="s">
        <v>4093</v>
      </c>
      <c r="AB430">
        <v>21</v>
      </c>
      <c r="AC430">
        <v>18</v>
      </c>
      <c r="AD430">
        <v>0</v>
      </c>
      <c r="AE430">
        <v>18.399999999999999</v>
      </c>
      <c r="AF430" t="s">
        <v>187</v>
      </c>
      <c r="AG430">
        <v>40400</v>
      </c>
      <c r="AH430" t="s">
        <v>4094</v>
      </c>
      <c r="AI430" t="s">
        <v>54</v>
      </c>
      <c r="AJ430" t="s">
        <v>166</v>
      </c>
      <c r="AK430" t="s">
        <v>54</v>
      </c>
      <c r="AL430" s="23" t="str">
        <f t="shared" si="7"/>
        <v>Life Style</v>
      </c>
      <c r="AM430">
        <f>LEN(Exploratory_Data_Analysis___video_youtube[[#This Row],[description]])</f>
        <v>306</v>
      </c>
    </row>
    <row r="431" spans="1:39" x14ac:dyDescent="0.35">
      <c r="A431" t="s">
        <v>4095</v>
      </c>
      <c r="B431" t="s">
        <v>4096</v>
      </c>
      <c r="C431" t="s">
        <v>4096</v>
      </c>
      <c r="D431" t="s">
        <v>4097</v>
      </c>
      <c r="E431" t="s">
        <v>41</v>
      </c>
      <c r="F431" t="s">
        <v>192</v>
      </c>
      <c r="G431" t="s">
        <v>1721</v>
      </c>
      <c r="H431" t="s">
        <v>1721</v>
      </c>
      <c r="I431" t="s">
        <v>43</v>
      </c>
      <c r="J431" t="s">
        <v>4098</v>
      </c>
      <c r="K431" t="s">
        <v>4099</v>
      </c>
      <c r="L431" t="s">
        <v>4100</v>
      </c>
      <c r="M431">
        <v>28</v>
      </c>
      <c r="N431">
        <v>1</v>
      </c>
      <c r="O431">
        <v>2021</v>
      </c>
      <c r="P431">
        <v>28</v>
      </c>
      <c r="Q431" t="s">
        <v>47</v>
      </c>
      <c r="R431" s="1">
        <v>44197</v>
      </c>
      <c r="S431">
        <v>1</v>
      </c>
      <c r="T431" t="s">
        <v>48</v>
      </c>
      <c r="U431" t="s">
        <v>4101</v>
      </c>
      <c r="V431">
        <v>30731</v>
      </c>
      <c r="W431" t="s">
        <v>208</v>
      </c>
      <c r="X431">
        <v>708</v>
      </c>
      <c r="Y431">
        <v>2.3E-2</v>
      </c>
      <c r="Z431">
        <v>16</v>
      </c>
      <c r="AA431" t="s">
        <v>4102</v>
      </c>
      <c r="AB431">
        <v>39</v>
      </c>
      <c r="AC431">
        <v>21</v>
      </c>
      <c r="AD431">
        <v>0</v>
      </c>
      <c r="AE431">
        <v>21.7</v>
      </c>
      <c r="AF431" t="s">
        <v>187</v>
      </c>
      <c r="AG431">
        <v>38700</v>
      </c>
      <c r="AH431" t="s">
        <v>4103</v>
      </c>
      <c r="AI431" t="s">
        <v>54</v>
      </c>
      <c r="AJ431" t="s">
        <v>6766</v>
      </c>
      <c r="AK431" t="s">
        <v>54</v>
      </c>
      <c r="AL431" s="23" t="str">
        <f t="shared" si="7"/>
        <v>สินค้าและบริการ</v>
      </c>
      <c r="AM431">
        <f>LEN(Exploratory_Data_Analysis___video_youtube[[#This Row],[description]])</f>
        <v>333</v>
      </c>
    </row>
    <row r="432" spans="1:39" x14ac:dyDescent="0.35">
      <c r="A432" t="s">
        <v>4104</v>
      </c>
      <c r="B432" t="s">
        <v>4105</v>
      </c>
      <c r="C432" t="s">
        <v>4105</v>
      </c>
      <c r="D432" t="s">
        <v>4106</v>
      </c>
      <c r="E432" t="s">
        <v>41</v>
      </c>
      <c r="F432" t="s">
        <v>203</v>
      </c>
      <c r="G432" t="s">
        <v>1721</v>
      </c>
      <c r="H432" t="s">
        <v>1721</v>
      </c>
      <c r="I432" t="s">
        <v>43</v>
      </c>
      <c r="J432" t="s">
        <v>4107</v>
      </c>
      <c r="K432" t="s">
        <v>4108</v>
      </c>
      <c r="L432" t="s">
        <v>4109</v>
      </c>
      <c r="M432">
        <v>30</v>
      </c>
      <c r="N432">
        <v>1</v>
      </c>
      <c r="O432">
        <v>2021</v>
      </c>
      <c r="P432">
        <v>30</v>
      </c>
      <c r="Q432" t="s">
        <v>47</v>
      </c>
      <c r="R432" s="1">
        <v>44197</v>
      </c>
      <c r="S432">
        <v>1</v>
      </c>
      <c r="T432" t="s">
        <v>48</v>
      </c>
      <c r="U432" t="s">
        <v>4110</v>
      </c>
      <c r="V432">
        <v>63752</v>
      </c>
      <c r="W432" t="s">
        <v>4111</v>
      </c>
      <c r="X432">
        <v>1044</v>
      </c>
      <c r="Y432">
        <v>1.6400000000000001E-2</v>
      </c>
      <c r="Z432">
        <v>39</v>
      </c>
      <c r="AA432" t="s">
        <v>1417</v>
      </c>
      <c r="AB432">
        <v>55</v>
      </c>
      <c r="AC432">
        <v>41</v>
      </c>
      <c r="AD432">
        <v>0</v>
      </c>
      <c r="AE432">
        <v>41.9</v>
      </c>
      <c r="AF432" t="s">
        <v>52</v>
      </c>
      <c r="AG432">
        <v>41600</v>
      </c>
      <c r="AH432" t="s">
        <v>4112</v>
      </c>
      <c r="AI432" t="s">
        <v>54</v>
      </c>
      <c r="AJ432" t="s">
        <v>6766</v>
      </c>
      <c r="AK432" t="s">
        <v>54</v>
      </c>
      <c r="AL432" s="23" t="str">
        <f t="shared" si="7"/>
        <v>สินค้าและบริการ</v>
      </c>
      <c r="AM432">
        <f>LEN(Exploratory_Data_Analysis___video_youtube[[#This Row],[description]])</f>
        <v>281</v>
      </c>
    </row>
    <row r="433" spans="1:39" x14ac:dyDescent="0.35">
      <c r="A433" t="s">
        <v>4113</v>
      </c>
      <c r="B433" t="s">
        <v>4114</v>
      </c>
      <c r="C433" t="s">
        <v>4114</v>
      </c>
      <c r="D433" t="s">
        <v>4115</v>
      </c>
      <c r="E433" t="s">
        <v>41</v>
      </c>
      <c r="F433" t="s">
        <v>1822</v>
      </c>
      <c r="G433" t="s">
        <v>1721</v>
      </c>
      <c r="H433" t="s">
        <v>1721</v>
      </c>
      <c r="I433" t="s">
        <v>43</v>
      </c>
      <c r="J433" t="s">
        <v>4116</v>
      </c>
      <c r="K433" t="s">
        <v>4117</v>
      </c>
      <c r="L433" t="s">
        <v>4118</v>
      </c>
      <c r="M433">
        <v>1</v>
      </c>
      <c r="N433">
        <v>2</v>
      </c>
      <c r="O433">
        <v>2021</v>
      </c>
      <c r="P433">
        <v>1</v>
      </c>
      <c r="Q433" t="s">
        <v>173</v>
      </c>
      <c r="R433" s="1">
        <v>44228</v>
      </c>
      <c r="S433">
        <v>1</v>
      </c>
      <c r="T433" t="s">
        <v>48</v>
      </c>
      <c r="U433" t="s">
        <v>4119</v>
      </c>
      <c r="V433">
        <v>42924</v>
      </c>
      <c r="W433" t="s">
        <v>4120</v>
      </c>
      <c r="X433">
        <v>1087</v>
      </c>
      <c r="Y433">
        <v>2.53E-2</v>
      </c>
      <c r="Z433">
        <v>39</v>
      </c>
      <c r="AA433" t="s">
        <v>1973</v>
      </c>
      <c r="AB433">
        <v>21</v>
      </c>
      <c r="AC433">
        <v>25</v>
      </c>
      <c r="AD433">
        <v>0</v>
      </c>
      <c r="AE433">
        <v>25.4</v>
      </c>
      <c r="AF433" t="s">
        <v>187</v>
      </c>
      <c r="AG433">
        <v>39100</v>
      </c>
      <c r="AH433" t="s">
        <v>4121</v>
      </c>
      <c r="AI433" t="s">
        <v>54</v>
      </c>
      <c r="AJ433" t="s">
        <v>166</v>
      </c>
      <c r="AK433" t="s">
        <v>54</v>
      </c>
      <c r="AL433" s="23" t="str">
        <f t="shared" si="7"/>
        <v>Life Style</v>
      </c>
      <c r="AM433">
        <f>LEN(Exploratory_Data_Analysis___video_youtube[[#This Row],[description]])</f>
        <v>344</v>
      </c>
    </row>
    <row r="434" spans="1:39" x14ac:dyDescent="0.35">
      <c r="A434" t="s">
        <v>4122</v>
      </c>
      <c r="B434" t="s">
        <v>4123</v>
      </c>
      <c r="C434" t="s">
        <v>4123</v>
      </c>
      <c r="D434" t="s">
        <v>4124</v>
      </c>
      <c r="E434" t="s">
        <v>41</v>
      </c>
      <c r="F434" t="s">
        <v>114</v>
      </c>
      <c r="G434" t="s">
        <v>1721</v>
      </c>
      <c r="H434" t="s">
        <v>1721</v>
      </c>
      <c r="I434" t="s">
        <v>43</v>
      </c>
      <c r="J434" t="s">
        <v>4125</v>
      </c>
      <c r="K434" t="s">
        <v>4126</v>
      </c>
      <c r="L434" t="s">
        <v>4127</v>
      </c>
      <c r="M434">
        <v>5</v>
      </c>
      <c r="N434">
        <v>2</v>
      </c>
      <c r="O434">
        <v>2021</v>
      </c>
      <c r="P434">
        <v>5</v>
      </c>
      <c r="Q434" t="s">
        <v>173</v>
      </c>
      <c r="R434" s="1">
        <v>44228</v>
      </c>
      <c r="S434">
        <v>1</v>
      </c>
      <c r="T434" t="s">
        <v>48</v>
      </c>
      <c r="U434" t="s">
        <v>4128</v>
      </c>
      <c r="V434">
        <v>106984</v>
      </c>
      <c r="W434" t="s">
        <v>4129</v>
      </c>
      <c r="X434">
        <v>2182</v>
      </c>
      <c r="Y434">
        <v>2.0400000000000001E-2</v>
      </c>
      <c r="Z434">
        <v>153</v>
      </c>
      <c r="AA434" t="s">
        <v>4130</v>
      </c>
      <c r="AB434">
        <v>47</v>
      </c>
      <c r="AC434">
        <v>3</v>
      </c>
      <c r="AD434">
        <v>1</v>
      </c>
      <c r="AE434">
        <v>63.8</v>
      </c>
      <c r="AF434" t="s">
        <v>259</v>
      </c>
      <c r="AG434">
        <v>41500</v>
      </c>
      <c r="AH434" t="s">
        <v>4131</v>
      </c>
      <c r="AI434" t="s">
        <v>54</v>
      </c>
      <c r="AJ434" t="s">
        <v>1143</v>
      </c>
      <c r="AK434" t="s">
        <v>1143</v>
      </c>
      <c r="AL434" s="23" t="str">
        <f t="shared" si="7"/>
        <v>ธุรกิจและการค้า</v>
      </c>
      <c r="AM434">
        <f>LEN(Exploratory_Data_Analysis___video_youtube[[#This Row],[description]])</f>
        <v>415</v>
      </c>
    </row>
    <row r="435" spans="1:39" x14ac:dyDescent="0.35">
      <c r="A435" t="s">
        <v>4132</v>
      </c>
      <c r="B435" t="s">
        <v>4133</v>
      </c>
      <c r="C435" t="s">
        <v>4133</v>
      </c>
      <c r="D435" t="s">
        <v>4134</v>
      </c>
      <c r="E435" t="s">
        <v>41</v>
      </c>
      <c r="F435" t="s">
        <v>597</v>
      </c>
      <c r="G435" t="s">
        <v>1721</v>
      </c>
      <c r="H435" t="s">
        <v>1721</v>
      </c>
      <c r="I435" t="s">
        <v>43</v>
      </c>
      <c r="J435" t="s">
        <v>4135</v>
      </c>
      <c r="K435" t="s">
        <v>4136</v>
      </c>
      <c r="L435" t="s">
        <v>4137</v>
      </c>
      <c r="M435">
        <v>6</v>
      </c>
      <c r="N435">
        <v>2</v>
      </c>
      <c r="O435">
        <v>2021</v>
      </c>
      <c r="P435">
        <v>6</v>
      </c>
      <c r="Q435" t="s">
        <v>173</v>
      </c>
      <c r="R435" s="1">
        <v>44228</v>
      </c>
      <c r="S435">
        <v>1</v>
      </c>
      <c r="T435" t="s">
        <v>48</v>
      </c>
      <c r="U435" t="s">
        <v>4138</v>
      </c>
      <c r="V435">
        <v>360834</v>
      </c>
      <c r="W435" t="s">
        <v>4139</v>
      </c>
      <c r="X435">
        <v>6842</v>
      </c>
      <c r="Y435">
        <v>1.9E-2</v>
      </c>
      <c r="Z435">
        <v>502</v>
      </c>
      <c r="AA435" t="s">
        <v>1254</v>
      </c>
      <c r="AB435">
        <v>40</v>
      </c>
      <c r="AC435">
        <v>32</v>
      </c>
      <c r="AD435">
        <v>0</v>
      </c>
      <c r="AE435">
        <v>32.700000000000003</v>
      </c>
      <c r="AF435" t="s">
        <v>52</v>
      </c>
      <c r="AG435">
        <v>41500</v>
      </c>
      <c r="AH435" t="s">
        <v>4140</v>
      </c>
      <c r="AI435" t="s">
        <v>54</v>
      </c>
      <c r="AJ435" t="s">
        <v>1143</v>
      </c>
      <c r="AK435" t="s">
        <v>1143</v>
      </c>
      <c r="AL435" s="23" t="str">
        <f t="shared" si="7"/>
        <v>ธุรกิจและการค้า</v>
      </c>
      <c r="AM435">
        <f>LEN(Exploratory_Data_Analysis___video_youtube[[#This Row],[description]])</f>
        <v>422</v>
      </c>
    </row>
    <row r="436" spans="1:39" x14ac:dyDescent="0.35">
      <c r="A436" t="s">
        <v>4141</v>
      </c>
      <c r="B436" t="s">
        <v>4142</v>
      </c>
      <c r="C436" t="s">
        <v>4142</v>
      </c>
      <c r="D436" t="s">
        <v>4143</v>
      </c>
      <c r="E436" t="s">
        <v>41</v>
      </c>
      <c r="F436" t="s">
        <v>1832</v>
      </c>
      <c r="G436" t="s">
        <v>1721</v>
      </c>
      <c r="H436" t="s">
        <v>1721</v>
      </c>
      <c r="I436" t="s">
        <v>43</v>
      </c>
      <c r="J436" t="s">
        <v>4144</v>
      </c>
      <c r="K436" t="s">
        <v>4145</v>
      </c>
      <c r="L436" t="s">
        <v>4146</v>
      </c>
      <c r="M436">
        <v>9</v>
      </c>
      <c r="N436">
        <v>2</v>
      </c>
      <c r="O436">
        <v>2021</v>
      </c>
      <c r="P436">
        <v>9</v>
      </c>
      <c r="Q436" t="s">
        <v>173</v>
      </c>
      <c r="R436" s="1">
        <v>44228</v>
      </c>
      <c r="S436">
        <v>1</v>
      </c>
      <c r="T436" t="s">
        <v>48</v>
      </c>
      <c r="U436" t="s">
        <v>4147</v>
      </c>
      <c r="V436">
        <v>131748</v>
      </c>
      <c r="W436" t="s">
        <v>4148</v>
      </c>
      <c r="X436">
        <v>3199</v>
      </c>
      <c r="Y436">
        <v>2.4299999999999999E-2</v>
      </c>
      <c r="Z436">
        <v>40</v>
      </c>
      <c r="AA436" t="s">
        <v>4149</v>
      </c>
      <c r="AB436">
        <v>30</v>
      </c>
      <c r="AC436">
        <v>29</v>
      </c>
      <c r="AD436">
        <v>0</v>
      </c>
      <c r="AE436">
        <v>29.5</v>
      </c>
      <c r="AF436" t="s">
        <v>187</v>
      </c>
      <c r="AG436">
        <v>41100</v>
      </c>
      <c r="AH436" t="s">
        <v>4150</v>
      </c>
      <c r="AI436" t="s">
        <v>54</v>
      </c>
      <c r="AJ436" t="s">
        <v>166</v>
      </c>
      <c r="AK436" t="s">
        <v>54</v>
      </c>
      <c r="AL436" s="23" t="str">
        <f t="shared" si="7"/>
        <v>Life Style</v>
      </c>
      <c r="AM436">
        <f>LEN(Exploratory_Data_Analysis___video_youtube[[#This Row],[description]])</f>
        <v>347</v>
      </c>
    </row>
    <row r="437" spans="1:39" x14ac:dyDescent="0.35">
      <c r="A437" t="s">
        <v>4151</v>
      </c>
      <c r="B437" t="s">
        <v>4152</v>
      </c>
      <c r="C437" t="s">
        <v>4152</v>
      </c>
      <c r="D437" t="s">
        <v>4153</v>
      </c>
      <c r="E437" t="s">
        <v>41</v>
      </c>
      <c r="F437" t="s">
        <v>103</v>
      </c>
      <c r="G437" t="s">
        <v>1721</v>
      </c>
      <c r="H437" t="s">
        <v>1721</v>
      </c>
      <c r="I437" t="s">
        <v>43</v>
      </c>
      <c r="J437" t="s">
        <v>232</v>
      </c>
      <c r="K437" t="s">
        <v>233</v>
      </c>
      <c r="L437" t="s">
        <v>234</v>
      </c>
      <c r="M437">
        <v>12</v>
      </c>
      <c r="N437">
        <v>2</v>
      </c>
      <c r="O437">
        <v>2021</v>
      </c>
      <c r="P437">
        <v>12</v>
      </c>
      <c r="Q437" t="s">
        <v>173</v>
      </c>
      <c r="R437" s="1">
        <v>44228</v>
      </c>
      <c r="S437">
        <v>1</v>
      </c>
      <c r="T437" t="s">
        <v>48</v>
      </c>
      <c r="U437" t="s">
        <v>4154</v>
      </c>
      <c r="V437">
        <v>1233231</v>
      </c>
      <c r="W437" t="s">
        <v>4155</v>
      </c>
      <c r="X437">
        <v>18301</v>
      </c>
      <c r="Y437">
        <v>1.4800000000000001E-2</v>
      </c>
      <c r="Z437">
        <v>744</v>
      </c>
      <c r="AA437" t="s">
        <v>4156</v>
      </c>
      <c r="AB437">
        <v>25</v>
      </c>
      <c r="AC437">
        <v>47</v>
      </c>
      <c r="AD437">
        <v>0</v>
      </c>
      <c r="AE437">
        <v>47.4</v>
      </c>
      <c r="AF437" t="s">
        <v>52</v>
      </c>
      <c r="AG437">
        <v>42700</v>
      </c>
      <c r="AH437" t="s">
        <v>4157</v>
      </c>
      <c r="AI437" t="s">
        <v>54</v>
      </c>
      <c r="AJ437" t="s">
        <v>1143</v>
      </c>
      <c r="AK437" t="s">
        <v>54</v>
      </c>
      <c r="AL437" s="23" t="str">
        <f t="shared" si="7"/>
        <v>ธุรกิจและการค้า</v>
      </c>
      <c r="AM437">
        <f>LEN(Exploratory_Data_Analysis___video_youtube[[#This Row],[description]])</f>
        <v>190</v>
      </c>
    </row>
    <row r="438" spans="1:39" x14ac:dyDescent="0.35">
      <c r="A438" t="s">
        <v>4158</v>
      </c>
      <c r="B438" t="s">
        <v>4159</v>
      </c>
      <c r="C438" t="s">
        <v>4159</v>
      </c>
      <c r="D438" t="s">
        <v>4160</v>
      </c>
      <c r="E438" t="s">
        <v>41</v>
      </c>
      <c r="F438" t="s">
        <v>264</v>
      </c>
      <c r="G438" t="s">
        <v>1721</v>
      </c>
      <c r="H438" t="s">
        <v>1721</v>
      </c>
      <c r="I438" t="s">
        <v>43</v>
      </c>
      <c r="J438" t="s">
        <v>4161</v>
      </c>
      <c r="K438" t="s">
        <v>4162</v>
      </c>
      <c r="L438" t="s">
        <v>4163</v>
      </c>
      <c r="M438">
        <v>13</v>
      </c>
      <c r="N438">
        <v>2</v>
      </c>
      <c r="O438">
        <v>2021</v>
      </c>
      <c r="P438">
        <v>13</v>
      </c>
      <c r="Q438" t="s">
        <v>173</v>
      </c>
      <c r="R438" s="1">
        <v>44228</v>
      </c>
      <c r="S438">
        <v>1</v>
      </c>
      <c r="T438" t="s">
        <v>48</v>
      </c>
      <c r="U438" t="s">
        <v>4164</v>
      </c>
      <c r="V438">
        <v>457460</v>
      </c>
      <c r="W438" t="s">
        <v>4165</v>
      </c>
      <c r="X438">
        <v>8669</v>
      </c>
      <c r="Y438">
        <v>1.9E-2</v>
      </c>
      <c r="Z438">
        <v>407</v>
      </c>
      <c r="AA438" t="s">
        <v>4166</v>
      </c>
      <c r="AB438">
        <v>21</v>
      </c>
      <c r="AC438">
        <v>0</v>
      </c>
      <c r="AD438">
        <v>1</v>
      </c>
      <c r="AE438">
        <v>60.4</v>
      </c>
      <c r="AF438" t="s">
        <v>259</v>
      </c>
      <c r="AG438">
        <v>46400</v>
      </c>
      <c r="AH438" t="s">
        <v>4167</v>
      </c>
      <c r="AI438" t="s">
        <v>54</v>
      </c>
      <c r="AJ438" t="s">
        <v>1419</v>
      </c>
      <c r="AK438" t="s">
        <v>54</v>
      </c>
      <c r="AL438" s="23" t="str">
        <f t="shared" si="7"/>
        <v>Life Style</v>
      </c>
      <c r="AM438">
        <f>LEN(Exploratory_Data_Analysis___video_youtube[[#This Row],[description]])</f>
        <v>357</v>
      </c>
    </row>
    <row r="439" spans="1:39" x14ac:dyDescent="0.35">
      <c r="A439" t="s">
        <v>4168</v>
      </c>
      <c r="B439" t="s">
        <v>4169</v>
      </c>
      <c r="C439" t="s">
        <v>4169</v>
      </c>
      <c r="D439" t="s">
        <v>4170</v>
      </c>
      <c r="E439" t="s">
        <v>41</v>
      </c>
      <c r="F439" t="s">
        <v>289</v>
      </c>
      <c r="G439" t="s">
        <v>1721</v>
      </c>
      <c r="H439" t="s">
        <v>1721</v>
      </c>
      <c r="I439" t="s">
        <v>43</v>
      </c>
      <c r="J439" t="s">
        <v>4171</v>
      </c>
      <c r="K439" t="s">
        <v>4172</v>
      </c>
      <c r="L439" t="s">
        <v>4173</v>
      </c>
      <c r="M439">
        <v>14</v>
      </c>
      <c r="N439">
        <v>2</v>
      </c>
      <c r="O439">
        <v>2021</v>
      </c>
      <c r="P439">
        <v>14</v>
      </c>
      <c r="Q439" t="s">
        <v>173</v>
      </c>
      <c r="R439" s="1">
        <v>44228</v>
      </c>
      <c r="S439">
        <v>1</v>
      </c>
      <c r="T439" t="s">
        <v>48</v>
      </c>
      <c r="U439" t="s">
        <v>4174</v>
      </c>
      <c r="V439">
        <v>303333</v>
      </c>
      <c r="W439" t="s">
        <v>4175</v>
      </c>
      <c r="X439">
        <v>6299</v>
      </c>
      <c r="Y439">
        <v>2.0799999999999999E-2</v>
      </c>
      <c r="Z439">
        <v>397</v>
      </c>
      <c r="AA439" t="s">
        <v>4176</v>
      </c>
      <c r="AB439">
        <v>57</v>
      </c>
      <c r="AC439">
        <v>45</v>
      </c>
      <c r="AD439">
        <v>0</v>
      </c>
      <c r="AE439">
        <v>46</v>
      </c>
      <c r="AF439" t="s">
        <v>52</v>
      </c>
      <c r="AG439">
        <v>42900</v>
      </c>
      <c r="AH439" t="s">
        <v>4177</v>
      </c>
      <c r="AI439" t="s">
        <v>54</v>
      </c>
      <c r="AJ439" t="s">
        <v>9380</v>
      </c>
      <c r="AK439" t="s">
        <v>54</v>
      </c>
      <c r="AL439" s="23" t="str">
        <f t="shared" si="7"/>
        <v>Life Style</v>
      </c>
      <c r="AM439">
        <f>LEN(Exploratory_Data_Analysis___video_youtube[[#This Row],[description]])</f>
        <v>385</v>
      </c>
    </row>
    <row r="440" spans="1:39" x14ac:dyDescent="0.35">
      <c r="A440" t="s">
        <v>4178</v>
      </c>
      <c r="B440" t="s">
        <v>4179</v>
      </c>
      <c r="C440" t="s">
        <v>4179</v>
      </c>
      <c r="D440" t="s">
        <v>4180</v>
      </c>
      <c r="E440" t="s">
        <v>41</v>
      </c>
      <c r="F440" t="s">
        <v>412</v>
      </c>
      <c r="G440" t="s">
        <v>1721</v>
      </c>
      <c r="H440" t="s">
        <v>1721</v>
      </c>
      <c r="I440" t="s">
        <v>43</v>
      </c>
      <c r="J440" t="s">
        <v>4181</v>
      </c>
      <c r="K440" t="s">
        <v>4182</v>
      </c>
      <c r="L440" t="s">
        <v>4183</v>
      </c>
      <c r="M440">
        <v>18</v>
      </c>
      <c r="N440">
        <v>2</v>
      </c>
      <c r="O440">
        <v>2021</v>
      </c>
      <c r="P440">
        <v>18</v>
      </c>
      <c r="Q440" t="s">
        <v>173</v>
      </c>
      <c r="R440" s="1">
        <v>44228</v>
      </c>
      <c r="S440">
        <v>1</v>
      </c>
      <c r="T440" t="s">
        <v>48</v>
      </c>
      <c r="U440" t="s">
        <v>4184</v>
      </c>
      <c r="V440">
        <v>6380</v>
      </c>
      <c r="W440" t="s">
        <v>4185</v>
      </c>
      <c r="X440">
        <v>110</v>
      </c>
      <c r="Y440">
        <v>1.72E-2</v>
      </c>
      <c r="Z440">
        <v>4</v>
      </c>
      <c r="AA440" t="s">
        <v>4186</v>
      </c>
      <c r="AB440">
        <v>9</v>
      </c>
      <c r="AC440">
        <v>36</v>
      </c>
      <c r="AD440">
        <v>0</v>
      </c>
      <c r="AE440">
        <v>36.200000000000003</v>
      </c>
      <c r="AF440" t="s">
        <v>52</v>
      </c>
      <c r="AG440">
        <v>40400</v>
      </c>
      <c r="AH440" t="s">
        <v>4187</v>
      </c>
      <c r="AI440" t="s">
        <v>54</v>
      </c>
      <c r="AJ440" t="s">
        <v>1419</v>
      </c>
      <c r="AK440" t="s">
        <v>54</v>
      </c>
      <c r="AL440" s="23" t="str">
        <f t="shared" si="7"/>
        <v>Life Style</v>
      </c>
      <c r="AM440">
        <f>LEN(Exploratory_Data_Analysis___video_youtube[[#This Row],[description]])</f>
        <v>304</v>
      </c>
    </row>
    <row r="441" spans="1:39" x14ac:dyDescent="0.35">
      <c r="A441" t="s">
        <v>4188</v>
      </c>
      <c r="B441" t="s">
        <v>4189</v>
      </c>
      <c r="C441" t="s">
        <v>4189</v>
      </c>
      <c r="D441" t="s">
        <v>4190</v>
      </c>
      <c r="E441" t="s">
        <v>41</v>
      </c>
      <c r="F441" t="s">
        <v>58</v>
      </c>
      <c r="G441" t="s">
        <v>1721</v>
      </c>
      <c r="H441" t="s">
        <v>1721</v>
      </c>
      <c r="I441" t="s">
        <v>43</v>
      </c>
      <c r="J441" t="s">
        <v>4191</v>
      </c>
      <c r="K441" t="s">
        <v>4192</v>
      </c>
      <c r="L441" t="s">
        <v>4193</v>
      </c>
      <c r="M441">
        <v>20</v>
      </c>
      <c r="N441">
        <v>2</v>
      </c>
      <c r="O441">
        <v>2021</v>
      </c>
      <c r="P441">
        <v>20</v>
      </c>
      <c r="Q441" t="s">
        <v>173</v>
      </c>
      <c r="R441" s="1">
        <v>44228</v>
      </c>
      <c r="S441">
        <v>1</v>
      </c>
      <c r="T441" t="s">
        <v>48</v>
      </c>
      <c r="U441" t="s">
        <v>4194</v>
      </c>
      <c r="V441">
        <v>127695</v>
      </c>
      <c r="W441" t="s">
        <v>4195</v>
      </c>
      <c r="X441">
        <v>3374</v>
      </c>
      <c r="Y441">
        <v>2.64E-2</v>
      </c>
      <c r="Z441">
        <v>187</v>
      </c>
      <c r="AA441" t="s">
        <v>4196</v>
      </c>
      <c r="AB441">
        <v>26</v>
      </c>
      <c r="AC441">
        <v>28</v>
      </c>
      <c r="AD441">
        <v>1</v>
      </c>
      <c r="AE441">
        <v>88.4</v>
      </c>
      <c r="AF441" t="s">
        <v>259</v>
      </c>
      <c r="AG441">
        <v>47700</v>
      </c>
      <c r="AH441" t="s">
        <v>4197</v>
      </c>
      <c r="AI441" t="s">
        <v>54</v>
      </c>
      <c r="AJ441" t="s">
        <v>1143</v>
      </c>
      <c r="AK441" t="s">
        <v>54</v>
      </c>
      <c r="AL441" s="23" t="str">
        <f t="shared" si="7"/>
        <v>ธุรกิจและการค้า</v>
      </c>
      <c r="AM441">
        <f>LEN(Exploratory_Data_Analysis___video_youtube[[#This Row],[description]])</f>
        <v>434</v>
      </c>
    </row>
    <row r="442" spans="1:39" x14ac:dyDescent="0.35">
      <c r="A442" t="s">
        <v>4198</v>
      </c>
      <c r="B442" t="s">
        <v>4199</v>
      </c>
      <c r="C442" t="s">
        <v>4199</v>
      </c>
      <c r="D442" t="s">
        <v>4200</v>
      </c>
      <c r="E442" t="s">
        <v>41</v>
      </c>
      <c r="F442" t="s">
        <v>103</v>
      </c>
      <c r="G442" t="s">
        <v>1721</v>
      </c>
      <c r="H442" t="s">
        <v>1721</v>
      </c>
      <c r="I442" t="s">
        <v>43</v>
      </c>
      <c r="J442" t="s">
        <v>4201</v>
      </c>
      <c r="K442" t="s">
        <v>4202</v>
      </c>
      <c r="L442" t="s">
        <v>4203</v>
      </c>
      <c r="M442">
        <v>22</v>
      </c>
      <c r="N442">
        <v>2</v>
      </c>
      <c r="O442">
        <v>2021</v>
      </c>
      <c r="P442">
        <v>22</v>
      </c>
      <c r="Q442" t="s">
        <v>173</v>
      </c>
      <c r="R442" s="1">
        <v>44228</v>
      </c>
      <c r="S442">
        <v>1</v>
      </c>
      <c r="T442" t="s">
        <v>48</v>
      </c>
      <c r="U442" t="s">
        <v>4204</v>
      </c>
      <c r="V442">
        <v>217687</v>
      </c>
      <c r="W442" t="s">
        <v>4205</v>
      </c>
      <c r="X442">
        <v>5057</v>
      </c>
      <c r="Y442">
        <v>2.3199999999999998E-2</v>
      </c>
      <c r="Z442">
        <v>223</v>
      </c>
      <c r="AA442" t="s">
        <v>4206</v>
      </c>
      <c r="AB442">
        <v>14</v>
      </c>
      <c r="AC442">
        <v>59</v>
      </c>
      <c r="AD442">
        <v>0</v>
      </c>
      <c r="AE442">
        <v>59.2</v>
      </c>
      <c r="AF442" t="s">
        <v>52</v>
      </c>
      <c r="AG442">
        <v>45600</v>
      </c>
      <c r="AH442" t="s">
        <v>4207</v>
      </c>
      <c r="AI442" t="s">
        <v>54</v>
      </c>
      <c r="AJ442" t="s">
        <v>249</v>
      </c>
      <c r="AK442" t="s">
        <v>249</v>
      </c>
      <c r="AL442" s="23" t="str">
        <f t="shared" si="7"/>
        <v>เศรษฐกิจ</v>
      </c>
      <c r="AM442">
        <f>LEN(Exploratory_Data_Analysis___video_youtube[[#This Row],[description]])</f>
        <v>326</v>
      </c>
    </row>
    <row r="443" spans="1:39" x14ac:dyDescent="0.35">
      <c r="A443" t="s">
        <v>4208</v>
      </c>
      <c r="B443" t="s">
        <v>4209</v>
      </c>
      <c r="C443" t="s">
        <v>4209</v>
      </c>
      <c r="D443" t="s">
        <v>4210</v>
      </c>
      <c r="E443" t="s">
        <v>41</v>
      </c>
      <c r="F443" t="s">
        <v>203</v>
      </c>
      <c r="G443" t="s">
        <v>1721</v>
      </c>
      <c r="H443" t="s">
        <v>1721</v>
      </c>
      <c r="I443" t="s">
        <v>43</v>
      </c>
      <c r="J443" t="s">
        <v>4211</v>
      </c>
      <c r="K443" t="s">
        <v>4212</v>
      </c>
      <c r="L443" t="s">
        <v>4213</v>
      </c>
      <c r="M443">
        <v>24</v>
      </c>
      <c r="N443">
        <v>2</v>
      </c>
      <c r="O443">
        <v>2021</v>
      </c>
      <c r="P443">
        <v>24</v>
      </c>
      <c r="Q443" t="s">
        <v>173</v>
      </c>
      <c r="R443" s="1">
        <v>44228</v>
      </c>
      <c r="S443">
        <v>1</v>
      </c>
      <c r="T443" t="s">
        <v>48</v>
      </c>
      <c r="U443" t="s">
        <v>4214</v>
      </c>
      <c r="V443">
        <v>63961</v>
      </c>
      <c r="W443" t="s">
        <v>4215</v>
      </c>
      <c r="X443">
        <v>1643</v>
      </c>
      <c r="Y443">
        <v>2.5700000000000001E-2</v>
      </c>
      <c r="Z443">
        <v>136</v>
      </c>
      <c r="AA443" t="s">
        <v>4216</v>
      </c>
      <c r="AB443">
        <v>5</v>
      </c>
      <c r="AC443">
        <v>58</v>
      </c>
      <c r="AD443">
        <v>0</v>
      </c>
      <c r="AE443">
        <v>58.1</v>
      </c>
      <c r="AF443" t="s">
        <v>52</v>
      </c>
      <c r="AG443">
        <v>43500</v>
      </c>
      <c r="AH443" t="s">
        <v>4217</v>
      </c>
      <c r="AI443" t="s">
        <v>3000</v>
      </c>
      <c r="AJ443" t="s">
        <v>846</v>
      </c>
      <c r="AK443" t="s">
        <v>54</v>
      </c>
      <c r="AL443" s="23" t="str">
        <f t="shared" si="7"/>
        <v>ธุรกิจและการค้า</v>
      </c>
      <c r="AM443">
        <f>LEN(Exploratory_Data_Analysis___video_youtube[[#This Row],[description]])</f>
        <v>383</v>
      </c>
    </row>
    <row r="444" spans="1:39" x14ac:dyDescent="0.35">
      <c r="A444" t="s">
        <v>4218</v>
      </c>
      <c r="B444" t="s">
        <v>4219</v>
      </c>
      <c r="C444" t="s">
        <v>4219</v>
      </c>
      <c r="D444" t="s">
        <v>4220</v>
      </c>
      <c r="E444" t="s">
        <v>41</v>
      </c>
      <c r="F444" t="s">
        <v>4017</v>
      </c>
      <c r="G444" t="s">
        <v>1721</v>
      </c>
      <c r="H444" t="s">
        <v>1721</v>
      </c>
      <c r="I444" t="s">
        <v>43</v>
      </c>
      <c r="J444" t="s">
        <v>4221</v>
      </c>
      <c r="K444" t="s">
        <v>4222</v>
      </c>
      <c r="L444" t="s">
        <v>4223</v>
      </c>
      <c r="M444">
        <v>27</v>
      </c>
      <c r="N444">
        <v>2</v>
      </c>
      <c r="O444">
        <v>2021</v>
      </c>
      <c r="P444">
        <v>27</v>
      </c>
      <c r="Q444" t="s">
        <v>173</v>
      </c>
      <c r="R444" s="1">
        <v>44228</v>
      </c>
      <c r="S444">
        <v>1</v>
      </c>
      <c r="T444" t="s">
        <v>48</v>
      </c>
      <c r="U444" t="s">
        <v>4224</v>
      </c>
      <c r="V444">
        <v>32593</v>
      </c>
      <c r="W444" t="s">
        <v>4225</v>
      </c>
      <c r="X444">
        <v>601</v>
      </c>
      <c r="Y444">
        <v>1.84E-2</v>
      </c>
      <c r="Z444">
        <v>22</v>
      </c>
      <c r="AA444" t="s">
        <v>4226</v>
      </c>
      <c r="AB444">
        <v>24</v>
      </c>
      <c r="AC444">
        <v>12</v>
      </c>
      <c r="AD444">
        <v>1</v>
      </c>
      <c r="AE444">
        <v>72.400000000000006</v>
      </c>
      <c r="AF444" t="s">
        <v>259</v>
      </c>
      <c r="AG444">
        <v>45800</v>
      </c>
      <c r="AH444" t="s">
        <v>4227</v>
      </c>
      <c r="AI444" t="s">
        <v>54</v>
      </c>
      <c r="AJ444" t="s">
        <v>1143</v>
      </c>
      <c r="AK444" t="s">
        <v>1143</v>
      </c>
      <c r="AL444" s="23" t="str">
        <f t="shared" si="7"/>
        <v>ธุรกิจและการค้า</v>
      </c>
      <c r="AM444">
        <f>LEN(Exploratory_Data_Analysis___video_youtube[[#This Row],[description]])</f>
        <v>484</v>
      </c>
    </row>
    <row r="445" spans="1:39" x14ac:dyDescent="0.35">
      <c r="A445" t="s">
        <v>4228</v>
      </c>
      <c r="B445" t="s">
        <v>4229</v>
      </c>
      <c r="C445" t="s">
        <v>4229</v>
      </c>
      <c r="D445" t="s">
        <v>4230</v>
      </c>
      <c r="E445" t="s">
        <v>41</v>
      </c>
      <c r="F445" t="s">
        <v>516</v>
      </c>
      <c r="G445" t="s">
        <v>1721</v>
      </c>
      <c r="H445" t="s">
        <v>1721</v>
      </c>
      <c r="I445" t="s">
        <v>43</v>
      </c>
      <c r="J445" t="s">
        <v>4231</v>
      </c>
      <c r="K445" t="s">
        <v>4232</v>
      </c>
      <c r="L445" t="s">
        <v>4233</v>
      </c>
      <c r="M445">
        <v>2</v>
      </c>
      <c r="N445">
        <v>3</v>
      </c>
      <c r="O445">
        <v>2021</v>
      </c>
      <c r="P445">
        <v>2</v>
      </c>
      <c r="Q445" t="s">
        <v>280</v>
      </c>
      <c r="R445" s="1">
        <v>44256</v>
      </c>
      <c r="S445">
        <v>1</v>
      </c>
      <c r="T445" t="s">
        <v>48</v>
      </c>
      <c r="U445" t="s">
        <v>4234</v>
      </c>
      <c r="V445">
        <v>121113</v>
      </c>
      <c r="W445" t="s">
        <v>4235</v>
      </c>
      <c r="X445">
        <v>3194</v>
      </c>
      <c r="Y445">
        <v>2.64E-2</v>
      </c>
      <c r="Z445">
        <v>80</v>
      </c>
      <c r="AA445" t="s">
        <v>4236</v>
      </c>
      <c r="AB445">
        <v>52</v>
      </c>
      <c r="AC445">
        <v>44</v>
      </c>
      <c r="AD445">
        <v>0</v>
      </c>
      <c r="AE445">
        <v>44.9</v>
      </c>
      <c r="AF445" t="s">
        <v>52</v>
      </c>
      <c r="AG445">
        <v>47700</v>
      </c>
      <c r="AH445" t="s">
        <v>4237</v>
      </c>
      <c r="AI445" t="s">
        <v>54</v>
      </c>
      <c r="AJ445" t="s">
        <v>166</v>
      </c>
      <c r="AK445" t="s">
        <v>54</v>
      </c>
      <c r="AL445" s="23" t="str">
        <f t="shared" si="7"/>
        <v>Life Style</v>
      </c>
      <c r="AM445">
        <f>LEN(Exploratory_Data_Analysis___video_youtube[[#This Row],[description]])</f>
        <v>197</v>
      </c>
    </row>
    <row r="446" spans="1:39" x14ac:dyDescent="0.35">
      <c r="A446" t="s">
        <v>4238</v>
      </c>
      <c r="B446" t="s">
        <v>4239</v>
      </c>
      <c r="C446" t="s">
        <v>4239</v>
      </c>
      <c r="D446" t="s">
        <v>4240</v>
      </c>
      <c r="E446" t="s">
        <v>41</v>
      </c>
      <c r="F446" t="s">
        <v>738</v>
      </c>
      <c r="G446" t="s">
        <v>1721</v>
      </c>
      <c r="H446" t="s">
        <v>1721</v>
      </c>
      <c r="I446" t="s">
        <v>43</v>
      </c>
      <c r="J446" t="s">
        <v>4241</v>
      </c>
      <c r="K446" t="s">
        <v>4242</v>
      </c>
      <c r="L446" t="s">
        <v>4243</v>
      </c>
      <c r="M446">
        <v>3</v>
      </c>
      <c r="N446">
        <v>3</v>
      </c>
      <c r="O446">
        <v>2021</v>
      </c>
      <c r="P446">
        <v>3</v>
      </c>
      <c r="Q446" t="s">
        <v>280</v>
      </c>
      <c r="R446" s="1">
        <v>44256</v>
      </c>
      <c r="S446">
        <v>1</v>
      </c>
      <c r="T446" t="s">
        <v>48</v>
      </c>
      <c r="U446" t="s">
        <v>4244</v>
      </c>
      <c r="V446">
        <v>23405</v>
      </c>
      <c r="W446" t="s">
        <v>4245</v>
      </c>
      <c r="X446">
        <v>678</v>
      </c>
      <c r="Y446">
        <v>2.9000000000000001E-2</v>
      </c>
      <c r="Z446">
        <v>71</v>
      </c>
      <c r="AA446" t="s">
        <v>4246</v>
      </c>
      <c r="AB446">
        <v>48</v>
      </c>
      <c r="AC446">
        <v>32</v>
      </c>
      <c r="AD446">
        <v>0</v>
      </c>
      <c r="AE446">
        <v>32.799999999999997</v>
      </c>
      <c r="AF446" t="s">
        <v>52</v>
      </c>
      <c r="AG446">
        <v>37900</v>
      </c>
      <c r="AH446" t="s">
        <v>4247</v>
      </c>
      <c r="AI446" t="s">
        <v>54</v>
      </c>
      <c r="AJ446" t="s">
        <v>1143</v>
      </c>
      <c r="AK446" t="s">
        <v>54</v>
      </c>
      <c r="AL446" s="23" t="str">
        <f t="shared" si="7"/>
        <v>ธุรกิจและการค้า</v>
      </c>
      <c r="AM446">
        <f>LEN(Exploratory_Data_Analysis___video_youtube[[#This Row],[description]])</f>
        <v>320</v>
      </c>
    </row>
    <row r="447" spans="1:39" x14ac:dyDescent="0.35">
      <c r="A447" t="s">
        <v>4248</v>
      </c>
      <c r="B447" t="s">
        <v>4249</v>
      </c>
      <c r="C447" t="s">
        <v>4249</v>
      </c>
      <c r="D447" t="s">
        <v>4250</v>
      </c>
      <c r="E447" t="s">
        <v>41</v>
      </c>
      <c r="F447" t="s">
        <v>1095</v>
      </c>
      <c r="G447" t="s">
        <v>1721</v>
      </c>
      <c r="H447" t="s">
        <v>1721</v>
      </c>
      <c r="I447" t="s">
        <v>43</v>
      </c>
      <c r="J447" t="s">
        <v>4251</v>
      </c>
      <c r="K447" t="s">
        <v>4252</v>
      </c>
      <c r="L447" t="s">
        <v>4253</v>
      </c>
      <c r="M447">
        <v>4</v>
      </c>
      <c r="N447">
        <v>3</v>
      </c>
      <c r="O447">
        <v>2021</v>
      </c>
      <c r="P447">
        <v>4</v>
      </c>
      <c r="Q447" t="s">
        <v>280</v>
      </c>
      <c r="R447" s="1">
        <v>44256</v>
      </c>
      <c r="S447">
        <v>1</v>
      </c>
      <c r="T447" t="s">
        <v>48</v>
      </c>
      <c r="U447" t="s">
        <v>4254</v>
      </c>
      <c r="V447">
        <v>72163</v>
      </c>
      <c r="W447" t="s">
        <v>4255</v>
      </c>
      <c r="X447">
        <v>2633</v>
      </c>
      <c r="Y447">
        <v>3.6499999999999998E-2</v>
      </c>
      <c r="Z447">
        <v>38</v>
      </c>
      <c r="AA447" t="s">
        <v>4256</v>
      </c>
      <c r="AB447">
        <v>58</v>
      </c>
      <c r="AC447">
        <v>21</v>
      </c>
      <c r="AD447">
        <v>0</v>
      </c>
      <c r="AE447">
        <v>22</v>
      </c>
      <c r="AF447" t="s">
        <v>187</v>
      </c>
      <c r="AG447">
        <v>42200</v>
      </c>
      <c r="AH447" t="s">
        <v>4257</v>
      </c>
      <c r="AI447" t="s">
        <v>54</v>
      </c>
      <c r="AJ447" t="s">
        <v>166</v>
      </c>
      <c r="AK447" t="s">
        <v>54</v>
      </c>
      <c r="AL447" s="23" t="str">
        <f t="shared" si="7"/>
        <v>Life Style</v>
      </c>
      <c r="AM447">
        <f>LEN(Exploratory_Data_Analysis___video_youtube[[#This Row],[description]])</f>
        <v>221</v>
      </c>
    </row>
    <row r="448" spans="1:39" x14ac:dyDescent="0.35">
      <c r="A448" t="s">
        <v>4258</v>
      </c>
      <c r="B448" t="s">
        <v>4259</v>
      </c>
      <c r="C448" t="s">
        <v>4259</v>
      </c>
      <c r="D448" t="s">
        <v>4260</v>
      </c>
      <c r="E448" t="s">
        <v>41</v>
      </c>
      <c r="F448" t="s">
        <v>276</v>
      </c>
      <c r="G448" t="s">
        <v>1721</v>
      </c>
      <c r="H448" t="s">
        <v>1721</v>
      </c>
      <c r="I448" t="s">
        <v>43</v>
      </c>
      <c r="J448" t="s">
        <v>4261</v>
      </c>
      <c r="K448" t="s">
        <v>4262</v>
      </c>
      <c r="L448" t="s">
        <v>4263</v>
      </c>
      <c r="M448">
        <v>5</v>
      </c>
      <c r="N448">
        <v>3</v>
      </c>
      <c r="O448">
        <v>2021</v>
      </c>
      <c r="P448">
        <v>5</v>
      </c>
      <c r="Q448" t="s">
        <v>280</v>
      </c>
      <c r="R448" s="1">
        <v>44256</v>
      </c>
      <c r="S448">
        <v>1</v>
      </c>
      <c r="T448" t="s">
        <v>48</v>
      </c>
      <c r="U448" t="s">
        <v>4264</v>
      </c>
      <c r="V448">
        <v>55561</v>
      </c>
      <c r="W448" t="s">
        <v>4265</v>
      </c>
      <c r="X448">
        <v>1142</v>
      </c>
      <c r="Y448">
        <v>2.06E-2</v>
      </c>
      <c r="Z448">
        <v>84</v>
      </c>
      <c r="AA448" t="s">
        <v>4266</v>
      </c>
      <c r="AB448">
        <v>44</v>
      </c>
      <c r="AC448">
        <v>56</v>
      </c>
      <c r="AD448">
        <v>0</v>
      </c>
      <c r="AE448">
        <v>56.7</v>
      </c>
      <c r="AF448" t="s">
        <v>52</v>
      </c>
      <c r="AG448">
        <v>39900</v>
      </c>
      <c r="AH448" t="s">
        <v>4267</v>
      </c>
      <c r="AI448" t="s">
        <v>54</v>
      </c>
      <c r="AJ448" t="s">
        <v>5573</v>
      </c>
      <c r="AK448" t="s">
        <v>54</v>
      </c>
      <c r="AL448" s="23" t="str">
        <f t="shared" si="7"/>
        <v>ธุรกิจและการค้า</v>
      </c>
      <c r="AM448">
        <f>LEN(Exploratory_Data_Analysis___video_youtube[[#This Row],[description]])</f>
        <v>489</v>
      </c>
    </row>
    <row r="449" spans="1:39" x14ac:dyDescent="0.35">
      <c r="A449" t="s">
        <v>4268</v>
      </c>
      <c r="B449" t="s">
        <v>4269</v>
      </c>
      <c r="C449" t="s">
        <v>4269</v>
      </c>
      <c r="D449" t="s">
        <v>4270</v>
      </c>
      <c r="E449" t="s">
        <v>41</v>
      </c>
      <c r="F449" t="s">
        <v>289</v>
      </c>
      <c r="G449" t="s">
        <v>1721</v>
      </c>
      <c r="H449" t="s">
        <v>1721</v>
      </c>
      <c r="I449" t="s">
        <v>43</v>
      </c>
      <c r="J449" t="s">
        <v>4271</v>
      </c>
      <c r="K449" t="s">
        <v>4272</v>
      </c>
      <c r="L449" t="s">
        <v>4273</v>
      </c>
      <c r="M449">
        <v>6</v>
      </c>
      <c r="N449">
        <v>3</v>
      </c>
      <c r="O449">
        <v>2021</v>
      </c>
      <c r="P449">
        <v>6</v>
      </c>
      <c r="Q449" t="s">
        <v>280</v>
      </c>
      <c r="R449" s="1">
        <v>44256</v>
      </c>
      <c r="S449">
        <v>1</v>
      </c>
      <c r="T449" t="s">
        <v>48</v>
      </c>
      <c r="U449" t="s">
        <v>4274</v>
      </c>
      <c r="V449">
        <v>38601</v>
      </c>
      <c r="W449" t="s">
        <v>4275</v>
      </c>
      <c r="X449">
        <v>1306</v>
      </c>
      <c r="Y449">
        <v>3.3799999999999997E-2</v>
      </c>
      <c r="Z449">
        <v>107</v>
      </c>
      <c r="AA449" t="s">
        <v>2852</v>
      </c>
      <c r="AB449">
        <v>36</v>
      </c>
      <c r="AC449">
        <v>16</v>
      </c>
      <c r="AD449">
        <v>0</v>
      </c>
      <c r="AE449">
        <v>16.600000000000001</v>
      </c>
      <c r="AF449" t="s">
        <v>187</v>
      </c>
      <c r="AG449">
        <v>39600</v>
      </c>
      <c r="AH449" t="s">
        <v>4276</v>
      </c>
      <c r="AI449" t="s">
        <v>54</v>
      </c>
      <c r="AJ449" t="s">
        <v>9380</v>
      </c>
      <c r="AK449" t="s">
        <v>54</v>
      </c>
      <c r="AL449" s="23" t="str">
        <f t="shared" si="7"/>
        <v>Life Style</v>
      </c>
      <c r="AM449">
        <f>LEN(Exploratory_Data_Analysis___video_youtube[[#This Row],[description]])</f>
        <v>646</v>
      </c>
    </row>
    <row r="450" spans="1:39" x14ac:dyDescent="0.35">
      <c r="A450" t="s">
        <v>4277</v>
      </c>
      <c r="B450" t="s">
        <v>4278</v>
      </c>
      <c r="C450" t="s">
        <v>4278</v>
      </c>
      <c r="D450" t="s">
        <v>4279</v>
      </c>
      <c r="E450" t="s">
        <v>41</v>
      </c>
      <c r="F450" t="s">
        <v>597</v>
      </c>
      <c r="G450" t="s">
        <v>1721</v>
      </c>
      <c r="H450" t="s">
        <v>1721</v>
      </c>
      <c r="I450" t="s">
        <v>43</v>
      </c>
      <c r="J450" t="s">
        <v>4280</v>
      </c>
      <c r="K450" t="s">
        <v>4281</v>
      </c>
      <c r="L450" t="s">
        <v>4282</v>
      </c>
      <c r="M450">
        <v>7</v>
      </c>
      <c r="N450">
        <v>3</v>
      </c>
      <c r="O450">
        <v>2021</v>
      </c>
      <c r="P450">
        <v>7</v>
      </c>
      <c r="Q450" t="s">
        <v>280</v>
      </c>
      <c r="R450" s="1">
        <v>44256</v>
      </c>
      <c r="S450">
        <v>1</v>
      </c>
      <c r="T450" t="s">
        <v>48</v>
      </c>
      <c r="U450" t="s">
        <v>4283</v>
      </c>
      <c r="V450">
        <v>42047</v>
      </c>
      <c r="W450" t="s">
        <v>4284</v>
      </c>
      <c r="X450">
        <v>1298</v>
      </c>
      <c r="Y450">
        <v>3.09E-2</v>
      </c>
      <c r="Z450">
        <v>84</v>
      </c>
      <c r="AA450" t="s">
        <v>4285</v>
      </c>
      <c r="AB450">
        <v>43</v>
      </c>
      <c r="AC450">
        <v>24</v>
      </c>
      <c r="AD450">
        <v>0</v>
      </c>
      <c r="AE450">
        <v>24.7</v>
      </c>
      <c r="AF450" t="s">
        <v>187</v>
      </c>
      <c r="AG450">
        <v>37700</v>
      </c>
      <c r="AH450" t="s">
        <v>4286</v>
      </c>
      <c r="AI450" t="s">
        <v>54</v>
      </c>
      <c r="AJ450" t="s">
        <v>9380</v>
      </c>
      <c r="AK450" t="s">
        <v>54</v>
      </c>
      <c r="AL450" s="23" t="str">
        <f t="shared" ref="AL450:AL513" si="8">_xlfn.XLOOKUP(AJ450,$AO$2:$AO$28,$AP$2:$AP$28)</f>
        <v>Life Style</v>
      </c>
      <c r="AM450">
        <f>LEN(Exploratory_Data_Analysis___video_youtube[[#This Row],[description]])</f>
        <v>311</v>
      </c>
    </row>
    <row r="451" spans="1:39" x14ac:dyDescent="0.35">
      <c r="A451" t="s">
        <v>4287</v>
      </c>
      <c r="B451" t="s">
        <v>4288</v>
      </c>
      <c r="C451" t="s">
        <v>4288</v>
      </c>
      <c r="D451" t="s">
        <v>4289</v>
      </c>
      <c r="E451" t="s">
        <v>41</v>
      </c>
      <c r="F451" t="s">
        <v>597</v>
      </c>
      <c r="G451" t="s">
        <v>1721</v>
      </c>
      <c r="H451" t="s">
        <v>1721</v>
      </c>
      <c r="I451" t="s">
        <v>43</v>
      </c>
      <c r="J451" t="s">
        <v>4290</v>
      </c>
      <c r="K451" t="s">
        <v>4291</v>
      </c>
      <c r="L451" t="s">
        <v>4292</v>
      </c>
      <c r="M451">
        <v>11</v>
      </c>
      <c r="N451">
        <v>3</v>
      </c>
      <c r="O451">
        <v>2021</v>
      </c>
      <c r="P451">
        <v>11</v>
      </c>
      <c r="Q451" t="s">
        <v>280</v>
      </c>
      <c r="R451" s="1">
        <v>44256</v>
      </c>
      <c r="S451">
        <v>1</v>
      </c>
      <c r="T451" t="s">
        <v>48</v>
      </c>
      <c r="U451" t="s">
        <v>4293</v>
      </c>
      <c r="V451">
        <v>8081</v>
      </c>
      <c r="W451" t="s">
        <v>63</v>
      </c>
      <c r="X451">
        <v>159</v>
      </c>
      <c r="Y451">
        <v>1.9699999999999999E-2</v>
      </c>
      <c r="Z451">
        <v>7</v>
      </c>
      <c r="AA451" t="s">
        <v>2534</v>
      </c>
      <c r="AB451">
        <v>33</v>
      </c>
      <c r="AC451">
        <v>51</v>
      </c>
      <c r="AD451">
        <v>0</v>
      </c>
      <c r="AE451">
        <v>51.6</v>
      </c>
      <c r="AF451" t="s">
        <v>52</v>
      </c>
      <c r="AG451">
        <v>39000</v>
      </c>
      <c r="AH451" t="s">
        <v>4294</v>
      </c>
      <c r="AI451" t="s">
        <v>54</v>
      </c>
      <c r="AJ451" t="s">
        <v>7043</v>
      </c>
      <c r="AK451" t="s">
        <v>54</v>
      </c>
      <c r="AL451" s="23" t="str">
        <f t="shared" si="8"/>
        <v>Life Style</v>
      </c>
      <c r="AM451">
        <f>LEN(Exploratory_Data_Analysis___video_youtube[[#This Row],[description]])</f>
        <v>440</v>
      </c>
    </row>
    <row r="452" spans="1:39" x14ac:dyDescent="0.35">
      <c r="A452" t="s">
        <v>4295</v>
      </c>
      <c r="B452" t="s">
        <v>4296</v>
      </c>
      <c r="C452" t="s">
        <v>4296</v>
      </c>
      <c r="D452" t="s">
        <v>4297</v>
      </c>
      <c r="E452" t="s">
        <v>41</v>
      </c>
      <c r="F452" t="s">
        <v>924</v>
      </c>
      <c r="G452" t="s">
        <v>1721</v>
      </c>
      <c r="H452" t="s">
        <v>1721</v>
      </c>
      <c r="I452" t="s">
        <v>43</v>
      </c>
      <c r="J452" t="s">
        <v>4298</v>
      </c>
      <c r="K452" t="s">
        <v>4299</v>
      </c>
      <c r="L452" t="s">
        <v>4300</v>
      </c>
      <c r="M452">
        <v>12</v>
      </c>
      <c r="N452">
        <v>3</v>
      </c>
      <c r="O452">
        <v>2021</v>
      </c>
      <c r="P452">
        <v>12</v>
      </c>
      <c r="Q452" t="s">
        <v>280</v>
      </c>
      <c r="R452" s="1">
        <v>44256</v>
      </c>
      <c r="S452">
        <v>1</v>
      </c>
      <c r="T452" t="s">
        <v>48</v>
      </c>
      <c r="U452" t="s">
        <v>4301</v>
      </c>
      <c r="V452">
        <v>46298</v>
      </c>
      <c r="W452" t="s">
        <v>4302</v>
      </c>
      <c r="X452">
        <v>1286</v>
      </c>
      <c r="Y452">
        <v>2.7799999999999998E-2</v>
      </c>
      <c r="Z452">
        <v>61</v>
      </c>
      <c r="AA452" t="s">
        <v>4303</v>
      </c>
      <c r="AB452">
        <v>17</v>
      </c>
      <c r="AC452">
        <v>44</v>
      </c>
      <c r="AD452">
        <v>0</v>
      </c>
      <c r="AE452">
        <v>44.3</v>
      </c>
      <c r="AF452" t="s">
        <v>52</v>
      </c>
      <c r="AG452">
        <v>41800</v>
      </c>
      <c r="AH452" t="s">
        <v>4304</v>
      </c>
      <c r="AI452" t="s">
        <v>54</v>
      </c>
      <c r="AJ452" t="s">
        <v>166</v>
      </c>
      <c r="AK452" t="s">
        <v>54</v>
      </c>
      <c r="AL452" s="23" t="str">
        <f t="shared" si="8"/>
        <v>Life Style</v>
      </c>
      <c r="AM452">
        <f>LEN(Exploratory_Data_Analysis___video_youtube[[#This Row],[description]])</f>
        <v>261</v>
      </c>
    </row>
    <row r="453" spans="1:39" x14ac:dyDescent="0.35">
      <c r="A453" t="s">
        <v>4305</v>
      </c>
      <c r="B453" t="s">
        <v>4306</v>
      </c>
      <c r="C453" t="s">
        <v>4306</v>
      </c>
      <c r="D453" t="s">
        <v>4307</v>
      </c>
      <c r="E453" t="s">
        <v>41</v>
      </c>
      <c r="F453" t="s">
        <v>276</v>
      </c>
      <c r="G453" t="s">
        <v>1721</v>
      </c>
      <c r="H453" t="s">
        <v>1721</v>
      </c>
      <c r="I453" t="s">
        <v>43</v>
      </c>
      <c r="J453" t="s">
        <v>4308</v>
      </c>
      <c r="K453" t="s">
        <v>4309</v>
      </c>
      <c r="L453" t="s">
        <v>4310</v>
      </c>
      <c r="M453">
        <v>13</v>
      </c>
      <c r="N453">
        <v>3</v>
      </c>
      <c r="O453">
        <v>2021</v>
      </c>
      <c r="P453">
        <v>13</v>
      </c>
      <c r="Q453" t="s">
        <v>280</v>
      </c>
      <c r="R453" s="1">
        <v>44256</v>
      </c>
      <c r="S453">
        <v>1</v>
      </c>
      <c r="T453" t="s">
        <v>48</v>
      </c>
      <c r="U453" t="s">
        <v>4311</v>
      </c>
      <c r="V453">
        <v>58251</v>
      </c>
      <c r="W453" t="s">
        <v>1836</v>
      </c>
      <c r="X453">
        <v>1623</v>
      </c>
      <c r="Y453">
        <v>2.7900000000000001E-2</v>
      </c>
      <c r="Z453">
        <v>67</v>
      </c>
      <c r="AA453" t="s">
        <v>4312</v>
      </c>
      <c r="AB453">
        <v>15</v>
      </c>
      <c r="AC453">
        <v>42</v>
      </c>
      <c r="AD453">
        <v>0</v>
      </c>
      <c r="AE453">
        <v>42.3</v>
      </c>
      <c r="AF453" t="s">
        <v>52</v>
      </c>
      <c r="AG453">
        <v>43800</v>
      </c>
      <c r="AH453" t="s">
        <v>4313</v>
      </c>
      <c r="AI453" t="s">
        <v>54</v>
      </c>
      <c r="AJ453" t="s">
        <v>166</v>
      </c>
      <c r="AK453" t="s">
        <v>54</v>
      </c>
      <c r="AL453" s="23" t="str">
        <f t="shared" si="8"/>
        <v>Life Style</v>
      </c>
      <c r="AM453">
        <f>LEN(Exploratory_Data_Analysis___video_youtube[[#This Row],[description]])</f>
        <v>303</v>
      </c>
    </row>
    <row r="454" spans="1:39" x14ac:dyDescent="0.35">
      <c r="A454" t="s">
        <v>4314</v>
      </c>
      <c r="B454" t="s">
        <v>4315</v>
      </c>
      <c r="C454" t="s">
        <v>4315</v>
      </c>
      <c r="D454" t="s">
        <v>4316</v>
      </c>
      <c r="E454" t="s">
        <v>41</v>
      </c>
      <c r="F454" t="s">
        <v>4017</v>
      </c>
      <c r="G454" t="s">
        <v>1721</v>
      </c>
      <c r="H454" t="s">
        <v>1721</v>
      </c>
      <c r="I454" t="s">
        <v>43</v>
      </c>
      <c r="J454" t="s">
        <v>4317</v>
      </c>
      <c r="K454" t="s">
        <v>4318</v>
      </c>
      <c r="L454" t="s">
        <v>4319</v>
      </c>
      <c r="M454">
        <v>16</v>
      </c>
      <c r="N454">
        <v>3</v>
      </c>
      <c r="O454">
        <v>2021</v>
      </c>
      <c r="P454">
        <v>16</v>
      </c>
      <c r="Q454" t="s">
        <v>280</v>
      </c>
      <c r="R454" s="1">
        <v>44256</v>
      </c>
      <c r="S454">
        <v>1</v>
      </c>
      <c r="T454" t="s">
        <v>48</v>
      </c>
      <c r="U454" t="s">
        <v>4320</v>
      </c>
      <c r="V454">
        <v>325078</v>
      </c>
      <c r="W454" t="s">
        <v>4321</v>
      </c>
      <c r="X454">
        <v>6296</v>
      </c>
      <c r="Y454">
        <v>1.9400000000000001E-2</v>
      </c>
      <c r="Z454">
        <v>748</v>
      </c>
      <c r="AA454" t="s">
        <v>4322</v>
      </c>
      <c r="AB454">
        <v>47</v>
      </c>
      <c r="AC454">
        <v>6</v>
      </c>
      <c r="AD454">
        <v>1</v>
      </c>
      <c r="AE454">
        <v>66.8</v>
      </c>
      <c r="AF454" t="s">
        <v>259</v>
      </c>
      <c r="AG454">
        <v>41200</v>
      </c>
      <c r="AH454" t="s">
        <v>4323</v>
      </c>
      <c r="AI454" t="s">
        <v>54</v>
      </c>
      <c r="AJ454" t="s">
        <v>166</v>
      </c>
      <c r="AK454" t="s">
        <v>54</v>
      </c>
      <c r="AL454" s="23" t="str">
        <f t="shared" si="8"/>
        <v>Life Style</v>
      </c>
      <c r="AM454">
        <f>LEN(Exploratory_Data_Analysis___video_youtube[[#This Row],[description]])</f>
        <v>509</v>
      </c>
    </row>
    <row r="455" spans="1:39" x14ac:dyDescent="0.35">
      <c r="A455" t="s">
        <v>4324</v>
      </c>
      <c r="B455" t="s">
        <v>4325</v>
      </c>
      <c r="C455" t="s">
        <v>4325</v>
      </c>
      <c r="D455" t="s">
        <v>4326</v>
      </c>
      <c r="E455" t="s">
        <v>41</v>
      </c>
      <c r="F455" t="s">
        <v>412</v>
      </c>
      <c r="G455" t="s">
        <v>1721</v>
      </c>
      <c r="H455" t="s">
        <v>1721</v>
      </c>
      <c r="I455" t="s">
        <v>43</v>
      </c>
      <c r="J455" t="s">
        <v>4327</v>
      </c>
      <c r="K455" t="s">
        <v>4328</v>
      </c>
      <c r="L455" t="s">
        <v>4329</v>
      </c>
      <c r="M455">
        <v>17</v>
      </c>
      <c r="N455">
        <v>3</v>
      </c>
      <c r="O455">
        <v>2021</v>
      </c>
      <c r="P455">
        <v>17</v>
      </c>
      <c r="Q455" t="s">
        <v>280</v>
      </c>
      <c r="R455" s="1">
        <v>44256</v>
      </c>
      <c r="S455">
        <v>1</v>
      </c>
      <c r="T455" t="s">
        <v>48</v>
      </c>
      <c r="U455" t="s">
        <v>4330</v>
      </c>
      <c r="V455">
        <v>55020</v>
      </c>
      <c r="W455" t="s">
        <v>4331</v>
      </c>
      <c r="X455">
        <v>812</v>
      </c>
      <c r="Y455">
        <v>1.4800000000000001E-2</v>
      </c>
      <c r="Z455">
        <v>62</v>
      </c>
      <c r="AA455" t="s">
        <v>4332</v>
      </c>
      <c r="AB455">
        <v>45</v>
      </c>
      <c r="AC455">
        <v>10</v>
      </c>
      <c r="AD455">
        <v>1</v>
      </c>
      <c r="AE455">
        <v>70.8</v>
      </c>
      <c r="AF455" t="s">
        <v>259</v>
      </c>
      <c r="AG455">
        <v>45000</v>
      </c>
      <c r="AH455" t="s">
        <v>4333</v>
      </c>
      <c r="AI455" t="s">
        <v>54</v>
      </c>
      <c r="AJ455" t="s">
        <v>54</v>
      </c>
      <c r="AK455" t="s">
        <v>54</v>
      </c>
      <c r="AL455" s="23" t="str">
        <f t="shared" si="8"/>
        <v>อื่น ๆ</v>
      </c>
      <c r="AM455">
        <f>LEN(Exploratory_Data_Analysis___video_youtube[[#This Row],[description]])</f>
        <v>333</v>
      </c>
    </row>
    <row r="456" spans="1:39" x14ac:dyDescent="0.35">
      <c r="A456" t="s">
        <v>4334</v>
      </c>
      <c r="B456" t="s">
        <v>4335</v>
      </c>
      <c r="C456" t="s">
        <v>4335</v>
      </c>
      <c r="D456" t="s">
        <v>4336</v>
      </c>
      <c r="E456" t="s">
        <v>41</v>
      </c>
      <c r="F456" t="s">
        <v>465</v>
      </c>
      <c r="G456" t="s">
        <v>1721</v>
      </c>
      <c r="H456" t="s">
        <v>1721</v>
      </c>
      <c r="I456" t="s">
        <v>43</v>
      </c>
      <c r="J456" t="s">
        <v>4337</v>
      </c>
      <c r="K456" t="s">
        <v>4338</v>
      </c>
      <c r="L456" t="s">
        <v>4339</v>
      </c>
      <c r="M456">
        <v>20</v>
      </c>
      <c r="N456">
        <v>3</v>
      </c>
      <c r="O456">
        <v>2021</v>
      </c>
      <c r="P456">
        <v>20</v>
      </c>
      <c r="Q456" t="s">
        <v>280</v>
      </c>
      <c r="R456" s="1">
        <v>44256</v>
      </c>
      <c r="S456">
        <v>1</v>
      </c>
      <c r="T456" t="s">
        <v>48</v>
      </c>
      <c r="U456" t="s">
        <v>4340</v>
      </c>
      <c r="V456">
        <v>31839</v>
      </c>
      <c r="W456" t="s">
        <v>1706</v>
      </c>
      <c r="X456">
        <v>854</v>
      </c>
      <c r="Y456">
        <v>2.6800000000000001E-2</v>
      </c>
      <c r="Z456">
        <v>57</v>
      </c>
      <c r="AA456" t="s">
        <v>4341</v>
      </c>
      <c r="AB456">
        <v>32</v>
      </c>
      <c r="AC456">
        <v>31</v>
      </c>
      <c r="AD456">
        <v>0</v>
      </c>
      <c r="AE456">
        <v>31.5</v>
      </c>
      <c r="AF456" t="s">
        <v>52</v>
      </c>
      <c r="AG456">
        <v>42300</v>
      </c>
      <c r="AH456" t="s">
        <v>4342</v>
      </c>
      <c r="AI456" t="s">
        <v>54</v>
      </c>
      <c r="AJ456" t="s">
        <v>54</v>
      </c>
      <c r="AK456" t="s">
        <v>54</v>
      </c>
      <c r="AL456" s="23" t="str">
        <f t="shared" si="8"/>
        <v>อื่น ๆ</v>
      </c>
      <c r="AM456">
        <f>LEN(Exploratory_Data_Analysis___video_youtube[[#This Row],[description]])</f>
        <v>387</v>
      </c>
    </row>
    <row r="457" spans="1:39" x14ac:dyDescent="0.35">
      <c r="A457" t="s">
        <v>4343</v>
      </c>
      <c r="B457" t="s">
        <v>4344</v>
      </c>
      <c r="C457" t="s">
        <v>4344</v>
      </c>
      <c r="D457" t="s">
        <v>4345</v>
      </c>
      <c r="E457" t="s">
        <v>41</v>
      </c>
      <c r="F457" t="s">
        <v>3112</v>
      </c>
      <c r="G457" t="s">
        <v>1721</v>
      </c>
      <c r="H457" t="s">
        <v>1721</v>
      </c>
      <c r="I457" t="s">
        <v>43</v>
      </c>
      <c r="J457" t="s">
        <v>4346</v>
      </c>
      <c r="K457" t="s">
        <v>4347</v>
      </c>
      <c r="L457" t="s">
        <v>4348</v>
      </c>
      <c r="M457">
        <v>24</v>
      </c>
      <c r="N457">
        <v>3</v>
      </c>
      <c r="O457">
        <v>2021</v>
      </c>
      <c r="P457">
        <v>24</v>
      </c>
      <c r="Q457" t="s">
        <v>280</v>
      </c>
      <c r="R457" s="1">
        <v>44256</v>
      </c>
      <c r="S457">
        <v>1</v>
      </c>
      <c r="T457" t="s">
        <v>48</v>
      </c>
      <c r="U457" t="s">
        <v>4349</v>
      </c>
      <c r="V457">
        <v>13313</v>
      </c>
      <c r="W457" t="s">
        <v>3106</v>
      </c>
      <c r="X457">
        <v>325</v>
      </c>
      <c r="Y457">
        <v>2.4400000000000002E-2</v>
      </c>
      <c r="Z457">
        <v>14</v>
      </c>
      <c r="AA457" t="s">
        <v>4350</v>
      </c>
      <c r="AB457">
        <v>27</v>
      </c>
      <c r="AC457">
        <v>8</v>
      </c>
      <c r="AD457">
        <v>1</v>
      </c>
      <c r="AE457">
        <v>68.5</v>
      </c>
      <c r="AF457" t="s">
        <v>259</v>
      </c>
      <c r="AG457">
        <v>39200</v>
      </c>
      <c r="AH457" t="s">
        <v>4351</v>
      </c>
      <c r="AI457" t="s">
        <v>54</v>
      </c>
      <c r="AJ457" t="s">
        <v>1471</v>
      </c>
      <c r="AK457" t="s">
        <v>54</v>
      </c>
      <c r="AL457" s="23" t="str">
        <f t="shared" si="8"/>
        <v>ธุรกิจและการค้า</v>
      </c>
      <c r="AM457">
        <f>LEN(Exploratory_Data_Analysis___video_youtube[[#This Row],[description]])</f>
        <v>1267</v>
      </c>
    </row>
    <row r="458" spans="1:39" x14ac:dyDescent="0.35">
      <c r="A458" t="s">
        <v>4352</v>
      </c>
      <c r="B458" t="s">
        <v>4353</v>
      </c>
      <c r="C458" t="s">
        <v>4353</v>
      </c>
      <c r="D458" t="s">
        <v>4354</v>
      </c>
      <c r="E458" t="s">
        <v>41</v>
      </c>
      <c r="F458" t="s">
        <v>224</v>
      </c>
      <c r="G458" t="s">
        <v>1721</v>
      </c>
      <c r="H458" t="s">
        <v>1721</v>
      </c>
      <c r="I458" t="s">
        <v>43</v>
      </c>
      <c r="J458" t="s">
        <v>4355</v>
      </c>
      <c r="K458" t="s">
        <v>4356</v>
      </c>
      <c r="L458" t="s">
        <v>4357</v>
      </c>
      <c r="M458">
        <v>25</v>
      </c>
      <c r="N458">
        <v>3</v>
      </c>
      <c r="O458">
        <v>2021</v>
      </c>
      <c r="P458">
        <v>25</v>
      </c>
      <c r="Q458" t="s">
        <v>280</v>
      </c>
      <c r="R458" s="1">
        <v>44256</v>
      </c>
      <c r="S458">
        <v>1</v>
      </c>
      <c r="T458" t="s">
        <v>48</v>
      </c>
      <c r="U458" t="s">
        <v>4358</v>
      </c>
      <c r="V458">
        <v>35767</v>
      </c>
      <c r="W458" t="s">
        <v>4359</v>
      </c>
      <c r="X458">
        <v>504</v>
      </c>
      <c r="Y458">
        <v>1.41E-2</v>
      </c>
      <c r="Z458">
        <v>96</v>
      </c>
      <c r="AA458" t="s">
        <v>4360</v>
      </c>
      <c r="AB458">
        <v>30</v>
      </c>
      <c r="AC458">
        <v>6</v>
      </c>
      <c r="AD458">
        <v>1</v>
      </c>
      <c r="AE458">
        <v>66.5</v>
      </c>
      <c r="AF458" t="s">
        <v>259</v>
      </c>
      <c r="AG458">
        <v>41500</v>
      </c>
      <c r="AH458" t="s">
        <v>4361</v>
      </c>
      <c r="AI458" t="s">
        <v>54</v>
      </c>
      <c r="AJ458" t="s">
        <v>133</v>
      </c>
      <c r="AK458" t="s">
        <v>133</v>
      </c>
      <c r="AL458" s="23" t="str">
        <f t="shared" si="8"/>
        <v>สินค้าและบริการ</v>
      </c>
      <c r="AM458">
        <f>LEN(Exploratory_Data_Analysis___video_youtube[[#This Row],[description]])</f>
        <v>451</v>
      </c>
    </row>
    <row r="459" spans="1:39" x14ac:dyDescent="0.35">
      <c r="A459" t="s">
        <v>4362</v>
      </c>
      <c r="B459" t="s">
        <v>4363</v>
      </c>
      <c r="C459" t="s">
        <v>4363</v>
      </c>
      <c r="D459" t="s">
        <v>4364</v>
      </c>
      <c r="E459" t="s">
        <v>41</v>
      </c>
      <c r="F459" t="s">
        <v>738</v>
      </c>
      <c r="G459" t="s">
        <v>1721</v>
      </c>
      <c r="H459" t="s">
        <v>1721</v>
      </c>
      <c r="I459" t="s">
        <v>43</v>
      </c>
      <c r="J459" t="s">
        <v>4365</v>
      </c>
      <c r="K459" t="s">
        <v>4366</v>
      </c>
      <c r="L459" t="s">
        <v>4367</v>
      </c>
      <c r="M459">
        <v>26</v>
      </c>
      <c r="N459">
        <v>3</v>
      </c>
      <c r="O459">
        <v>2021</v>
      </c>
      <c r="P459">
        <v>26</v>
      </c>
      <c r="Q459" t="s">
        <v>280</v>
      </c>
      <c r="R459" s="1">
        <v>44256</v>
      </c>
      <c r="S459">
        <v>1</v>
      </c>
      <c r="T459" t="s">
        <v>48</v>
      </c>
      <c r="U459" t="s">
        <v>4368</v>
      </c>
      <c r="V459">
        <v>78846</v>
      </c>
      <c r="W459" t="s">
        <v>4369</v>
      </c>
      <c r="X459">
        <v>2402</v>
      </c>
      <c r="Y459">
        <v>3.0499999999999999E-2</v>
      </c>
      <c r="Z459">
        <v>59</v>
      </c>
      <c r="AA459" t="s">
        <v>4370</v>
      </c>
      <c r="AB459">
        <v>51</v>
      </c>
      <c r="AC459">
        <v>36</v>
      </c>
      <c r="AD459">
        <v>0</v>
      </c>
      <c r="AE459">
        <v>36.9</v>
      </c>
      <c r="AF459" t="s">
        <v>52</v>
      </c>
      <c r="AG459">
        <v>40500</v>
      </c>
      <c r="AH459" t="s">
        <v>4371</v>
      </c>
      <c r="AI459" t="s">
        <v>54</v>
      </c>
      <c r="AJ459" t="s">
        <v>5573</v>
      </c>
      <c r="AK459" t="s">
        <v>54</v>
      </c>
      <c r="AL459" s="23" t="str">
        <f t="shared" si="8"/>
        <v>ธุรกิจและการค้า</v>
      </c>
      <c r="AM459">
        <f>LEN(Exploratory_Data_Analysis___video_youtube[[#This Row],[description]])</f>
        <v>249</v>
      </c>
    </row>
    <row r="460" spans="1:39" x14ac:dyDescent="0.35">
      <c r="A460" t="s">
        <v>4372</v>
      </c>
      <c r="B460" t="s">
        <v>4373</v>
      </c>
      <c r="C460" t="s">
        <v>4373</v>
      </c>
      <c r="D460" t="s">
        <v>4374</v>
      </c>
      <c r="E460" t="s">
        <v>41</v>
      </c>
      <c r="F460" t="s">
        <v>224</v>
      </c>
      <c r="G460" t="s">
        <v>1721</v>
      </c>
      <c r="H460" t="s">
        <v>1721</v>
      </c>
      <c r="I460" t="s">
        <v>43</v>
      </c>
      <c r="J460" t="s">
        <v>4375</v>
      </c>
      <c r="K460" t="s">
        <v>4376</v>
      </c>
      <c r="L460" t="s">
        <v>4377</v>
      </c>
      <c r="M460">
        <v>27</v>
      </c>
      <c r="N460">
        <v>3</v>
      </c>
      <c r="O460">
        <v>2021</v>
      </c>
      <c r="P460">
        <v>27</v>
      </c>
      <c r="Q460" t="s">
        <v>280</v>
      </c>
      <c r="R460" s="1">
        <v>44256</v>
      </c>
      <c r="S460">
        <v>1</v>
      </c>
      <c r="T460" t="s">
        <v>48</v>
      </c>
      <c r="U460" t="s">
        <v>4378</v>
      </c>
      <c r="V460">
        <v>29394</v>
      </c>
      <c r="W460" t="s">
        <v>4379</v>
      </c>
      <c r="X460">
        <v>750</v>
      </c>
      <c r="Y460">
        <v>2.5499999999999998E-2</v>
      </c>
      <c r="Z460">
        <v>74</v>
      </c>
      <c r="AA460" t="s">
        <v>4380</v>
      </c>
      <c r="AB460">
        <v>34</v>
      </c>
      <c r="AC460">
        <v>10</v>
      </c>
      <c r="AD460">
        <v>1</v>
      </c>
      <c r="AE460">
        <v>70.599999999999994</v>
      </c>
      <c r="AF460" t="s">
        <v>259</v>
      </c>
      <c r="AG460">
        <v>46000</v>
      </c>
      <c r="AH460" t="s">
        <v>4381</v>
      </c>
      <c r="AI460" t="s">
        <v>54</v>
      </c>
      <c r="AJ460" t="s">
        <v>54</v>
      </c>
      <c r="AK460" t="s">
        <v>54</v>
      </c>
      <c r="AL460" s="23" t="str">
        <f t="shared" si="8"/>
        <v>อื่น ๆ</v>
      </c>
      <c r="AM460">
        <f>LEN(Exploratory_Data_Analysis___video_youtube[[#This Row],[description]])</f>
        <v>555</v>
      </c>
    </row>
    <row r="461" spans="1:39" x14ac:dyDescent="0.35">
      <c r="A461" t="s">
        <v>4382</v>
      </c>
      <c r="B461" t="s">
        <v>4383</v>
      </c>
      <c r="C461" t="s">
        <v>4383</v>
      </c>
      <c r="D461" t="s">
        <v>4384</v>
      </c>
      <c r="E461" t="s">
        <v>41</v>
      </c>
      <c r="F461" t="s">
        <v>4017</v>
      </c>
      <c r="G461" t="s">
        <v>1721</v>
      </c>
      <c r="H461" t="s">
        <v>1721</v>
      </c>
      <c r="I461" t="s">
        <v>43</v>
      </c>
      <c r="J461" t="s">
        <v>4385</v>
      </c>
      <c r="K461" t="s">
        <v>4385</v>
      </c>
      <c r="L461" t="s">
        <v>4386</v>
      </c>
      <c r="M461">
        <v>29</v>
      </c>
      <c r="N461">
        <v>3</v>
      </c>
      <c r="O461">
        <v>2021</v>
      </c>
      <c r="P461">
        <v>29</v>
      </c>
      <c r="Q461" t="s">
        <v>280</v>
      </c>
      <c r="R461" s="1">
        <v>44256</v>
      </c>
      <c r="S461">
        <v>1</v>
      </c>
      <c r="T461" t="s">
        <v>48</v>
      </c>
      <c r="U461" t="s">
        <v>4387</v>
      </c>
      <c r="V461">
        <v>287238</v>
      </c>
      <c r="W461" t="s">
        <v>4388</v>
      </c>
      <c r="X461">
        <v>5188</v>
      </c>
      <c r="Y461">
        <v>1.8100000000000002E-2</v>
      </c>
      <c r="Z461">
        <v>301</v>
      </c>
      <c r="AA461" t="s">
        <v>4389</v>
      </c>
      <c r="AB461">
        <v>54</v>
      </c>
      <c r="AC461">
        <v>7</v>
      </c>
      <c r="AD461">
        <v>1</v>
      </c>
      <c r="AE461">
        <v>67.900000000000006</v>
      </c>
      <c r="AF461" t="s">
        <v>259</v>
      </c>
      <c r="AG461">
        <v>39500</v>
      </c>
      <c r="AH461" t="s">
        <v>4390</v>
      </c>
      <c r="AI461" t="s">
        <v>54</v>
      </c>
      <c r="AJ461" t="s">
        <v>4391</v>
      </c>
      <c r="AK461" t="s">
        <v>4391</v>
      </c>
      <c r="AL461" s="23" t="str">
        <f t="shared" si="8"/>
        <v>เศรษฐกิจ</v>
      </c>
      <c r="AM461">
        <f>LEN(Exploratory_Data_Analysis___video_youtube[[#This Row],[description]])</f>
        <v>436</v>
      </c>
    </row>
    <row r="462" spans="1:39" x14ac:dyDescent="0.35">
      <c r="A462" t="s">
        <v>4392</v>
      </c>
      <c r="B462" t="s">
        <v>4393</v>
      </c>
      <c r="C462" t="s">
        <v>4393</v>
      </c>
      <c r="D462" t="s">
        <v>4394</v>
      </c>
      <c r="E462" t="s">
        <v>41</v>
      </c>
      <c r="F462" t="s">
        <v>3112</v>
      </c>
      <c r="G462" t="s">
        <v>1721</v>
      </c>
      <c r="H462" t="s">
        <v>1721</v>
      </c>
      <c r="I462" t="s">
        <v>43</v>
      </c>
      <c r="J462" t="s">
        <v>4395</v>
      </c>
      <c r="K462" t="s">
        <v>4396</v>
      </c>
      <c r="L462" t="s">
        <v>4397</v>
      </c>
      <c r="M462">
        <v>2</v>
      </c>
      <c r="N462">
        <v>4</v>
      </c>
      <c r="O462">
        <v>2021</v>
      </c>
      <c r="P462">
        <v>2</v>
      </c>
      <c r="Q462" t="s">
        <v>355</v>
      </c>
      <c r="R462" s="1">
        <v>44287</v>
      </c>
      <c r="S462">
        <v>2</v>
      </c>
      <c r="T462" t="s">
        <v>356</v>
      </c>
      <c r="U462" t="s">
        <v>4398</v>
      </c>
      <c r="V462">
        <v>106822</v>
      </c>
      <c r="W462" t="s">
        <v>4399</v>
      </c>
      <c r="X462">
        <v>2670</v>
      </c>
      <c r="Y462">
        <v>2.5000000000000001E-2</v>
      </c>
      <c r="Z462">
        <v>86</v>
      </c>
      <c r="AA462" t="s">
        <v>4400</v>
      </c>
      <c r="AB462">
        <v>39</v>
      </c>
      <c r="AC462">
        <v>45</v>
      </c>
      <c r="AD462">
        <v>0</v>
      </c>
      <c r="AE462">
        <v>45.7</v>
      </c>
      <c r="AF462" t="s">
        <v>52</v>
      </c>
      <c r="AG462">
        <v>40300</v>
      </c>
      <c r="AH462" t="s">
        <v>4401</v>
      </c>
      <c r="AI462" t="s">
        <v>54</v>
      </c>
      <c r="AJ462" t="s">
        <v>54</v>
      </c>
      <c r="AK462" t="s">
        <v>54</v>
      </c>
      <c r="AL462" s="23" t="str">
        <f t="shared" si="8"/>
        <v>อื่น ๆ</v>
      </c>
      <c r="AM462">
        <f>LEN(Exploratory_Data_Analysis___video_youtube[[#This Row],[description]])</f>
        <v>386</v>
      </c>
    </row>
    <row r="463" spans="1:39" x14ac:dyDescent="0.35">
      <c r="A463" t="s">
        <v>4402</v>
      </c>
      <c r="B463" t="s">
        <v>4403</v>
      </c>
      <c r="C463" t="s">
        <v>4403</v>
      </c>
      <c r="D463" t="s">
        <v>4404</v>
      </c>
      <c r="E463" t="s">
        <v>41</v>
      </c>
      <c r="F463" t="s">
        <v>1749</v>
      </c>
      <c r="G463" t="s">
        <v>1721</v>
      </c>
      <c r="H463" t="s">
        <v>1721</v>
      </c>
      <c r="I463" t="s">
        <v>43</v>
      </c>
      <c r="J463" t="s">
        <v>4405</v>
      </c>
      <c r="K463" t="s">
        <v>4406</v>
      </c>
      <c r="L463" t="s">
        <v>4407</v>
      </c>
      <c r="M463">
        <v>5</v>
      </c>
      <c r="N463">
        <v>4</v>
      </c>
      <c r="O463">
        <v>2021</v>
      </c>
      <c r="P463">
        <v>5</v>
      </c>
      <c r="Q463" t="s">
        <v>355</v>
      </c>
      <c r="R463" s="1">
        <v>44287</v>
      </c>
      <c r="S463">
        <v>2</v>
      </c>
      <c r="T463" t="s">
        <v>356</v>
      </c>
      <c r="U463" t="s">
        <v>4408</v>
      </c>
      <c r="V463">
        <v>95310</v>
      </c>
      <c r="W463" t="s">
        <v>4409</v>
      </c>
      <c r="X463">
        <v>2526</v>
      </c>
      <c r="Y463">
        <v>2.6499999999999999E-2</v>
      </c>
      <c r="Z463">
        <v>61</v>
      </c>
      <c r="AA463" t="s">
        <v>4410</v>
      </c>
      <c r="AB463">
        <v>24</v>
      </c>
      <c r="AC463">
        <v>33</v>
      </c>
      <c r="AD463">
        <v>0</v>
      </c>
      <c r="AE463">
        <v>33.4</v>
      </c>
      <c r="AF463" t="s">
        <v>52</v>
      </c>
      <c r="AG463">
        <v>41700</v>
      </c>
      <c r="AH463" t="s">
        <v>4411</v>
      </c>
      <c r="AI463" t="s">
        <v>54</v>
      </c>
      <c r="AJ463" t="s">
        <v>285</v>
      </c>
      <c r="AK463" t="s">
        <v>54</v>
      </c>
      <c r="AL463" s="23" t="str">
        <f t="shared" si="8"/>
        <v>การเมือง</v>
      </c>
      <c r="AM463">
        <f>LEN(Exploratory_Data_Analysis___video_youtube[[#This Row],[description]])</f>
        <v>275</v>
      </c>
    </row>
    <row r="464" spans="1:39" x14ac:dyDescent="0.35">
      <c r="A464" t="s">
        <v>4412</v>
      </c>
      <c r="B464" t="s">
        <v>4413</v>
      </c>
      <c r="C464" t="s">
        <v>4413</v>
      </c>
      <c r="D464" t="s">
        <v>4414</v>
      </c>
      <c r="E464" t="s">
        <v>41</v>
      </c>
      <c r="F464" t="s">
        <v>412</v>
      </c>
      <c r="G464" t="s">
        <v>1721</v>
      </c>
      <c r="H464" t="s">
        <v>1721</v>
      </c>
      <c r="I464" t="s">
        <v>43</v>
      </c>
      <c r="J464" t="s">
        <v>4415</v>
      </c>
      <c r="K464" t="s">
        <v>4416</v>
      </c>
      <c r="L464" t="s">
        <v>4417</v>
      </c>
      <c r="M464">
        <v>17</v>
      </c>
      <c r="N464">
        <v>4</v>
      </c>
      <c r="O464">
        <v>2021</v>
      </c>
      <c r="P464">
        <v>17</v>
      </c>
      <c r="Q464" t="s">
        <v>355</v>
      </c>
      <c r="R464" s="1">
        <v>44287</v>
      </c>
      <c r="S464">
        <v>2</v>
      </c>
      <c r="T464" t="s">
        <v>356</v>
      </c>
      <c r="U464" t="s">
        <v>4418</v>
      </c>
      <c r="V464">
        <v>38447</v>
      </c>
      <c r="W464" t="s">
        <v>1908</v>
      </c>
      <c r="X464">
        <v>1248</v>
      </c>
      <c r="Y464">
        <v>3.2500000000000001E-2</v>
      </c>
      <c r="Z464">
        <v>32</v>
      </c>
      <c r="AA464" t="s">
        <v>4419</v>
      </c>
      <c r="AB464">
        <v>21</v>
      </c>
      <c r="AC464">
        <v>38</v>
      </c>
      <c r="AD464">
        <v>0</v>
      </c>
      <c r="AE464">
        <v>38.4</v>
      </c>
      <c r="AF464" t="s">
        <v>52</v>
      </c>
      <c r="AG464">
        <v>37100</v>
      </c>
      <c r="AH464" t="s">
        <v>4420</v>
      </c>
      <c r="AI464" t="s">
        <v>54</v>
      </c>
      <c r="AJ464" t="s">
        <v>9380</v>
      </c>
      <c r="AK464" t="s">
        <v>54</v>
      </c>
      <c r="AL464" s="23" t="str">
        <f t="shared" si="8"/>
        <v>Life Style</v>
      </c>
      <c r="AM464">
        <f>LEN(Exploratory_Data_Analysis___video_youtube[[#This Row],[description]])</f>
        <v>217</v>
      </c>
    </row>
    <row r="465" spans="1:39" x14ac:dyDescent="0.35">
      <c r="A465" t="s">
        <v>4421</v>
      </c>
      <c r="B465" t="s">
        <v>4422</v>
      </c>
      <c r="C465" t="s">
        <v>4422</v>
      </c>
      <c r="D465" t="s">
        <v>4423</v>
      </c>
      <c r="E465" t="s">
        <v>41</v>
      </c>
      <c r="F465" t="s">
        <v>1749</v>
      </c>
      <c r="G465" t="s">
        <v>1721</v>
      </c>
      <c r="H465" t="s">
        <v>1721</v>
      </c>
      <c r="I465" t="s">
        <v>43</v>
      </c>
      <c r="J465" t="s">
        <v>4424</v>
      </c>
      <c r="K465" t="s">
        <v>403</v>
      </c>
      <c r="L465" t="s">
        <v>404</v>
      </c>
      <c r="M465">
        <v>20</v>
      </c>
      <c r="N465">
        <v>4</v>
      </c>
      <c r="O465">
        <v>2021</v>
      </c>
      <c r="P465">
        <v>20</v>
      </c>
      <c r="Q465" t="s">
        <v>355</v>
      </c>
      <c r="R465" s="1">
        <v>44287</v>
      </c>
      <c r="S465">
        <v>2</v>
      </c>
      <c r="T465" t="s">
        <v>356</v>
      </c>
      <c r="U465" t="s">
        <v>4425</v>
      </c>
      <c r="V465">
        <v>18893</v>
      </c>
      <c r="W465" t="s">
        <v>4426</v>
      </c>
      <c r="X465">
        <v>341</v>
      </c>
      <c r="Y465">
        <v>1.7999999999999999E-2</v>
      </c>
      <c r="Z465">
        <v>10</v>
      </c>
      <c r="AA465" t="s">
        <v>4427</v>
      </c>
      <c r="AB465">
        <v>23</v>
      </c>
      <c r="AC465">
        <v>21</v>
      </c>
      <c r="AD465">
        <v>0</v>
      </c>
      <c r="AE465">
        <v>21.4</v>
      </c>
      <c r="AF465" t="s">
        <v>187</v>
      </c>
      <c r="AG465">
        <v>36800</v>
      </c>
      <c r="AH465" t="s">
        <v>4428</v>
      </c>
      <c r="AI465" t="s">
        <v>54</v>
      </c>
      <c r="AJ465" t="s">
        <v>9380</v>
      </c>
      <c r="AK465" t="s">
        <v>54</v>
      </c>
      <c r="AL465" s="23" t="str">
        <f t="shared" si="8"/>
        <v>Life Style</v>
      </c>
      <c r="AM465">
        <f>LEN(Exploratory_Data_Analysis___video_youtube[[#This Row],[description]])</f>
        <v>411</v>
      </c>
    </row>
    <row r="466" spans="1:39" x14ac:dyDescent="0.35">
      <c r="A466" t="s">
        <v>4429</v>
      </c>
      <c r="B466" t="s">
        <v>4430</v>
      </c>
      <c r="C466" t="s">
        <v>4430</v>
      </c>
      <c r="D466" t="s">
        <v>4431</v>
      </c>
      <c r="E466" t="s">
        <v>41</v>
      </c>
      <c r="F466" t="s">
        <v>158</v>
      </c>
      <c r="G466" t="s">
        <v>1721</v>
      </c>
      <c r="H466" t="s">
        <v>1721</v>
      </c>
      <c r="I466" t="s">
        <v>43</v>
      </c>
      <c r="J466" t="s">
        <v>4432</v>
      </c>
      <c r="K466" t="s">
        <v>4433</v>
      </c>
      <c r="L466" t="s">
        <v>4434</v>
      </c>
      <c r="M466">
        <v>26</v>
      </c>
      <c r="N466">
        <v>4</v>
      </c>
      <c r="O466">
        <v>2021</v>
      </c>
      <c r="P466">
        <v>26</v>
      </c>
      <c r="Q466" t="s">
        <v>355</v>
      </c>
      <c r="R466" s="1">
        <v>44287</v>
      </c>
      <c r="S466">
        <v>2</v>
      </c>
      <c r="T466" t="s">
        <v>356</v>
      </c>
      <c r="U466" t="s">
        <v>4435</v>
      </c>
      <c r="V466">
        <v>240793</v>
      </c>
      <c r="W466" t="s">
        <v>4436</v>
      </c>
      <c r="X466">
        <v>5666</v>
      </c>
      <c r="Y466">
        <v>2.35E-2</v>
      </c>
      <c r="Z466">
        <v>76</v>
      </c>
      <c r="AA466" t="s">
        <v>4437</v>
      </c>
      <c r="AB466">
        <v>7</v>
      </c>
      <c r="AC466">
        <v>43</v>
      </c>
      <c r="AD466">
        <v>0</v>
      </c>
      <c r="AE466">
        <v>43.1</v>
      </c>
      <c r="AF466" t="s">
        <v>52</v>
      </c>
      <c r="AG466">
        <v>35100</v>
      </c>
      <c r="AH466" t="s">
        <v>4438</v>
      </c>
      <c r="AI466" t="s">
        <v>54</v>
      </c>
      <c r="AJ466" t="s">
        <v>54</v>
      </c>
      <c r="AK466" t="s">
        <v>54</v>
      </c>
      <c r="AL466" s="23" t="str">
        <f t="shared" si="8"/>
        <v>อื่น ๆ</v>
      </c>
      <c r="AM466">
        <f>LEN(Exploratory_Data_Analysis___video_youtube[[#This Row],[description]])</f>
        <v>328</v>
      </c>
    </row>
    <row r="467" spans="1:39" x14ac:dyDescent="0.35">
      <c r="A467" t="s">
        <v>4439</v>
      </c>
      <c r="B467" t="s">
        <v>4440</v>
      </c>
      <c r="C467" t="s">
        <v>4440</v>
      </c>
      <c r="D467" t="s">
        <v>4441</v>
      </c>
      <c r="E467" t="s">
        <v>41</v>
      </c>
      <c r="F467" t="s">
        <v>351</v>
      </c>
      <c r="G467" t="s">
        <v>1721</v>
      </c>
      <c r="H467" t="s">
        <v>1721</v>
      </c>
      <c r="I467" t="s">
        <v>43</v>
      </c>
      <c r="J467" t="s">
        <v>433</v>
      </c>
      <c r="K467" t="s">
        <v>434</v>
      </c>
      <c r="L467" t="s">
        <v>435</v>
      </c>
      <c r="M467">
        <v>27</v>
      </c>
      <c r="N467">
        <v>4</v>
      </c>
      <c r="O467">
        <v>2021</v>
      </c>
      <c r="P467">
        <v>27</v>
      </c>
      <c r="Q467" t="s">
        <v>355</v>
      </c>
      <c r="R467" s="1">
        <v>44287</v>
      </c>
      <c r="S467">
        <v>2</v>
      </c>
      <c r="T467" t="s">
        <v>356</v>
      </c>
      <c r="U467" t="s">
        <v>4442</v>
      </c>
      <c r="V467">
        <v>20095</v>
      </c>
      <c r="W467" t="s">
        <v>3739</v>
      </c>
      <c r="X467">
        <v>485</v>
      </c>
      <c r="Y467">
        <v>2.41E-2</v>
      </c>
      <c r="Z467">
        <v>14</v>
      </c>
      <c r="AA467" t="s">
        <v>4443</v>
      </c>
      <c r="AB467">
        <v>41</v>
      </c>
      <c r="AC467">
        <v>50</v>
      </c>
      <c r="AD467">
        <v>0</v>
      </c>
      <c r="AE467">
        <v>50.7</v>
      </c>
      <c r="AF467" t="s">
        <v>52</v>
      </c>
      <c r="AG467">
        <v>35200</v>
      </c>
      <c r="AH467" t="s">
        <v>4444</v>
      </c>
      <c r="AI467" t="s">
        <v>54</v>
      </c>
      <c r="AJ467" t="s">
        <v>272</v>
      </c>
      <c r="AK467" t="s">
        <v>272</v>
      </c>
      <c r="AL467" s="23" t="str">
        <f t="shared" si="8"/>
        <v>สินค้าและบริการ</v>
      </c>
      <c r="AM467">
        <f>LEN(Exploratory_Data_Analysis___video_youtube[[#This Row],[description]])</f>
        <v>597</v>
      </c>
    </row>
    <row r="468" spans="1:39" x14ac:dyDescent="0.35">
      <c r="A468" t="s">
        <v>4445</v>
      </c>
      <c r="B468" t="s">
        <v>4446</v>
      </c>
      <c r="C468" t="s">
        <v>4446</v>
      </c>
      <c r="D468" t="s">
        <v>4447</v>
      </c>
      <c r="E468" t="s">
        <v>41</v>
      </c>
      <c r="F468" t="s">
        <v>192</v>
      </c>
      <c r="G468" t="s">
        <v>1721</v>
      </c>
      <c r="H468" t="s">
        <v>1721</v>
      </c>
      <c r="I468" t="s">
        <v>43</v>
      </c>
      <c r="J468" t="s">
        <v>444</v>
      </c>
      <c r="K468" t="s">
        <v>445</v>
      </c>
      <c r="L468" t="s">
        <v>446</v>
      </c>
      <c r="M468">
        <v>28</v>
      </c>
      <c r="N468">
        <v>4</v>
      </c>
      <c r="O468">
        <v>2021</v>
      </c>
      <c r="P468">
        <v>28</v>
      </c>
      <c r="Q468" t="s">
        <v>355</v>
      </c>
      <c r="R468" s="1">
        <v>44287</v>
      </c>
      <c r="S468">
        <v>2</v>
      </c>
      <c r="T468" t="s">
        <v>356</v>
      </c>
      <c r="U468" t="s">
        <v>4448</v>
      </c>
      <c r="V468">
        <v>3803</v>
      </c>
      <c r="W468" t="s">
        <v>4449</v>
      </c>
      <c r="X468">
        <v>68</v>
      </c>
      <c r="Y468">
        <v>1.7899999999999999E-2</v>
      </c>
      <c r="Z468">
        <v>3</v>
      </c>
      <c r="AA468" t="s">
        <v>4450</v>
      </c>
      <c r="AB468">
        <v>51</v>
      </c>
      <c r="AC468">
        <v>39</v>
      </c>
      <c r="AD468">
        <v>0</v>
      </c>
      <c r="AE468">
        <v>39.9</v>
      </c>
      <c r="AF468" t="s">
        <v>52</v>
      </c>
      <c r="AG468">
        <v>31300</v>
      </c>
      <c r="AH468" t="s">
        <v>4451</v>
      </c>
      <c r="AI468" t="s">
        <v>3000</v>
      </c>
      <c r="AJ468" t="s">
        <v>272</v>
      </c>
      <c r="AK468" t="s">
        <v>54</v>
      </c>
      <c r="AL468" s="23" t="str">
        <f t="shared" si="8"/>
        <v>สินค้าและบริการ</v>
      </c>
      <c r="AM468">
        <f>LEN(Exploratory_Data_Analysis___video_youtube[[#This Row],[description]])</f>
        <v>492</v>
      </c>
    </row>
    <row r="469" spans="1:39" x14ac:dyDescent="0.35">
      <c r="A469" t="s">
        <v>4452</v>
      </c>
      <c r="B469" t="s">
        <v>4453</v>
      </c>
      <c r="C469" t="s">
        <v>4453</v>
      </c>
      <c r="D469" t="s">
        <v>4454</v>
      </c>
      <c r="E469" t="s">
        <v>41</v>
      </c>
      <c r="F469" t="s">
        <v>114</v>
      </c>
      <c r="G469" t="s">
        <v>1721</v>
      </c>
      <c r="H469" t="s">
        <v>1721</v>
      </c>
      <c r="I469" t="s">
        <v>43</v>
      </c>
      <c r="J469" t="s">
        <v>455</v>
      </c>
      <c r="K469" t="s">
        <v>456</v>
      </c>
      <c r="L469" t="s">
        <v>457</v>
      </c>
      <c r="M469">
        <v>29</v>
      </c>
      <c r="N469">
        <v>4</v>
      </c>
      <c r="O469">
        <v>2021</v>
      </c>
      <c r="P469">
        <v>29</v>
      </c>
      <c r="Q469" t="s">
        <v>355</v>
      </c>
      <c r="R469" s="1">
        <v>44287</v>
      </c>
      <c r="S469">
        <v>2</v>
      </c>
      <c r="T469" t="s">
        <v>356</v>
      </c>
      <c r="U469" t="s">
        <v>4455</v>
      </c>
      <c r="V469">
        <v>12943</v>
      </c>
      <c r="W469" t="s">
        <v>4456</v>
      </c>
      <c r="X469">
        <v>271</v>
      </c>
      <c r="Y469">
        <v>2.0899999999999998E-2</v>
      </c>
      <c r="Z469">
        <v>10</v>
      </c>
      <c r="AA469" t="s">
        <v>4457</v>
      </c>
      <c r="AB469">
        <v>42</v>
      </c>
      <c r="AC469">
        <v>40</v>
      </c>
      <c r="AD469">
        <v>0</v>
      </c>
      <c r="AE469">
        <v>40.700000000000003</v>
      </c>
      <c r="AF469" t="s">
        <v>52</v>
      </c>
      <c r="AG469">
        <v>38000</v>
      </c>
      <c r="AH469" t="s">
        <v>4458</v>
      </c>
      <c r="AI469" t="s">
        <v>54</v>
      </c>
      <c r="AJ469" t="s">
        <v>4459</v>
      </c>
      <c r="AK469" t="s">
        <v>4459</v>
      </c>
      <c r="AL469" s="23" t="str">
        <f t="shared" si="8"/>
        <v>สินค้าและบริการ</v>
      </c>
      <c r="AM469">
        <f>LEN(Exploratory_Data_Analysis___video_youtube[[#This Row],[description]])</f>
        <v>400</v>
      </c>
    </row>
    <row r="470" spans="1:39" x14ac:dyDescent="0.35">
      <c r="A470" t="s">
        <v>4460</v>
      </c>
      <c r="B470" t="s">
        <v>4461</v>
      </c>
      <c r="C470" t="s">
        <v>4461</v>
      </c>
      <c r="D470" t="s">
        <v>4462</v>
      </c>
      <c r="E470" t="s">
        <v>41</v>
      </c>
      <c r="F470" t="s">
        <v>224</v>
      </c>
      <c r="G470" t="s">
        <v>1721</v>
      </c>
      <c r="H470" t="s">
        <v>1721</v>
      </c>
      <c r="I470" t="s">
        <v>43</v>
      </c>
      <c r="J470" t="s">
        <v>4463</v>
      </c>
      <c r="K470" t="s">
        <v>466</v>
      </c>
      <c r="L470" t="s">
        <v>467</v>
      </c>
      <c r="M470">
        <v>30</v>
      </c>
      <c r="N470">
        <v>4</v>
      </c>
      <c r="O470">
        <v>2021</v>
      </c>
      <c r="P470">
        <v>30</v>
      </c>
      <c r="Q470" t="s">
        <v>355</v>
      </c>
      <c r="R470" s="1">
        <v>44287</v>
      </c>
      <c r="S470">
        <v>2</v>
      </c>
      <c r="T470" t="s">
        <v>356</v>
      </c>
      <c r="U470" t="s">
        <v>4464</v>
      </c>
      <c r="V470">
        <v>6197</v>
      </c>
      <c r="W470" t="s">
        <v>4465</v>
      </c>
      <c r="X470">
        <v>107</v>
      </c>
      <c r="Y470">
        <v>1.7299999999999999E-2</v>
      </c>
      <c r="Z470">
        <v>5</v>
      </c>
      <c r="AA470" t="s">
        <v>4466</v>
      </c>
      <c r="AB470">
        <v>43</v>
      </c>
      <c r="AC470">
        <v>55</v>
      </c>
      <c r="AD470">
        <v>0</v>
      </c>
      <c r="AE470">
        <v>55.7</v>
      </c>
      <c r="AF470" t="s">
        <v>52</v>
      </c>
      <c r="AG470">
        <v>34900</v>
      </c>
      <c r="AH470" t="s">
        <v>4467</v>
      </c>
      <c r="AI470" t="s">
        <v>54</v>
      </c>
      <c r="AJ470" t="s">
        <v>9380</v>
      </c>
      <c r="AK470" t="s">
        <v>54</v>
      </c>
      <c r="AL470" s="23" t="str">
        <f t="shared" si="8"/>
        <v>Life Style</v>
      </c>
      <c r="AM470">
        <f>LEN(Exploratory_Data_Analysis___video_youtube[[#This Row],[description]])</f>
        <v>396</v>
      </c>
    </row>
    <row r="471" spans="1:39" x14ac:dyDescent="0.35">
      <c r="A471" t="s">
        <v>4468</v>
      </c>
      <c r="B471" t="s">
        <v>4469</v>
      </c>
      <c r="C471" t="s">
        <v>4469</v>
      </c>
      <c r="D471" t="s">
        <v>4470</v>
      </c>
      <c r="E471" t="s">
        <v>41</v>
      </c>
      <c r="F471" t="s">
        <v>3112</v>
      </c>
      <c r="G471" t="s">
        <v>1721</v>
      </c>
      <c r="H471" t="s">
        <v>1721</v>
      </c>
      <c r="I471" t="s">
        <v>43</v>
      </c>
      <c r="J471" t="s">
        <v>4471</v>
      </c>
      <c r="K471" t="s">
        <v>487</v>
      </c>
      <c r="L471" t="s">
        <v>488</v>
      </c>
      <c r="M471">
        <v>3</v>
      </c>
      <c r="N471">
        <v>5</v>
      </c>
      <c r="O471">
        <v>2021</v>
      </c>
      <c r="P471">
        <v>3</v>
      </c>
      <c r="Q471" t="s">
        <v>479</v>
      </c>
      <c r="R471" s="1">
        <v>44317</v>
      </c>
      <c r="S471">
        <v>2</v>
      </c>
      <c r="T471" t="s">
        <v>356</v>
      </c>
      <c r="U471" t="s">
        <v>4472</v>
      </c>
      <c r="V471">
        <v>76461</v>
      </c>
      <c r="W471" t="s">
        <v>4473</v>
      </c>
      <c r="X471">
        <v>2098</v>
      </c>
      <c r="Y471">
        <v>2.7400000000000001E-2</v>
      </c>
      <c r="Z471">
        <v>54</v>
      </c>
      <c r="AA471" t="s">
        <v>4474</v>
      </c>
      <c r="AB471">
        <v>11</v>
      </c>
      <c r="AC471">
        <v>37</v>
      </c>
      <c r="AD471">
        <v>0</v>
      </c>
      <c r="AE471">
        <v>37.200000000000003</v>
      </c>
      <c r="AF471" t="s">
        <v>52</v>
      </c>
      <c r="AG471">
        <v>42100</v>
      </c>
      <c r="AH471" t="s">
        <v>4475</v>
      </c>
      <c r="AI471" t="s">
        <v>54</v>
      </c>
      <c r="AJ471" t="s">
        <v>9380</v>
      </c>
      <c r="AK471" t="s">
        <v>54</v>
      </c>
      <c r="AL471" s="23" t="str">
        <f t="shared" si="8"/>
        <v>Life Style</v>
      </c>
      <c r="AM471">
        <f>LEN(Exploratory_Data_Analysis___video_youtube[[#This Row],[description]])</f>
        <v>608</v>
      </c>
    </row>
    <row r="472" spans="1:39" x14ac:dyDescent="0.35">
      <c r="A472" t="s">
        <v>4476</v>
      </c>
      <c r="B472" t="s">
        <v>4477</v>
      </c>
      <c r="C472" t="s">
        <v>4477</v>
      </c>
      <c r="D472" t="s">
        <v>4478</v>
      </c>
      <c r="E472" t="s">
        <v>41</v>
      </c>
      <c r="F472" t="s">
        <v>3112</v>
      </c>
      <c r="G472" t="s">
        <v>1721</v>
      </c>
      <c r="H472" t="s">
        <v>1721</v>
      </c>
      <c r="I472" t="s">
        <v>43</v>
      </c>
      <c r="J472" t="s">
        <v>4479</v>
      </c>
      <c r="K472" t="s">
        <v>4480</v>
      </c>
      <c r="L472" t="s">
        <v>4481</v>
      </c>
      <c r="M472">
        <v>4</v>
      </c>
      <c r="N472">
        <v>5</v>
      </c>
      <c r="O472">
        <v>2021</v>
      </c>
      <c r="P472">
        <v>4</v>
      </c>
      <c r="Q472" t="s">
        <v>479</v>
      </c>
      <c r="R472" s="1">
        <v>44317</v>
      </c>
      <c r="S472">
        <v>2</v>
      </c>
      <c r="T472" t="s">
        <v>356</v>
      </c>
      <c r="U472" t="s">
        <v>4482</v>
      </c>
      <c r="V472">
        <v>45343</v>
      </c>
      <c r="W472" t="s">
        <v>4483</v>
      </c>
      <c r="X472">
        <v>966</v>
      </c>
      <c r="Y472">
        <v>2.1299999999999999E-2</v>
      </c>
      <c r="Z472">
        <v>30</v>
      </c>
      <c r="AA472" t="s">
        <v>4484</v>
      </c>
      <c r="AB472">
        <v>33</v>
      </c>
      <c r="AC472">
        <v>44</v>
      </c>
      <c r="AD472">
        <v>0</v>
      </c>
      <c r="AE472">
        <v>44.6</v>
      </c>
      <c r="AF472" t="s">
        <v>52</v>
      </c>
      <c r="AG472">
        <v>41400</v>
      </c>
      <c r="AH472" t="s">
        <v>4485</v>
      </c>
      <c r="AI472" t="s">
        <v>54</v>
      </c>
      <c r="AJ472" t="s">
        <v>9380</v>
      </c>
      <c r="AK472" t="s">
        <v>54</v>
      </c>
      <c r="AL472" s="23" t="str">
        <f t="shared" si="8"/>
        <v>Life Style</v>
      </c>
      <c r="AM472">
        <f>LEN(Exploratory_Data_Analysis___video_youtube[[#This Row],[description]])</f>
        <v>560</v>
      </c>
    </row>
    <row r="473" spans="1:39" x14ac:dyDescent="0.35">
      <c r="A473" t="s">
        <v>4486</v>
      </c>
      <c r="B473" t="s">
        <v>4487</v>
      </c>
      <c r="C473" t="s">
        <v>4487</v>
      </c>
      <c r="D473" t="s">
        <v>4488</v>
      </c>
      <c r="E473" t="s">
        <v>41</v>
      </c>
      <c r="F473" t="s">
        <v>3112</v>
      </c>
      <c r="G473" t="s">
        <v>1721</v>
      </c>
      <c r="H473" t="s">
        <v>1721</v>
      </c>
      <c r="I473" t="s">
        <v>43</v>
      </c>
      <c r="J473" t="s">
        <v>4489</v>
      </c>
      <c r="K473" t="s">
        <v>4490</v>
      </c>
      <c r="L473" t="s">
        <v>4491</v>
      </c>
      <c r="M473">
        <v>5</v>
      </c>
      <c r="N473">
        <v>5</v>
      </c>
      <c r="O473">
        <v>2021</v>
      </c>
      <c r="P473">
        <v>5</v>
      </c>
      <c r="Q473" t="s">
        <v>479</v>
      </c>
      <c r="R473" s="1">
        <v>44317</v>
      </c>
      <c r="S473">
        <v>2</v>
      </c>
      <c r="T473" t="s">
        <v>356</v>
      </c>
      <c r="U473" t="s">
        <v>4492</v>
      </c>
      <c r="V473">
        <v>31105</v>
      </c>
      <c r="W473" t="s">
        <v>4493</v>
      </c>
      <c r="X473">
        <v>679</v>
      </c>
      <c r="Y473">
        <v>2.18E-2</v>
      </c>
      <c r="Z473">
        <v>23</v>
      </c>
      <c r="AA473" t="s">
        <v>4494</v>
      </c>
      <c r="AB473">
        <v>22</v>
      </c>
      <c r="AC473">
        <v>37</v>
      </c>
      <c r="AD473">
        <v>0</v>
      </c>
      <c r="AE473">
        <v>37.4</v>
      </c>
      <c r="AF473" t="s">
        <v>52</v>
      </c>
      <c r="AG473">
        <v>39800</v>
      </c>
      <c r="AH473" t="s">
        <v>4495</v>
      </c>
      <c r="AI473" t="s">
        <v>54</v>
      </c>
      <c r="AJ473" t="s">
        <v>9380</v>
      </c>
      <c r="AK473" t="s">
        <v>54</v>
      </c>
      <c r="AL473" s="23" t="str">
        <f t="shared" si="8"/>
        <v>Life Style</v>
      </c>
      <c r="AM473">
        <f>LEN(Exploratory_Data_Analysis___video_youtube[[#This Row],[description]])</f>
        <v>594</v>
      </c>
    </row>
    <row r="474" spans="1:39" x14ac:dyDescent="0.35">
      <c r="A474" t="s">
        <v>4496</v>
      </c>
      <c r="B474" t="s">
        <v>4497</v>
      </c>
      <c r="C474" t="s">
        <v>4497</v>
      </c>
      <c r="D474" t="s">
        <v>4498</v>
      </c>
      <c r="E474" t="s">
        <v>41</v>
      </c>
      <c r="F474" t="s">
        <v>4038</v>
      </c>
      <c r="G474" t="s">
        <v>1721</v>
      </c>
      <c r="H474" t="s">
        <v>1721</v>
      </c>
      <c r="I474" t="s">
        <v>43</v>
      </c>
      <c r="J474" t="s">
        <v>4499</v>
      </c>
      <c r="K474" t="s">
        <v>4500</v>
      </c>
      <c r="L474" t="s">
        <v>4501</v>
      </c>
      <c r="M474">
        <v>7</v>
      </c>
      <c r="N474">
        <v>5</v>
      </c>
      <c r="O474">
        <v>2021</v>
      </c>
      <c r="P474">
        <v>7</v>
      </c>
      <c r="Q474" t="s">
        <v>479</v>
      </c>
      <c r="R474" s="1">
        <v>44317</v>
      </c>
      <c r="S474">
        <v>2</v>
      </c>
      <c r="T474" t="s">
        <v>356</v>
      </c>
      <c r="U474" t="s">
        <v>4502</v>
      </c>
      <c r="V474">
        <v>20091</v>
      </c>
      <c r="W474" t="s">
        <v>4503</v>
      </c>
      <c r="X474">
        <v>518</v>
      </c>
      <c r="Y474">
        <v>2.58E-2</v>
      </c>
      <c r="Z474">
        <v>21</v>
      </c>
      <c r="AA474" t="s">
        <v>4504</v>
      </c>
      <c r="AB474">
        <v>41</v>
      </c>
      <c r="AC474">
        <v>43</v>
      </c>
      <c r="AD474">
        <v>0</v>
      </c>
      <c r="AE474">
        <v>43.7</v>
      </c>
      <c r="AF474" t="s">
        <v>52</v>
      </c>
      <c r="AG474">
        <v>37700</v>
      </c>
      <c r="AH474" t="s">
        <v>4505</v>
      </c>
      <c r="AI474" t="s">
        <v>54</v>
      </c>
      <c r="AJ474" t="s">
        <v>166</v>
      </c>
      <c r="AK474" t="s">
        <v>54</v>
      </c>
      <c r="AL474" s="23" t="str">
        <f t="shared" si="8"/>
        <v>Life Style</v>
      </c>
      <c r="AM474">
        <f>LEN(Exploratory_Data_Analysis___video_youtube[[#This Row],[description]])</f>
        <v>908</v>
      </c>
    </row>
    <row r="475" spans="1:39" x14ac:dyDescent="0.35">
      <c r="A475" t="s">
        <v>4506</v>
      </c>
      <c r="B475" t="s">
        <v>4507</v>
      </c>
      <c r="C475" t="s">
        <v>4507</v>
      </c>
      <c r="D475" t="s">
        <v>4508</v>
      </c>
      <c r="E475" t="s">
        <v>41</v>
      </c>
      <c r="F475" t="s">
        <v>1749</v>
      </c>
      <c r="G475" t="s">
        <v>1721</v>
      </c>
      <c r="H475" t="s">
        <v>1721</v>
      </c>
      <c r="I475" t="s">
        <v>43</v>
      </c>
      <c r="J475" t="s">
        <v>4509</v>
      </c>
      <c r="K475" t="s">
        <v>4510</v>
      </c>
      <c r="L475" t="s">
        <v>4511</v>
      </c>
      <c r="M475">
        <v>8</v>
      </c>
      <c r="N475">
        <v>5</v>
      </c>
      <c r="O475">
        <v>2021</v>
      </c>
      <c r="P475">
        <v>8</v>
      </c>
      <c r="Q475" t="s">
        <v>479</v>
      </c>
      <c r="R475" s="1">
        <v>44317</v>
      </c>
      <c r="S475">
        <v>2</v>
      </c>
      <c r="T475" t="s">
        <v>356</v>
      </c>
      <c r="U475" t="s">
        <v>4512</v>
      </c>
      <c r="V475">
        <v>16602</v>
      </c>
      <c r="W475" t="s">
        <v>4513</v>
      </c>
      <c r="X475">
        <v>487</v>
      </c>
      <c r="Y475">
        <v>2.93E-2</v>
      </c>
      <c r="Z475">
        <v>30</v>
      </c>
      <c r="AA475" t="s">
        <v>4093</v>
      </c>
      <c r="AB475">
        <v>21</v>
      </c>
      <c r="AC475">
        <v>18</v>
      </c>
      <c r="AD475">
        <v>0</v>
      </c>
      <c r="AE475">
        <v>18.399999999999999</v>
      </c>
      <c r="AF475" t="s">
        <v>187</v>
      </c>
      <c r="AG475">
        <v>39600</v>
      </c>
      <c r="AH475" t="s">
        <v>4514</v>
      </c>
      <c r="AI475" t="s">
        <v>54</v>
      </c>
      <c r="AJ475" t="s">
        <v>9380</v>
      </c>
      <c r="AK475" t="s">
        <v>54</v>
      </c>
      <c r="AL475" s="23" t="str">
        <f t="shared" si="8"/>
        <v>Life Style</v>
      </c>
      <c r="AM475">
        <f>LEN(Exploratory_Data_Analysis___video_youtube[[#This Row],[description]])</f>
        <v>321</v>
      </c>
    </row>
    <row r="476" spans="1:39" x14ac:dyDescent="0.35">
      <c r="A476" t="s">
        <v>4515</v>
      </c>
      <c r="B476" t="s">
        <v>4516</v>
      </c>
      <c r="C476" t="s">
        <v>4516</v>
      </c>
      <c r="D476" t="s">
        <v>4517</v>
      </c>
      <c r="E476" t="s">
        <v>41</v>
      </c>
      <c r="F476" t="s">
        <v>3112</v>
      </c>
      <c r="G476" t="s">
        <v>1721</v>
      </c>
      <c r="H476" t="s">
        <v>1721</v>
      </c>
      <c r="I476" t="s">
        <v>43</v>
      </c>
      <c r="J476" t="s">
        <v>4518</v>
      </c>
      <c r="K476" t="s">
        <v>4519</v>
      </c>
      <c r="L476" t="s">
        <v>4520</v>
      </c>
      <c r="M476">
        <v>10</v>
      </c>
      <c r="N476">
        <v>5</v>
      </c>
      <c r="O476">
        <v>2021</v>
      </c>
      <c r="P476">
        <v>10</v>
      </c>
      <c r="Q476" t="s">
        <v>479</v>
      </c>
      <c r="R476" s="1">
        <v>44317</v>
      </c>
      <c r="S476">
        <v>2</v>
      </c>
      <c r="T476" t="s">
        <v>356</v>
      </c>
      <c r="U476" t="s">
        <v>4521</v>
      </c>
      <c r="V476">
        <v>29953</v>
      </c>
      <c r="W476" t="s">
        <v>208</v>
      </c>
      <c r="X476">
        <v>708</v>
      </c>
      <c r="Y476">
        <v>2.3599999999999999E-2</v>
      </c>
      <c r="Z476">
        <v>15</v>
      </c>
      <c r="AA476" t="s">
        <v>4522</v>
      </c>
      <c r="AB476">
        <v>16</v>
      </c>
      <c r="AC476">
        <v>36</v>
      </c>
      <c r="AD476">
        <v>0</v>
      </c>
      <c r="AE476">
        <v>36.299999999999997</v>
      </c>
      <c r="AF476" t="s">
        <v>52</v>
      </c>
      <c r="AG476">
        <v>39200</v>
      </c>
      <c r="AH476" t="s">
        <v>4523</v>
      </c>
      <c r="AI476" t="s">
        <v>54</v>
      </c>
      <c r="AJ476" t="s">
        <v>166</v>
      </c>
      <c r="AK476" t="s">
        <v>54</v>
      </c>
      <c r="AL476" s="23" t="str">
        <f t="shared" si="8"/>
        <v>Life Style</v>
      </c>
      <c r="AM476">
        <f>LEN(Exploratory_Data_Analysis___video_youtube[[#This Row],[description]])</f>
        <v>389</v>
      </c>
    </row>
    <row r="477" spans="1:39" x14ac:dyDescent="0.35">
      <c r="A477" t="s">
        <v>4524</v>
      </c>
      <c r="B477" t="s">
        <v>4525</v>
      </c>
      <c r="C477" t="s">
        <v>4525</v>
      </c>
      <c r="D477" t="s">
        <v>4526</v>
      </c>
      <c r="E477" t="s">
        <v>41</v>
      </c>
      <c r="F477" t="s">
        <v>4527</v>
      </c>
      <c r="G477" t="s">
        <v>1721</v>
      </c>
      <c r="H477" t="s">
        <v>1721</v>
      </c>
      <c r="I477" t="s">
        <v>43</v>
      </c>
      <c r="J477" t="s">
        <v>4528</v>
      </c>
      <c r="K477" t="s">
        <v>4529</v>
      </c>
      <c r="L477" t="s">
        <v>4530</v>
      </c>
      <c r="M477">
        <v>12</v>
      </c>
      <c r="N477">
        <v>5</v>
      </c>
      <c r="O477">
        <v>2021</v>
      </c>
      <c r="P477">
        <v>12</v>
      </c>
      <c r="Q477" t="s">
        <v>479</v>
      </c>
      <c r="R477" s="1">
        <v>44317</v>
      </c>
      <c r="S477">
        <v>2</v>
      </c>
      <c r="T477" t="s">
        <v>356</v>
      </c>
      <c r="U477" t="s">
        <v>4531</v>
      </c>
      <c r="V477">
        <v>86744</v>
      </c>
      <c r="W477" t="s">
        <v>4532</v>
      </c>
      <c r="X477">
        <v>1732</v>
      </c>
      <c r="Y477">
        <v>0.02</v>
      </c>
      <c r="Z477">
        <v>216</v>
      </c>
      <c r="AA477" t="s">
        <v>4533</v>
      </c>
      <c r="AB477">
        <v>53</v>
      </c>
      <c r="AC477">
        <v>18</v>
      </c>
      <c r="AD477">
        <v>0</v>
      </c>
      <c r="AE477">
        <v>18.899999999999999</v>
      </c>
      <c r="AF477" t="s">
        <v>187</v>
      </c>
      <c r="AG477">
        <v>37500</v>
      </c>
      <c r="AH477" t="s">
        <v>4534</v>
      </c>
      <c r="AI477" t="s">
        <v>54</v>
      </c>
      <c r="AJ477" t="s">
        <v>7043</v>
      </c>
      <c r="AK477" t="s">
        <v>54</v>
      </c>
      <c r="AL477" s="23" t="str">
        <f t="shared" si="8"/>
        <v>Life Style</v>
      </c>
      <c r="AM477">
        <f>LEN(Exploratory_Data_Analysis___video_youtube[[#This Row],[description]])</f>
        <v>223</v>
      </c>
    </row>
    <row r="478" spans="1:39" x14ac:dyDescent="0.35">
      <c r="A478" t="s">
        <v>4535</v>
      </c>
      <c r="B478" t="s">
        <v>4536</v>
      </c>
      <c r="C478" t="s">
        <v>4536</v>
      </c>
      <c r="D478" t="s">
        <v>4537</v>
      </c>
      <c r="E478" t="s">
        <v>41</v>
      </c>
      <c r="F478" t="s">
        <v>4527</v>
      </c>
      <c r="G478" t="s">
        <v>1721</v>
      </c>
      <c r="H478" t="s">
        <v>1721</v>
      </c>
      <c r="I478" t="s">
        <v>43</v>
      </c>
      <c r="J478" t="s">
        <v>4538</v>
      </c>
      <c r="K478" t="s">
        <v>4539</v>
      </c>
      <c r="L478" t="s">
        <v>4540</v>
      </c>
      <c r="M478">
        <v>28</v>
      </c>
      <c r="N478">
        <v>5</v>
      </c>
      <c r="O478">
        <v>2021</v>
      </c>
      <c r="P478">
        <v>28</v>
      </c>
      <c r="Q478" t="s">
        <v>479</v>
      </c>
      <c r="R478" s="1">
        <v>44317</v>
      </c>
      <c r="S478">
        <v>2</v>
      </c>
      <c r="T478" t="s">
        <v>356</v>
      </c>
      <c r="U478" t="s">
        <v>4541</v>
      </c>
      <c r="V478">
        <v>962452</v>
      </c>
      <c r="W478" t="s">
        <v>4542</v>
      </c>
      <c r="X478">
        <v>23079</v>
      </c>
      <c r="Y478">
        <v>2.4E-2</v>
      </c>
      <c r="Z478">
        <v>1344</v>
      </c>
      <c r="AA478" t="s">
        <v>3827</v>
      </c>
      <c r="AB478">
        <v>48</v>
      </c>
      <c r="AC478">
        <v>31</v>
      </c>
      <c r="AD478">
        <v>0</v>
      </c>
      <c r="AE478">
        <v>31.8</v>
      </c>
      <c r="AF478" t="s">
        <v>52</v>
      </c>
      <c r="AG478">
        <v>49900</v>
      </c>
      <c r="AH478" t="s">
        <v>4543</v>
      </c>
      <c r="AI478" t="s">
        <v>54</v>
      </c>
      <c r="AJ478" t="s">
        <v>4544</v>
      </c>
      <c r="AK478" t="s">
        <v>4544</v>
      </c>
      <c r="AL478" s="23" t="str">
        <f t="shared" si="8"/>
        <v>ธุรกิจและการค้า</v>
      </c>
      <c r="AM478">
        <f>LEN(Exploratory_Data_Analysis___video_youtube[[#This Row],[description]])</f>
        <v>419</v>
      </c>
    </row>
    <row r="479" spans="1:39" x14ac:dyDescent="0.35">
      <c r="A479" t="s">
        <v>4545</v>
      </c>
      <c r="B479" t="s">
        <v>4546</v>
      </c>
      <c r="C479" t="s">
        <v>4546</v>
      </c>
      <c r="D479" t="s">
        <v>4547</v>
      </c>
      <c r="E479" t="s">
        <v>41</v>
      </c>
      <c r="F479" t="s">
        <v>4017</v>
      </c>
      <c r="G479" t="s">
        <v>1721</v>
      </c>
      <c r="H479" t="s">
        <v>1721</v>
      </c>
      <c r="I479" t="s">
        <v>43</v>
      </c>
      <c r="J479" t="s">
        <v>4548</v>
      </c>
      <c r="K479" t="s">
        <v>4549</v>
      </c>
      <c r="L479" t="s">
        <v>4550</v>
      </c>
      <c r="M479">
        <v>29</v>
      </c>
      <c r="N479">
        <v>5</v>
      </c>
      <c r="O479">
        <v>2021</v>
      </c>
      <c r="P479">
        <v>29</v>
      </c>
      <c r="Q479" t="s">
        <v>479</v>
      </c>
      <c r="R479" s="1">
        <v>44317</v>
      </c>
      <c r="S479">
        <v>2</v>
      </c>
      <c r="T479" t="s">
        <v>356</v>
      </c>
      <c r="U479" t="s">
        <v>4551</v>
      </c>
      <c r="V479">
        <v>690834</v>
      </c>
      <c r="W479" t="s">
        <v>4552</v>
      </c>
      <c r="X479">
        <v>15136</v>
      </c>
      <c r="Y479">
        <v>2.1899999999999999E-2</v>
      </c>
      <c r="Z479">
        <v>1028</v>
      </c>
      <c r="AA479" t="s">
        <v>4553</v>
      </c>
      <c r="AB479">
        <v>58</v>
      </c>
      <c r="AC479">
        <v>45</v>
      </c>
      <c r="AD479">
        <v>0</v>
      </c>
      <c r="AE479">
        <v>46</v>
      </c>
      <c r="AF479" t="s">
        <v>52</v>
      </c>
      <c r="AG479">
        <v>44300</v>
      </c>
      <c r="AH479" t="s">
        <v>4554</v>
      </c>
      <c r="AI479" t="s">
        <v>54</v>
      </c>
      <c r="AJ479" t="s">
        <v>4544</v>
      </c>
      <c r="AK479" t="s">
        <v>4544</v>
      </c>
      <c r="AL479" s="23" t="str">
        <f t="shared" si="8"/>
        <v>ธุรกิจและการค้า</v>
      </c>
      <c r="AM479">
        <f>LEN(Exploratory_Data_Analysis___video_youtube[[#This Row],[description]])</f>
        <v>321</v>
      </c>
    </row>
    <row r="480" spans="1:39" x14ac:dyDescent="0.35">
      <c r="A480" t="s">
        <v>4555</v>
      </c>
      <c r="B480" t="s">
        <v>4556</v>
      </c>
      <c r="C480" t="s">
        <v>4556</v>
      </c>
      <c r="D480" t="s">
        <v>4557</v>
      </c>
      <c r="E480" t="s">
        <v>41</v>
      </c>
      <c r="F480" t="s">
        <v>4017</v>
      </c>
      <c r="G480" t="s">
        <v>1721</v>
      </c>
      <c r="H480" t="s">
        <v>1721</v>
      </c>
      <c r="I480" t="s">
        <v>43</v>
      </c>
      <c r="J480" t="s">
        <v>4558</v>
      </c>
      <c r="K480" t="s">
        <v>4559</v>
      </c>
      <c r="L480" t="s">
        <v>4560</v>
      </c>
      <c r="M480">
        <v>30</v>
      </c>
      <c r="N480">
        <v>5</v>
      </c>
      <c r="O480">
        <v>2021</v>
      </c>
      <c r="P480">
        <v>30</v>
      </c>
      <c r="Q480" t="s">
        <v>479</v>
      </c>
      <c r="R480" s="1">
        <v>44317</v>
      </c>
      <c r="S480">
        <v>2</v>
      </c>
      <c r="T480" t="s">
        <v>356</v>
      </c>
      <c r="U480" t="s">
        <v>4561</v>
      </c>
      <c r="V480">
        <v>416981</v>
      </c>
      <c r="W480" t="s">
        <v>4562</v>
      </c>
      <c r="X480">
        <v>10462</v>
      </c>
      <c r="Y480">
        <v>2.5100000000000001E-2</v>
      </c>
      <c r="Z480">
        <v>816</v>
      </c>
      <c r="AA480" t="s">
        <v>4563</v>
      </c>
      <c r="AB480">
        <v>3</v>
      </c>
      <c r="AC480">
        <v>56</v>
      </c>
      <c r="AD480">
        <v>0</v>
      </c>
      <c r="AE480">
        <v>56.1</v>
      </c>
      <c r="AF480" t="s">
        <v>52</v>
      </c>
      <c r="AG480">
        <v>52200</v>
      </c>
      <c r="AH480" t="s">
        <v>4564</v>
      </c>
      <c r="AI480" t="s">
        <v>54</v>
      </c>
      <c r="AJ480" t="s">
        <v>4544</v>
      </c>
      <c r="AK480" t="s">
        <v>4544</v>
      </c>
      <c r="AL480" s="23" t="str">
        <f t="shared" si="8"/>
        <v>ธุรกิจและการค้า</v>
      </c>
      <c r="AM480">
        <f>LEN(Exploratory_Data_Analysis___video_youtube[[#This Row],[description]])</f>
        <v>341</v>
      </c>
    </row>
    <row r="481" spans="1:39" x14ac:dyDescent="0.35">
      <c r="A481" t="s">
        <v>4565</v>
      </c>
      <c r="B481" t="s">
        <v>4566</v>
      </c>
      <c r="C481" t="s">
        <v>4566</v>
      </c>
      <c r="D481" t="s">
        <v>4567</v>
      </c>
      <c r="E481" t="s">
        <v>41</v>
      </c>
      <c r="F481" t="s">
        <v>3112</v>
      </c>
      <c r="G481" t="s">
        <v>1721</v>
      </c>
      <c r="H481" t="s">
        <v>1721</v>
      </c>
      <c r="I481" t="s">
        <v>43</v>
      </c>
      <c r="J481" t="s">
        <v>4568</v>
      </c>
      <c r="K481" t="s">
        <v>629</v>
      </c>
      <c r="L481" t="s">
        <v>630</v>
      </c>
      <c r="M481">
        <v>2</v>
      </c>
      <c r="N481">
        <v>6</v>
      </c>
      <c r="O481">
        <v>2021</v>
      </c>
      <c r="P481">
        <v>2</v>
      </c>
      <c r="Q481" t="s">
        <v>631</v>
      </c>
      <c r="R481" s="1">
        <v>44348</v>
      </c>
      <c r="S481">
        <v>2</v>
      </c>
      <c r="T481" t="s">
        <v>356</v>
      </c>
      <c r="U481" t="s">
        <v>4569</v>
      </c>
      <c r="V481">
        <v>128772</v>
      </c>
      <c r="W481" t="s">
        <v>4570</v>
      </c>
      <c r="X481">
        <v>3844</v>
      </c>
      <c r="Y481">
        <v>2.9899999999999999E-2</v>
      </c>
      <c r="Z481">
        <v>74</v>
      </c>
      <c r="AA481" t="s">
        <v>4571</v>
      </c>
      <c r="AB481">
        <v>39</v>
      </c>
      <c r="AC481">
        <v>42</v>
      </c>
      <c r="AD481">
        <v>0</v>
      </c>
      <c r="AE481">
        <v>42.7</v>
      </c>
      <c r="AF481" t="s">
        <v>52</v>
      </c>
      <c r="AG481">
        <v>45900</v>
      </c>
      <c r="AH481" t="s">
        <v>4572</v>
      </c>
      <c r="AI481" t="s">
        <v>54</v>
      </c>
      <c r="AJ481" t="s">
        <v>166</v>
      </c>
      <c r="AK481" t="s">
        <v>54</v>
      </c>
      <c r="AL481" s="23" t="str">
        <f t="shared" si="8"/>
        <v>Life Style</v>
      </c>
      <c r="AM481">
        <f>LEN(Exploratory_Data_Analysis___video_youtube[[#This Row],[description]])</f>
        <v>183</v>
      </c>
    </row>
    <row r="482" spans="1:39" x14ac:dyDescent="0.35">
      <c r="A482" t="s">
        <v>4573</v>
      </c>
      <c r="B482" t="s">
        <v>4574</v>
      </c>
      <c r="C482" t="s">
        <v>4574</v>
      </c>
      <c r="D482" t="s">
        <v>4575</v>
      </c>
      <c r="E482" t="s">
        <v>41</v>
      </c>
      <c r="F482" t="s">
        <v>276</v>
      </c>
      <c r="G482" t="s">
        <v>1721</v>
      </c>
      <c r="H482" t="s">
        <v>1721</v>
      </c>
      <c r="I482" t="s">
        <v>43</v>
      </c>
      <c r="J482" t="s">
        <v>4576</v>
      </c>
      <c r="K482" t="s">
        <v>4577</v>
      </c>
      <c r="L482" t="s">
        <v>4578</v>
      </c>
      <c r="M482">
        <v>4</v>
      </c>
      <c r="N482">
        <v>6</v>
      </c>
      <c r="O482">
        <v>2021</v>
      </c>
      <c r="P482">
        <v>4</v>
      </c>
      <c r="Q482" t="s">
        <v>631</v>
      </c>
      <c r="R482" s="1">
        <v>44348</v>
      </c>
      <c r="S482">
        <v>2</v>
      </c>
      <c r="T482" t="s">
        <v>356</v>
      </c>
      <c r="U482" t="s">
        <v>4579</v>
      </c>
      <c r="V482">
        <v>15393</v>
      </c>
      <c r="W482" t="s">
        <v>4580</v>
      </c>
      <c r="X482">
        <v>380</v>
      </c>
      <c r="Y482">
        <v>2.47E-2</v>
      </c>
      <c r="Z482">
        <v>12</v>
      </c>
      <c r="AA482" t="s">
        <v>4581</v>
      </c>
      <c r="AB482">
        <v>25</v>
      </c>
      <c r="AC482">
        <v>29</v>
      </c>
      <c r="AD482">
        <v>0</v>
      </c>
      <c r="AE482">
        <v>29.4</v>
      </c>
      <c r="AF482" t="s">
        <v>187</v>
      </c>
      <c r="AG482">
        <v>44400</v>
      </c>
      <c r="AH482" t="s">
        <v>4582</v>
      </c>
      <c r="AI482" t="s">
        <v>54</v>
      </c>
      <c r="AJ482" t="s">
        <v>272</v>
      </c>
      <c r="AK482" t="s">
        <v>54</v>
      </c>
      <c r="AL482" s="23" t="str">
        <f t="shared" si="8"/>
        <v>สินค้าและบริการ</v>
      </c>
      <c r="AM482">
        <f>LEN(Exploratory_Data_Analysis___video_youtube[[#This Row],[description]])</f>
        <v>788</v>
      </c>
    </row>
    <row r="483" spans="1:39" x14ac:dyDescent="0.35">
      <c r="A483" t="s">
        <v>4583</v>
      </c>
      <c r="B483" t="s">
        <v>4584</v>
      </c>
      <c r="C483" t="s">
        <v>4584</v>
      </c>
      <c r="D483" t="s">
        <v>4585</v>
      </c>
      <c r="E483" t="s">
        <v>41</v>
      </c>
      <c r="F483" t="s">
        <v>158</v>
      </c>
      <c r="G483" t="s">
        <v>1721</v>
      </c>
      <c r="H483" t="s">
        <v>1721</v>
      </c>
      <c r="I483" t="s">
        <v>43</v>
      </c>
      <c r="J483" t="s">
        <v>4586</v>
      </c>
      <c r="K483" t="s">
        <v>4587</v>
      </c>
      <c r="L483" t="s">
        <v>4588</v>
      </c>
      <c r="M483">
        <v>5</v>
      </c>
      <c r="N483">
        <v>6</v>
      </c>
      <c r="O483">
        <v>2021</v>
      </c>
      <c r="P483">
        <v>5</v>
      </c>
      <c r="Q483" t="s">
        <v>631</v>
      </c>
      <c r="R483" s="1">
        <v>44348</v>
      </c>
      <c r="S483">
        <v>2</v>
      </c>
      <c r="T483" t="s">
        <v>356</v>
      </c>
      <c r="U483" t="s">
        <v>4589</v>
      </c>
      <c r="V483">
        <v>34845</v>
      </c>
      <c r="W483" t="s">
        <v>4590</v>
      </c>
      <c r="X483">
        <v>510</v>
      </c>
      <c r="Y483">
        <v>1.46E-2</v>
      </c>
      <c r="Z483">
        <v>140</v>
      </c>
      <c r="AA483" t="s">
        <v>4591</v>
      </c>
      <c r="AB483">
        <v>35</v>
      </c>
      <c r="AC483">
        <v>43</v>
      </c>
      <c r="AD483">
        <v>0</v>
      </c>
      <c r="AE483">
        <v>43.6</v>
      </c>
      <c r="AF483" t="s">
        <v>52</v>
      </c>
      <c r="AG483">
        <v>49700</v>
      </c>
      <c r="AH483" t="s">
        <v>4592</v>
      </c>
      <c r="AI483" t="s">
        <v>54</v>
      </c>
      <c r="AJ483" t="s">
        <v>1471</v>
      </c>
      <c r="AK483" t="s">
        <v>54</v>
      </c>
      <c r="AL483" s="23" t="str">
        <f t="shared" si="8"/>
        <v>ธุรกิจและการค้า</v>
      </c>
      <c r="AM483">
        <f>LEN(Exploratory_Data_Analysis___video_youtube[[#This Row],[description]])</f>
        <v>537</v>
      </c>
    </row>
    <row r="484" spans="1:39" x14ac:dyDescent="0.35">
      <c r="A484" t="s">
        <v>4593</v>
      </c>
      <c r="B484" t="s">
        <v>4594</v>
      </c>
      <c r="C484" t="s">
        <v>4594</v>
      </c>
      <c r="D484" t="s">
        <v>4595</v>
      </c>
      <c r="E484" t="s">
        <v>41</v>
      </c>
      <c r="F484" t="s">
        <v>924</v>
      </c>
      <c r="G484" t="s">
        <v>1721</v>
      </c>
      <c r="H484" t="s">
        <v>1721</v>
      </c>
      <c r="I484" t="s">
        <v>43</v>
      </c>
      <c r="J484" t="s">
        <v>4596</v>
      </c>
      <c r="K484" t="s">
        <v>4597</v>
      </c>
      <c r="L484" t="s">
        <v>4598</v>
      </c>
      <c r="M484">
        <v>7</v>
      </c>
      <c r="N484">
        <v>6</v>
      </c>
      <c r="O484">
        <v>2021</v>
      </c>
      <c r="P484">
        <v>7</v>
      </c>
      <c r="Q484" t="s">
        <v>631</v>
      </c>
      <c r="R484" s="1">
        <v>44348</v>
      </c>
      <c r="S484">
        <v>2</v>
      </c>
      <c r="T484" t="s">
        <v>356</v>
      </c>
      <c r="U484" t="s">
        <v>4599</v>
      </c>
      <c r="V484">
        <v>42835</v>
      </c>
      <c r="W484" t="s">
        <v>4600</v>
      </c>
      <c r="X484">
        <v>997</v>
      </c>
      <c r="Y484">
        <v>2.3300000000000001E-2</v>
      </c>
      <c r="Z484">
        <v>62</v>
      </c>
      <c r="AA484" t="s">
        <v>4601</v>
      </c>
      <c r="AB484">
        <v>0</v>
      </c>
      <c r="AC484">
        <v>41</v>
      </c>
      <c r="AD484">
        <v>0</v>
      </c>
      <c r="AE484">
        <v>41</v>
      </c>
      <c r="AF484" t="s">
        <v>52</v>
      </c>
      <c r="AG484">
        <v>48500</v>
      </c>
      <c r="AH484" t="s">
        <v>4602</v>
      </c>
      <c r="AI484" t="s">
        <v>54</v>
      </c>
      <c r="AJ484" t="s">
        <v>249</v>
      </c>
      <c r="AK484" t="s">
        <v>54</v>
      </c>
      <c r="AL484" s="23" t="str">
        <f t="shared" si="8"/>
        <v>เศรษฐกิจ</v>
      </c>
      <c r="AM484">
        <f>LEN(Exploratory_Data_Analysis___video_youtube[[#This Row],[description]])</f>
        <v>281</v>
      </c>
    </row>
    <row r="485" spans="1:39" x14ac:dyDescent="0.35">
      <c r="A485" t="s">
        <v>4603</v>
      </c>
      <c r="B485" t="s">
        <v>4604</v>
      </c>
      <c r="C485" t="s">
        <v>4604</v>
      </c>
      <c r="D485" t="s">
        <v>4605</v>
      </c>
      <c r="E485" t="s">
        <v>41</v>
      </c>
      <c r="F485" t="s">
        <v>114</v>
      </c>
      <c r="G485" t="s">
        <v>1721</v>
      </c>
      <c r="H485" t="s">
        <v>1721</v>
      </c>
      <c r="I485" t="s">
        <v>43</v>
      </c>
      <c r="J485" t="s">
        <v>4606</v>
      </c>
      <c r="K485" t="s">
        <v>4607</v>
      </c>
      <c r="L485" t="s">
        <v>4608</v>
      </c>
      <c r="M485">
        <v>12</v>
      </c>
      <c r="N485">
        <v>6</v>
      </c>
      <c r="O485">
        <v>2021</v>
      </c>
      <c r="P485">
        <v>12</v>
      </c>
      <c r="Q485" t="s">
        <v>631</v>
      </c>
      <c r="R485" s="1">
        <v>44348</v>
      </c>
      <c r="S485">
        <v>2</v>
      </c>
      <c r="T485" t="s">
        <v>356</v>
      </c>
      <c r="U485" t="s">
        <v>4609</v>
      </c>
      <c r="V485">
        <v>26100</v>
      </c>
      <c r="W485" t="s">
        <v>2851</v>
      </c>
      <c r="X485">
        <v>471</v>
      </c>
      <c r="Y485">
        <v>1.7999999999999999E-2</v>
      </c>
      <c r="Z485">
        <v>11</v>
      </c>
      <c r="AA485" t="s">
        <v>4610</v>
      </c>
      <c r="AB485">
        <v>12</v>
      </c>
      <c r="AC485">
        <v>55</v>
      </c>
      <c r="AD485">
        <v>0</v>
      </c>
      <c r="AE485">
        <v>55.2</v>
      </c>
      <c r="AF485" t="s">
        <v>52</v>
      </c>
      <c r="AG485">
        <v>54800</v>
      </c>
      <c r="AH485" t="s">
        <v>4611</v>
      </c>
      <c r="AI485" t="s">
        <v>54</v>
      </c>
      <c r="AJ485" t="s">
        <v>249</v>
      </c>
      <c r="AK485" t="s">
        <v>54</v>
      </c>
      <c r="AL485" s="23" t="str">
        <f t="shared" si="8"/>
        <v>เศรษฐกิจ</v>
      </c>
      <c r="AM485">
        <f>LEN(Exploratory_Data_Analysis___video_youtube[[#This Row],[description]])</f>
        <v>475</v>
      </c>
    </row>
    <row r="486" spans="1:39" x14ac:dyDescent="0.35">
      <c r="A486" t="s">
        <v>4612</v>
      </c>
      <c r="B486" t="s">
        <v>4613</v>
      </c>
      <c r="C486" t="s">
        <v>4613</v>
      </c>
      <c r="D486" t="s">
        <v>4614</v>
      </c>
      <c r="E486" t="s">
        <v>41</v>
      </c>
      <c r="F486" t="s">
        <v>224</v>
      </c>
      <c r="G486" t="s">
        <v>1721</v>
      </c>
      <c r="H486" t="s">
        <v>1721</v>
      </c>
      <c r="I486" t="s">
        <v>43</v>
      </c>
      <c r="J486" t="s">
        <v>4615</v>
      </c>
      <c r="K486" t="s">
        <v>4616</v>
      </c>
      <c r="L486" t="s">
        <v>4617</v>
      </c>
      <c r="M486">
        <v>14</v>
      </c>
      <c r="N486">
        <v>6</v>
      </c>
      <c r="O486">
        <v>2021</v>
      </c>
      <c r="P486">
        <v>14</v>
      </c>
      <c r="Q486" t="s">
        <v>631</v>
      </c>
      <c r="R486" s="1">
        <v>44348</v>
      </c>
      <c r="S486">
        <v>2</v>
      </c>
      <c r="T486" t="s">
        <v>356</v>
      </c>
      <c r="U486" t="s">
        <v>4618</v>
      </c>
      <c r="V486">
        <v>17428</v>
      </c>
      <c r="W486" t="s">
        <v>417</v>
      </c>
      <c r="X486">
        <v>299</v>
      </c>
      <c r="Y486">
        <v>1.72E-2</v>
      </c>
      <c r="Z486">
        <v>14</v>
      </c>
      <c r="AA486" t="s">
        <v>4619</v>
      </c>
      <c r="AB486">
        <v>24</v>
      </c>
      <c r="AC486">
        <v>37</v>
      </c>
      <c r="AD486">
        <v>0</v>
      </c>
      <c r="AE486">
        <v>37.4</v>
      </c>
      <c r="AF486" t="s">
        <v>52</v>
      </c>
      <c r="AG486">
        <v>50400</v>
      </c>
      <c r="AH486" t="s">
        <v>4620</v>
      </c>
      <c r="AI486" t="s">
        <v>54</v>
      </c>
      <c r="AJ486" t="s">
        <v>1143</v>
      </c>
      <c r="AK486" t="s">
        <v>1143</v>
      </c>
      <c r="AL486" s="23" t="str">
        <f t="shared" si="8"/>
        <v>ธุรกิจและการค้า</v>
      </c>
      <c r="AM486">
        <f>LEN(Exploratory_Data_Analysis___video_youtube[[#This Row],[description]])</f>
        <v>376</v>
      </c>
    </row>
    <row r="487" spans="1:39" x14ac:dyDescent="0.35">
      <c r="A487" t="s">
        <v>4621</v>
      </c>
      <c r="B487" t="s">
        <v>4622</v>
      </c>
      <c r="C487" t="s">
        <v>4622</v>
      </c>
      <c r="D487" t="s">
        <v>4623</v>
      </c>
      <c r="E487" t="s">
        <v>41</v>
      </c>
      <c r="F487" t="s">
        <v>158</v>
      </c>
      <c r="G487" t="s">
        <v>1721</v>
      </c>
      <c r="H487" t="s">
        <v>1721</v>
      </c>
      <c r="I487" t="s">
        <v>43</v>
      </c>
      <c r="J487" t="s">
        <v>4624</v>
      </c>
      <c r="K487" t="s">
        <v>4625</v>
      </c>
      <c r="L487" t="s">
        <v>4626</v>
      </c>
      <c r="M487">
        <v>15</v>
      </c>
      <c r="N487">
        <v>6</v>
      </c>
      <c r="O487">
        <v>2021</v>
      </c>
      <c r="P487">
        <v>15</v>
      </c>
      <c r="Q487" t="s">
        <v>631</v>
      </c>
      <c r="R487" s="1">
        <v>44348</v>
      </c>
      <c r="S487">
        <v>2</v>
      </c>
      <c r="T487" t="s">
        <v>356</v>
      </c>
      <c r="U487" t="s">
        <v>4627</v>
      </c>
      <c r="V487">
        <v>35292</v>
      </c>
      <c r="W487" t="s">
        <v>4628</v>
      </c>
      <c r="X487">
        <v>866</v>
      </c>
      <c r="Y487">
        <v>2.4500000000000001E-2</v>
      </c>
      <c r="Z487">
        <v>54</v>
      </c>
      <c r="AA487" t="s">
        <v>4629</v>
      </c>
      <c r="AB487">
        <v>44</v>
      </c>
      <c r="AC487">
        <v>18</v>
      </c>
      <c r="AD487">
        <v>1</v>
      </c>
      <c r="AE487">
        <v>78.7</v>
      </c>
      <c r="AF487" t="s">
        <v>259</v>
      </c>
      <c r="AG487">
        <v>53700</v>
      </c>
      <c r="AH487" t="s">
        <v>4630</v>
      </c>
      <c r="AI487" t="s">
        <v>54</v>
      </c>
      <c r="AJ487" t="s">
        <v>1419</v>
      </c>
      <c r="AK487" t="s">
        <v>1419</v>
      </c>
      <c r="AL487" s="23" t="str">
        <f t="shared" si="8"/>
        <v>Life Style</v>
      </c>
      <c r="AM487">
        <f>LEN(Exploratory_Data_Analysis___video_youtube[[#This Row],[description]])</f>
        <v>397</v>
      </c>
    </row>
    <row r="488" spans="1:39" x14ac:dyDescent="0.35">
      <c r="A488" t="s">
        <v>4631</v>
      </c>
      <c r="B488" t="s">
        <v>4632</v>
      </c>
      <c r="C488" t="s">
        <v>4632</v>
      </c>
      <c r="D488" t="s">
        <v>4633</v>
      </c>
      <c r="E488" t="s">
        <v>41</v>
      </c>
      <c r="F488" t="s">
        <v>4017</v>
      </c>
      <c r="G488" t="s">
        <v>1721</v>
      </c>
      <c r="H488" t="s">
        <v>1721</v>
      </c>
      <c r="I488" t="s">
        <v>43</v>
      </c>
      <c r="J488" t="s">
        <v>4634</v>
      </c>
      <c r="K488" t="s">
        <v>4635</v>
      </c>
      <c r="L488" t="s">
        <v>4636</v>
      </c>
      <c r="M488">
        <v>17</v>
      </c>
      <c r="N488">
        <v>6</v>
      </c>
      <c r="O488">
        <v>2021</v>
      </c>
      <c r="P488">
        <v>17</v>
      </c>
      <c r="Q488" t="s">
        <v>631</v>
      </c>
      <c r="R488" s="1">
        <v>44348</v>
      </c>
      <c r="S488">
        <v>2</v>
      </c>
      <c r="T488" t="s">
        <v>356</v>
      </c>
      <c r="U488" t="s">
        <v>4637</v>
      </c>
      <c r="V488">
        <v>65416</v>
      </c>
      <c r="W488" t="s">
        <v>4638</v>
      </c>
      <c r="X488">
        <v>1328</v>
      </c>
      <c r="Y488">
        <v>2.0299999999999999E-2</v>
      </c>
      <c r="Z488">
        <v>165</v>
      </c>
      <c r="AA488" t="s">
        <v>875</v>
      </c>
      <c r="AB488">
        <v>4</v>
      </c>
      <c r="AC488">
        <v>16</v>
      </c>
      <c r="AD488">
        <v>0</v>
      </c>
      <c r="AE488">
        <v>16.100000000000001</v>
      </c>
      <c r="AF488" t="s">
        <v>187</v>
      </c>
      <c r="AG488">
        <v>49500</v>
      </c>
      <c r="AH488" t="s">
        <v>4639</v>
      </c>
      <c r="AI488" t="s">
        <v>54</v>
      </c>
      <c r="AJ488" t="s">
        <v>9380</v>
      </c>
      <c r="AK488" t="s">
        <v>54</v>
      </c>
      <c r="AL488" s="23" t="str">
        <f t="shared" si="8"/>
        <v>Life Style</v>
      </c>
      <c r="AM488">
        <f>LEN(Exploratory_Data_Analysis___video_youtube[[#This Row],[description]])</f>
        <v>328</v>
      </c>
    </row>
    <row r="489" spans="1:39" x14ac:dyDescent="0.35">
      <c r="A489" t="s">
        <v>4640</v>
      </c>
      <c r="B489" t="s">
        <v>4641</v>
      </c>
      <c r="C489" t="s">
        <v>4641</v>
      </c>
      <c r="D489" t="s">
        <v>4642</v>
      </c>
      <c r="E489" t="s">
        <v>41</v>
      </c>
      <c r="F489" t="s">
        <v>4038</v>
      </c>
      <c r="G489" t="s">
        <v>1721</v>
      </c>
      <c r="H489" t="s">
        <v>1721</v>
      </c>
      <c r="I489" t="s">
        <v>43</v>
      </c>
      <c r="J489" t="s">
        <v>4643</v>
      </c>
      <c r="K489" t="s">
        <v>4644</v>
      </c>
      <c r="L489" t="s">
        <v>4645</v>
      </c>
      <c r="M489">
        <v>19</v>
      </c>
      <c r="N489">
        <v>6</v>
      </c>
      <c r="O489">
        <v>2021</v>
      </c>
      <c r="P489">
        <v>19</v>
      </c>
      <c r="Q489" t="s">
        <v>631</v>
      </c>
      <c r="R489" s="1">
        <v>44348</v>
      </c>
      <c r="S489">
        <v>2</v>
      </c>
      <c r="T489" t="s">
        <v>356</v>
      </c>
      <c r="U489" t="s">
        <v>4646</v>
      </c>
      <c r="V489">
        <v>57189</v>
      </c>
      <c r="W489" t="s">
        <v>4647</v>
      </c>
      <c r="X489">
        <v>2053</v>
      </c>
      <c r="Y489">
        <v>3.5900000000000001E-2</v>
      </c>
      <c r="Z489">
        <v>49</v>
      </c>
      <c r="AA489" t="s">
        <v>4648</v>
      </c>
      <c r="AB489">
        <v>22</v>
      </c>
      <c r="AC489">
        <v>22</v>
      </c>
      <c r="AD489">
        <v>0</v>
      </c>
      <c r="AE489">
        <v>22.4</v>
      </c>
      <c r="AF489" t="s">
        <v>187</v>
      </c>
      <c r="AG489">
        <v>56000</v>
      </c>
      <c r="AH489" t="s">
        <v>4649</v>
      </c>
      <c r="AI489" t="s">
        <v>54</v>
      </c>
      <c r="AJ489" t="s">
        <v>166</v>
      </c>
      <c r="AK489" t="s">
        <v>54</v>
      </c>
      <c r="AL489" s="23" t="str">
        <f t="shared" si="8"/>
        <v>Life Style</v>
      </c>
      <c r="AM489">
        <f>LEN(Exploratory_Data_Analysis___video_youtube[[#This Row],[description]])</f>
        <v>511</v>
      </c>
    </row>
    <row r="490" spans="1:39" x14ac:dyDescent="0.35">
      <c r="A490" t="s">
        <v>4650</v>
      </c>
      <c r="B490" t="s">
        <v>4651</v>
      </c>
      <c r="C490" t="s">
        <v>4651</v>
      </c>
      <c r="D490" t="s">
        <v>4652</v>
      </c>
      <c r="E490" t="s">
        <v>41</v>
      </c>
      <c r="F490" t="s">
        <v>4527</v>
      </c>
      <c r="G490" t="s">
        <v>1721</v>
      </c>
      <c r="H490" t="s">
        <v>1721</v>
      </c>
      <c r="I490" t="s">
        <v>43</v>
      </c>
      <c r="J490" t="s">
        <v>4653</v>
      </c>
      <c r="K490" t="s">
        <v>4654</v>
      </c>
      <c r="L490" t="s">
        <v>4655</v>
      </c>
      <c r="M490">
        <v>22</v>
      </c>
      <c r="N490">
        <v>6</v>
      </c>
      <c r="O490">
        <v>2021</v>
      </c>
      <c r="P490">
        <v>22</v>
      </c>
      <c r="Q490" t="s">
        <v>631</v>
      </c>
      <c r="R490" s="1">
        <v>44348</v>
      </c>
      <c r="S490">
        <v>2</v>
      </c>
      <c r="T490" t="s">
        <v>356</v>
      </c>
      <c r="U490" t="s">
        <v>4656</v>
      </c>
      <c r="V490">
        <v>20603</v>
      </c>
      <c r="W490" t="s">
        <v>4657</v>
      </c>
      <c r="X490">
        <v>310</v>
      </c>
      <c r="Y490">
        <v>1.4999999999999999E-2</v>
      </c>
      <c r="Z490">
        <v>22</v>
      </c>
      <c r="AA490" t="s">
        <v>4658</v>
      </c>
      <c r="AB490">
        <v>5</v>
      </c>
      <c r="AC490">
        <v>18</v>
      </c>
      <c r="AD490">
        <v>1</v>
      </c>
      <c r="AE490">
        <v>78.099999999999994</v>
      </c>
      <c r="AF490" t="s">
        <v>259</v>
      </c>
      <c r="AG490">
        <v>57400</v>
      </c>
      <c r="AH490" t="s">
        <v>4659</v>
      </c>
      <c r="AI490" t="s">
        <v>54</v>
      </c>
      <c r="AJ490" t="s">
        <v>249</v>
      </c>
      <c r="AK490" t="s">
        <v>249</v>
      </c>
      <c r="AL490" s="23" t="str">
        <f t="shared" si="8"/>
        <v>เศรษฐกิจ</v>
      </c>
      <c r="AM490">
        <f>LEN(Exploratory_Data_Analysis___video_youtube[[#This Row],[description]])</f>
        <v>463</v>
      </c>
    </row>
    <row r="491" spans="1:39" x14ac:dyDescent="0.35">
      <c r="A491" t="s">
        <v>4660</v>
      </c>
      <c r="B491" t="s">
        <v>4661</v>
      </c>
      <c r="C491" t="s">
        <v>4661</v>
      </c>
      <c r="D491" t="s">
        <v>4662</v>
      </c>
      <c r="E491" t="s">
        <v>41</v>
      </c>
      <c r="F491" t="s">
        <v>412</v>
      </c>
      <c r="G491" t="s">
        <v>1721</v>
      </c>
      <c r="H491" t="s">
        <v>1721</v>
      </c>
      <c r="I491" t="s">
        <v>43</v>
      </c>
      <c r="J491" t="s">
        <v>4663</v>
      </c>
      <c r="K491" t="s">
        <v>4664</v>
      </c>
      <c r="L491" t="s">
        <v>4665</v>
      </c>
      <c r="M491">
        <v>24</v>
      </c>
      <c r="N491">
        <v>6</v>
      </c>
      <c r="O491">
        <v>2021</v>
      </c>
      <c r="P491">
        <v>24</v>
      </c>
      <c r="Q491" t="s">
        <v>631</v>
      </c>
      <c r="R491" s="1">
        <v>44348</v>
      </c>
      <c r="S491">
        <v>2</v>
      </c>
      <c r="T491" t="s">
        <v>356</v>
      </c>
      <c r="U491" t="s">
        <v>4666</v>
      </c>
      <c r="V491">
        <v>17354</v>
      </c>
      <c r="W491" t="s">
        <v>3521</v>
      </c>
      <c r="X491">
        <v>482</v>
      </c>
      <c r="Y491">
        <v>2.7799999999999998E-2</v>
      </c>
      <c r="Z491">
        <v>12</v>
      </c>
      <c r="AA491" t="s">
        <v>4667</v>
      </c>
      <c r="AB491">
        <v>12</v>
      </c>
      <c r="AC491">
        <v>32</v>
      </c>
      <c r="AD491">
        <v>0</v>
      </c>
      <c r="AE491">
        <v>32.200000000000003</v>
      </c>
      <c r="AF491" t="s">
        <v>52</v>
      </c>
      <c r="AG491">
        <v>53600</v>
      </c>
      <c r="AH491" t="s">
        <v>4668</v>
      </c>
      <c r="AI491" t="s">
        <v>54</v>
      </c>
      <c r="AJ491" t="s">
        <v>846</v>
      </c>
      <c r="AK491" t="s">
        <v>846</v>
      </c>
      <c r="AL491" s="23" t="str">
        <f t="shared" si="8"/>
        <v>ธุรกิจและการค้า</v>
      </c>
      <c r="AM491">
        <f>LEN(Exploratory_Data_Analysis___video_youtube[[#This Row],[description]])</f>
        <v>407</v>
      </c>
    </row>
    <row r="492" spans="1:39" x14ac:dyDescent="0.35">
      <c r="A492" t="s">
        <v>4669</v>
      </c>
      <c r="B492" t="s">
        <v>4670</v>
      </c>
      <c r="C492" t="s">
        <v>4670</v>
      </c>
      <c r="D492" t="s">
        <v>4671</v>
      </c>
      <c r="E492" t="s">
        <v>41</v>
      </c>
      <c r="F492" t="s">
        <v>276</v>
      </c>
      <c r="G492" t="s">
        <v>1721</v>
      </c>
      <c r="H492" t="s">
        <v>1721</v>
      </c>
      <c r="I492" t="s">
        <v>43</v>
      </c>
      <c r="J492" t="s">
        <v>4672</v>
      </c>
      <c r="K492" t="s">
        <v>4673</v>
      </c>
      <c r="L492" t="s">
        <v>4674</v>
      </c>
      <c r="M492">
        <v>26</v>
      </c>
      <c r="N492">
        <v>6</v>
      </c>
      <c r="O492">
        <v>2021</v>
      </c>
      <c r="P492">
        <v>26</v>
      </c>
      <c r="Q492" t="s">
        <v>631</v>
      </c>
      <c r="R492" s="1">
        <v>44348</v>
      </c>
      <c r="S492">
        <v>2</v>
      </c>
      <c r="T492" t="s">
        <v>356</v>
      </c>
      <c r="U492" t="s">
        <v>4675</v>
      </c>
      <c r="V492">
        <v>12356</v>
      </c>
      <c r="W492" t="s">
        <v>4676</v>
      </c>
      <c r="X492">
        <v>240</v>
      </c>
      <c r="Y492">
        <v>1.9400000000000001E-2</v>
      </c>
      <c r="Z492">
        <v>3</v>
      </c>
      <c r="AA492" t="s">
        <v>4677</v>
      </c>
      <c r="AB492">
        <v>48</v>
      </c>
      <c r="AC492">
        <v>23</v>
      </c>
      <c r="AD492">
        <v>0</v>
      </c>
      <c r="AE492">
        <v>23.8</v>
      </c>
      <c r="AF492" t="s">
        <v>187</v>
      </c>
      <c r="AG492">
        <v>51300</v>
      </c>
      <c r="AH492" t="s">
        <v>4678</v>
      </c>
      <c r="AI492" t="s">
        <v>3000</v>
      </c>
      <c r="AJ492" t="s">
        <v>166</v>
      </c>
      <c r="AK492" t="s">
        <v>54</v>
      </c>
      <c r="AL492" s="23" t="str">
        <f t="shared" si="8"/>
        <v>Life Style</v>
      </c>
      <c r="AM492">
        <f>LEN(Exploratory_Data_Analysis___video_youtube[[#This Row],[description]])</f>
        <v>589</v>
      </c>
    </row>
    <row r="493" spans="1:39" x14ac:dyDescent="0.35">
      <c r="A493" t="s">
        <v>4679</v>
      </c>
      <c r="B493" t="s">
        <v>4680</v>
      </c>
      <c r="C493" t="s">
        <v>4680</v>
      </c>
      <c r="D493" t="s">
        <v>4681</v>
      </c>
      <c r="E493" t="s">
        <v>41</v>
      </c>
      <c r="F493" t="s">
        <v>3112</v>
      </c>
      <c r="G493" t="s">
        <v>1721</v>
      </c>
      <c r="H493" t="s">
        <v>1721</v>
      </c>
      <c r="I493" t="s">
        <v>43</v>
      </c>
      <c r="J493" t="s">
        <v>739</v>
      </c>
      <c r="K493" t="s">
        <v>740</v>
      </c>
      <c r="L493" t="s">
        <v>741</v>
      </c>
      <c r="M493">
        <v>27</v>
      </c>
      <c r="N493">
        <v>6</v>
      </c>
      <c r="O493">
        <v>2021</v>
      </c>
      <c r="P493">
        <v>27</v>
      </c>
      <c r="Q493" t="s">
        <v>631</v>
      </c>
      <c r="R493" s="1">
        <v>44348</v>
      </c>
      <c r="S493">
        <v>2</v>
      </c>
      <c r="T493" t="s">
        <v>356</v>
      </c>
      <c r="U493" t="s">
        <v>4682</v>
      </c>
      <c r="V493">
        <v>30242</v>
      </c>
      <c r="W493" t="s">
        <v>4683</v>
      </c>
      <c r="X493">
        <v>998</v>
      </c>
      <c r="Y493">
        <v>3.3000000000000002E-2</v>
      </c>
      <c r="Z493">
        <v>22</v>
      </c>
      <c r="AA493" t="s">
        <v>4684</v>
      </c>
      <c r="AB493">
        <v>23</v>
      </c>
      <c r="AC493">
        <v>23</v>
      </c>
      <c r="AD493">
        <v>0</v>
      </c>
      <c r="AE493">
        <v>23.4</v>
      </c>
      <c r="AF493" t="s">
        <v>187</v>
      </c>
      <c r="AG493">
        <v>51700</v>
      </c>
      <c r="AH493" t="s">
        <v>4685</v>
      </c>
      <c r="AI493" t="s">
        <v>54</v>
      </c>
      <c r="AJ493" t="s">
        <v>166</v>
      </c>
      <c r="AK493" t="s">
        <v>54</v>
      </c>
      <c r="AL493" s="23" t="str">
        <f t="shared" si="8"/>
        <v>Life Style</v>
      </c>
      <c r="AM493">
        <f>LEN(Exploratory_Data_Analysis___video_youtube[[#This Row],[description]])</f>
        <v>387</v>
      </c>
    </row>
    <row r="494" spans="1:39" x14ac:dyDescent="0.35">
      <c r="A494" t="s">
        <v>4686</v>
      </c>
      <c r="B494" t="s">
        <v>4687</v>
      </c>
      <c r="C494" t="s">
        <v>4687</v>
      </c>
      <c r="D494" t="s">
        <v>4688</v>
      </c>
      <c r="E494" t="s">
        <v>41</v>
      </c>
      <c r="F494" t="s">
        <v>4527</v>
      </c>
      <c r="G494" t="s">
        <v>1721</v>
      </c>
      <c r="H494" t="s">
        <v>1721</v>
      </c>
      <c r="I494" t="s">
        <v>43</v>
      </c>
      <c r="J494" t="s">
        <v>749</v>
      </c>
      <c r="K494" t="s">
        <v>750</v>
      </c>
      <c r="L494" t="s">
        <v>751</v>
      </c>
      <c r="M494">
        <v>29</v>
      </c>
      <c r="N494">
        <v>6</v>
      </c>
      <c r="O494">
        <v>2021</v>
      </c>
      <c r="P494">
        <v>29</v>
      </c>
      <c r="Q494" t="s">
        <v>631</v>
      </c>
      <c r="R494" s="1">
        <v>44348</v>
      </c>
      <c r="S494">
        <v>2</v>
      </c>
      <c r="T494" t="s">
        <v>356</v>
      </c>
      <c r="U494" t="s">
        <v>4689</v>
      </c>
      <c r="V494">
        <v>16008</v>
      </c>
      <c r="W494" t="s">
        <v>4690</v>
      </c>
      <c r="X494">
        <v>300</v>
      </c>
      <c r="Y494">
        <v>1.8700000000000001E-2</v>
      </c>
      <c r="Z494">
        <v>17</v>
      </c>
      <c r="AA494" t="s">
        <v>4691</v>
      </c>
      <c r="AB494">
        <v>29</v>
      </c>
      <c r="AC494">
        <v>37</v>
      </c>
      <c r="AD494">
        <v>0</v>
      </c>
      <c r="AE494">
        <v>37.5</v>
      </c>
      <c r="AF494" t="s">
        <v>52</v>
      </c>
      <c r="AG494">
        <v>50400</v>
      </c>
      <c r="AH494" t="s">
        <v>4692</v>
      </c>
      <c r="AI494" t="s">
        <v>54</v>
      </c>
      <c r="AJ494" t="s">
        <v>1143</v>
      </c>
      <c r="AK494" t="s">
        <v>1143</v>
      </c>
      <c r="AL494" s="23" t="str">
        <f t="shared" si="8"/>
        <v>ธุรกิจและการค้า</v>
      </c>
      <c r="AM494">
        <f>LEN(Exploratory_Data_Analysis___video_youtube[[#This Row],[description]])</f>
        <v>423</v>
      </c>
    </row>
    <row r="495" spans="1:39" x14ac:dyDescent="0.35">
      <c r="A495" t="s">
        <v>4693</v>
      </c>
      <c r="B495" t="s">
        <v>4694</v>
      </c>
      <c r="C495" t="s">
        <v>4694</v>
      </c>
      <c r="D495" t="s">
        <v>4695</v>
      </c>
      <c r="E495" t="s">
        <v>41</v>
      </c>
      <c r="F495" t="s">
        <v>892</v>
      </c>
      <c r="G495" t="s">
        <v>1721</v>
      </c>
      <c r="H495" t="s">
        <v>1721</v>
      </c>
      <c r="I495" t="s">
        <v>43</v>
      </c>
      <c r="J495" t="s">
        <v>4696</v>
      </c>
      <c r="K495" t="s">
        <v>4697</v>
      </c>
      <c r="L495" t="s">
        <v>4698</v>
      </c>
      <c r="M495">
        <v>6</v>
      </c>
      <c r="N495">
        <v>7</v>
      </c>
      <c r="O495">
        <v>2021</v>
      </c>
      <c r="P495">
        <v>6</v>
      </c>
      <c r="Q495" t="s">
        <v>762</v>
      </c>
      <c r="R495" s="1">
        <v>44378</v>
      </c>
      <c r="S495">
        <v>3</v>
      </c>
      <c r="T495" t="s">
        <v>763</v>
      </c>
      <c r="U495" t="s">
        <v>4699</v>
      </c>
      <c r="V495">
        <v>53098</v>
      </c>
      <c r="W495" t="s">
        <v>4700</v>
      </c>
      <c r="X495">
        <v>1719</v>
      </c>
      <c r="Y495">
        <v>3.2399999999999998E-2</v>
      </c>
      <c r="Z495">
        <v>46</v>
      </c>
      <c r="AA495" t="s">
        <v>4701</v>
      </c>
      <c r="AB495">
        <v>49</v>
      </c>
      <c r="AC495">
        <v>16</v>
      </c>
      <c r="AD495">
        <v>0</v>
      </c>
      <c r="AE495">
        <v>16.8</v>
      </c>
      <c r="AF495" t="s">
        <v>187</v>
      </c>
      <c r="AG495">
        <v>56800</v>
      </c>
      <c r="AH495" t="s">
        <v>4702</v>
      </c>
      <c r="AI495" t="s">
        <v>54</v>
      </c>
      <c r="AJ495" t="s">
        <v>9380</v>
      </c>
      <c r="AK495" t="s">
        <v>54</v>
      </c>
      <c r="AL495" s="23" t="str">
        <f t="shared" si="8"/>
        <v>Life Style</v>
      </c>
      <c r="AM495">
        <f>LEN(Exploratory_Data_Analysis___video_youtube[[#This Row],[description]])</f>
        <v>445</v>
      </c>
    </row>
    <row r="496" spans="1:39" x14ac:dyDescent="0.35">
      <c r="A496" t="s">
        <v>4703</v>
      </c>
      <c r="B496" t="s">
        <v>4704</v>
      </c>
      <c r="C496" t="s">
        <v>4704</v>
      </c>
      <c r="D496" t="s">
        <v>4705</v>
      </c>
      <c r="E496" t="s">
        <v>41</v>
      </c>
      <c r="F496" t="s">
        <v>4038</v>
      </c>
      <c r="G496" t="s">
        <v>1721</v>
      </c>
      <c r="H496" t="s">
        <v>1721</v>
      </c>
      <c r="I496" t="s">
        <v>43</v>
      </c>
      <c r="J496" t="s">
        <v>4706</v>
      </c>
      <c r="K496" t="s">
        <v>4707</v>
      </c>
      <c r="L496" t="s">
        <v>4708</v>
      </c>
      <c r="M496">
        <v>10</v>
      </c>
      <c r="N496">
        <v>7</v>
      </c>
      <c r="O496">
        <v>2021</v>
      </c>
      <c r="P496">
        <v>10</v>
      </c>
      <c r="Q496" t="s">
        <v>762</v>
      </c>
      <c r="R496" s="1">
        <v>44378</v>
      </c>
      <c r="S496">
        <v>3</v>
      </c>
      <c r="T496" t="s">
        <v>763</v>
      </c>
      <c r="U496" t="s">
        <v>4709</v>
      </c>
      <c r="V496">
        <v>150312</v>
      </c>
      <c r="W496" t="s">
        <v>4710</v>
      </c>
      <c r="X496">
        <v>4626</v>
      </c>
      <c r="Y496">
        <v>3.0800000000000001E-2</v>
      </c>
      <c r="Z496">
        <v>86</v>
      </c>
      <c r="AA496" t="s">
        <v>4711</v>
      </c>
      <c r="AB496">
        <v>55</v>
      </c>
      <c r="AC496">
        <v>35</v>
      </c>
      <c r="AD496">
        <v>0</v>
      </c>
      <c r="AE496">
        <v>35.9</v>
      </c>
      <c r="AF496" t="s">
        <v>52</v>
      </c>
      <c r="AG496">
        <v>63100</v>
      </c>
      <c r="AH496" t="s">
        <v>4712</v>
      </c>
      <c r="AI496" t="s">
        <v>54</v>
      </c>
      <c r="AJ496" t="s">
        <v>166</v>
      </c>
      <c r="AK496" t="s">
        <v>54</v>
      </c>
      <c r="AL496" s="23" t="str">
        <f t="shared" si="8"/>
        <v>Life Style</v>
      </c>
      <c r="AM496">
        <f>LEN(Exploratory_Data_Analysis___video_youtube[[#This Row],[description]])</f>
        <v>406</v>
      </c>
    </row>
    <row r="497" spans="1:39" x14ac:dyDescent="0.35">
      <c r="A497" t="s">
        <v>4713</v>
      </c>
      <c r="B497" t="s">
        <v>4714</v>
      </c>
      <c r="C497" t="s">
        <v>4714</v>
      </c>
      <c r="D497" t="s">
        <v>4715</v>
      </c>
      <c r="E497" t="s">
        <v>41</v>
      </c>
      <c r="F497" t="s">
        <v>351</v>
      </c>
      <c r="G497" t="s">
        <v>1721</v>
      </c>
      <c r="H497" t="s">
        <v>1721</v>
      </c>
      <c r="I497" t="s">
        <v>43</v>
      </c>
      <c r="J497" t="s">
        <v>4716</v>
      </c>
      <c r="K497" t="s">
        <v>4717</v>
      </c>
      <c r="L497" t="s">
        <v>4718</v>
      </c>
      <c r="M497">
        <v>12</v>
      </c>
      <c r="N497">
        <v>7</v>
      </c>
      <c r="O497">
        <v>2021</v>
      </c>
      <c r="P497">
        <v>12</v>
      </c>
      <c r="Q497" t="s">
        <v>762</v>
      </c>
      <c r="R497" s="1">
        <v>44378</v>
      </c>
      <c r="S497">
        <v>3</v>
      </c>
      <c r="T497" t="s">
        <v>763</v>
      </c>
      <c r="U497" t="s">
        <v>4719</v>
      </c>
      <c r="V497">
        <v>28912</v>
      </c>
      <c r="W497" t="s">
        <v>4720</v>
      </c>
      <c r="X497">
        <v>700</v>
      </c>
      <c r="Y497">
        <v>2.4199999999999999E-2</v>
      </c>
      <c r="Z497">
        <v>38</v>
      </c>
      <c r="AA497" t="s">
        <v>4721</v>
      </c>
      <c r="AB497">
        <v>1</v>
      </c>
      <c r="AC497">
        <v>15</v>
      </c>
      <c r="AD497">
        <v>0</v>
      </c>
      <c r="AE497">
        <v>15</v>
      </c>
      <c r="AF497" t="s">
        <v>187</v>
      </c>
      <c r="AG497">
        <v>55600</v>
      </c>
      <c r="AH497" t="s">
        <v>4722</v>
      </c>
      <c r="AI497" t="s">
        <v>54</v>
      </c>
      <c r="AJ497" t="s">
        <v>7043</v>
      </c>
      <c r="AK497" t="s">
        <v>54</v>
      </c>
      <c r="AL497" s="23" t="str">
        <f t="shared" si="8"/>
        <v>Life Style</v>
      </c>
      <c r="AM497">
        <f>LEN(Exploratory_Data_Analysis___video_youtube[[#This Row],[description]])</f>
        <v>364</v>
      </c>
    </row>
    <row r="498" spans="1:39" x14ac:dyDescent="0.35">
      <c r="A498" t="s">
        <v>4723</v>
      </c>
      <c r="B498" t="s">
        <v>4724</v>
      </c>
      <c r="C498" t="s">
        <v>4724</v>
      </c>
      <c r="D498" t="s">
        <v>4725</v>
      </c>
      <c r="E498" t="s">
        <v>41</v>
      </c>
      <c r="F498" t="s">
        <v>4057</v>
      </c>
      <c r="G498" t="s">
        <v>1721</v>
      </c>
      <c r="H498" t="s">
        <v>1721</v>
      </c>
      <c r="I498" t="s">
        <v>43</v>
      </c>
      <c r="J498" t="s">
        <v>4726</v>
      </c>
      <c r="K498" t="s">
        <v>4727</v>
      </c>
      <c r="L498" t="s">
        <v>4728</v>
      </c>
      <c r="M498">
        <v>13</v>
      </c>
      <c r="N498">
        <v>7</v>
      </c>
      <c r="O498">
        <v>2021</v>
      </c>
      <c r="P498">
        <v>13</v>
      </c>
      <c r="Q498" t="s">
        <v>762</v>
      </c>
      <c r="R498" s="1">
        <v>44378</v>
      </c>
      <c r="S498">
        <v>3</v>
      </c>
      <c r="T498" t="s">
        <v>763</v>
      </c>
      <c r="U498" t="s">
        <v>4729</v>
      </c>
      <c r="V498">
        <v>10483</v>
      </c>
      <c r="W498" t="s">
        <v>795</v>
      </c>
      <c r="X498">
        <v>226</v>
      </c>
      <c r="Y498">
        <v>2.1600000000000001E-2</v>
      </c>
      <c r="Z498">
        <v>5</v>
      </c>
      <c r="AA498" t="s">
        <v>4730</v>
      </c>
      <c r="AB498">
        <v>44</v>
      </c>
      <c r="AC498">
        <v>43</v>
      </c>
      <c r="AD498">
        <v>0</v>
      </c>
      <c r="AE498">
        <v>43.7</v>
      </c>
      <c r="AF498" t="s">
        <v>52</v>
      </c>
      <c r="AG498">
        <v>51500</v>
      </c>
      <c r="AH498" t="s">
        <v>4731</v>
      </c>
      <c r="AI498" t="s">
        <v>54</v>
      </c>
      <c r="AJ498" t="s">
        <v>846</v>
      </c>
      <c r="AK498" t="s">
        <v>846</v>
      </c>
      <c r="AL498" s="23" t="str">
        <f t="shared" si="8"/>
        <v>ธุรกิจและการค้า</v>
      </c>
      <c r="AM498">
        <f>LEN(Exploratory_Data_Analysis___video_youtube[[#This Row],[description]])</f>
        <v>425</v>
      </c>
    </row>
    <row r="499" spans="1:39" x14ac:dyDescent="0.35">
      <c r="A499" t="s">
        <v>4732</v>
      </c>
      <c r="B499" t="s">
        <v>4733</v>
      </c>
      <c r="C499" t="s">
        <v>4733</v>
      </c>
      <c r="D499" t="s">
        <v>4734</v>
      </c>
      <c r="E499" t="s">
        <v>41</v>
      </c>
      <c r="F499" t="s">
        <v>351</v>
      </c>
      <c r="G499" t="s">
        <v>1721</v>
      </c>
      <c r="H499" t="s">
        <v>1721</v>
      </c>
      <c r="I499" t="s">
        <v>43</v>
      </c>
      <c r="J499" t="s">
        <v>4735</v>
      </c>
      <c r="K499" t="s">
        <v>4736</v>
      </c>
      <c r="L499" t="s">
        <v>4737</v>
      </c>
      <c r="M499">
        <v>15</v>
      </c>
      <c r="N499">
        <v>7</v>
      </c>
      <c r="O499">
        <v>2021</v>
      </c>
      <c r="P499">
        <v>15</v>
      </c>
      <c r="Q499" t="s">
        <v>762</v>
      </c>
      <c r="R499" s="1">
        <v>44378</v>
      </c>
      <c r="S499">
        <v>3</v>
      </c>
      <c r="T499" t="s">
        <v>763</v>
      </c>
      <c r="U499" t="s">
        <v>4738</v>
      </c>
      <c r="V499">
        <v>43317</v>
      </c>
      <c r="W499" t="s">
        <v>4739</v>
      </c>
      <c r="X499">
        <v>1428</v>
      </c>
      <c r="Y499">
        <v>3.3000000000000002E-2</v>
      </c>
      <c r="Z499">
        <v>82</v>
      </c>
      <c r="AA499" t="s">
        <v>715</v>
      </c>
      <c r="AB499">
        <v>38</v>
      </c>
      <c r="AC499">
        <v>25</v>
      </c>
      <c r="AD499">
        <v>0</v>
      </c>
      <c r="AE499">
        <v>25.6</v>
      </c>
      <c r="AF499" t="s">
        <v>187</v>
      </c>
      <c r="AG499">
        <v>58100</v>
      </c>
      <c r="AH499" t="s">
        <v>4740</v>
      </c>
      <c r="AI499" t="s">
        <v>54</v>
      </c>
      <c r="AJ499" t="s">
        <v>9380</v>
      </c>
      <c r="AK499" t="s">
        <v>54</v>
      </c>
      <c r="AL499" s="23" t="str">
        <f t="shared" si="8"/>
        <v>Life Style</v>
      </c>
      <c r="AM499">
        <f>LEN(Exploratory_Data_Analysis___video_youtube[[#This Row],[description]])</f>
        <v>677</v>
      </c>
    </row>
    <row r="500" spans="1:39" x14ac:dyDescent="0.35">
      <c r="A500" t="s">
        <v>4741</v>
      </c>
      <c r="B500" t="s">
        <v>4742</v>
      </c>
      <c r="C500" t="s">
        <v>4742</v>
      </c>
      <c r="D500" t="s">
        <v>4743</v>
      </c>
      <c r="E500" t="s">
        <v>41</v>
      </c>
      <c r="F500" t="s">
        <v>4017</v>
      </c>
      <c r="G500" t="s">
        <v>1721</v>
      </c>
      <c r="H500" t="s">
        <v>1721</v>
      </c>
      <c r="I500" t="s">
        <v>43</v>
      </c>
      <c r="J500" t="s">
        <v>4744</v>
      </c>
      <c r="K500" t="s">
        <v>4745</v>
      </c>
      <c r="L500" t="s">
        <v>4746</v>
      </c>
      <c r="M500">
        <v>16</v>
      </c>
      <c r="N500">
        <v>7</v>
      </c>
      <c r="O500">
        <v>2021</v>
      </c>
      <c r="P500">
        <v>16</v>
      </c>
      <c r="Q500" t="s">
        <v>762</v>
      </c>
      <c r="R500" s="1">
        <v>44378</v>
      </c>
      <c r="S500">
        <v>3</v>
      </c>
      <c r="T500" t="s">
        <v>763</v>
      </c>
      <c r="U500" t="s">
        <v>4747</v>
      </c>
      <c r="V500">
        <v>140466</v>
      </c>
      <c r="W500" t="s">
        <v>4748</v>
      </c>
      <c r="X500">
        <v>3188</v>
      </c>
      <c r="Y500">
        <v>2.2700000000000001E-2</v>
      </c>
      <c r="Z500">
        <v>201</v>
      </c>
      <c r="AA500" t="s">
        <v>4749</v>
      </c>
      <c r="AB500">
        <v>42</v>
      </c>
      <c r="AC500">
        <v>15</v>
      </c>
      <c r="AD500">
        <v>0</v>
      </c>
      <c r="AE500">
        <v>15.7</v>
      </c>
      <c r="AF500" t="s">
        <v>187</v>
      </c>
      <c r="AG500">
        <v>55800</v>
      </c>
      <c r="AH500" t="s">
        <v>4750</v>
      </c>
      <c r="AI500" t="s">
        <v>54</v>
      </c>
      <c r="AJ500" t="s">
        <v>9380</v>
      </c>
      <c r="AK500" t="s">
        <v>54</v>
      </c>
      <c r="AL500" s="23" t="str">
        <f t="shared" si="8"/>
        <v>Life Style</v>
      </c>
      <c r="AM500">
        <f>LEN(Exploratory_Data_Analysis___video_youtube[[#This Row],[description]])</f>
        <v>550</v>
      </c>
    </row>
    <row r="501" spans="1:39" x14ac:dyDescent="0.35">
      <c r="A501" t="s">
        <v>4751</v>
      </c>
      <c r="B501" t="s">
        <v>4752</v>
      </c>
      <c r="C501" t="s">
        <v>4752</v>
      </c>
      <c r="D501" t="s">
        <v>4753</v>
      </c>
      <c r="E501" t="s">
        <v>41</v>
      </c>
      <c r="F501" t="s">
        <v>412</v>
      </c>
      <c r="G501" t="s">
        <v>1721</v>
      </c>
      <c r="H501" t="s">
        <v>1721</v>
      </c>
      <c r="I501" t="s">
        <v>43</v>
      </c>
      <c r="J501" t="s">
        <v>4754</v>
      </c>
      <c r="K501" t="s">
        <v>4755</v>
      </c>
      <c r="L501" t="s">
        <v>4756</v>
      </c>
      <c r="M501">
        <v>17</v>
      </c>
      <c r="N501">
        <v>7</v>
      </c>
      <c r="O501">
        <v>2021</v>
      </c>
      <c r="P501">
        <v>17</v>
      </c>
      <c r="Q501" t="s">
        <v>762</v>
      </c>
      <c r="R501" s="1">
        <v>44378</v>
      </c>
      <c r="S501">
        <v>3</v>
      </c>
      <c r="T501" t="s">
        <v>763</v>
      </c>
      <c r="U501" t="s">
        <v>4757</v>
      </c>
      <c r="V501">
        <v>26627</v>
      </c>
      <c r="W501" t="s">
        <v>4758</v>
      </c>
      <c r="X501">
        <v>682</v>
      </c>
      <c r="Y501">
        <v>2.5600000000000001E-2</v>
      </c>
      <c r="Z501">
        <v>23</v>
      </c>
      <c r="AA501" t="s">
        <v>4759</v>
      </c>
      <c r="AB501">
        <v>4</v>
      </c>
      <c r="AC501">
        <v>22</v>
      </c>
      <c r="AD501">
        <v>0</v>
      </c>
      <c r="AE501">
        <v>22.1</v>
      </c>
      <c r="AF501" t="s">
        <v>187</v>
      </c>
      <c r="AG501">
        <v>58700</v>
      </c>
      <c r="AH501" t="s">
        <v>4760</v>
      </c>
      <c r="AI501" t="s">
        <v>54</v>
      </c>
      <c r="AJ501" t="s">
        <v>166</v>
      </c>
      <c r="AK501" t="s">
        <v>54</v>
      </c>
      <c r="AL501" s="23" t="str">
        <f t="shared" si="8"/>
        <v>Life Style</v>
      </c>
      <c r="AM501">
        <f>LEN(Exploratory_Data_Analysis___video_youtube[[#This Row],[description]])</f>
        <v>490</v>
      </c>
    </row>
    <row r="502" spans="1:39" x14ac:dyDescent="0.35">
      <c r="A502" t="s">
        <v>4761</v>
      </c>
      <c r="B502" t="s">
        <v>4762</v>
      </c>
      <c r="C502" t="s">
        <v>4762</v>
      </c>
      <c r="D502" t="s">
        <v>4763</v>
      </c>
      <c r="E502" t="s">
        <v>41</v>
      </c>
      <c r="F502" t="s">
        <v>4527</v>
      </c>
      <c r="G502" t="s">
        <v>1721</v>
      </c>
      <c r="H502" t="s">
        <v>1721</v>
      </c>
      <c r="I502" t="s">
        <v>43</v>
      </c>
      <c r="J502" t="s">
        <v>4764</v>
      </c>
      <c r="K502" t="s">
        <v>4765</v>
      </c>
      <c r="L502" t="s">
        <v>4766</v>
      </c>
      <c r="M502">
        <v>20</v>
      </c>
      <c r="N502">
        <v>7</v>
      </c>
      <c r="O502">
        <v>2021</v>
      </c>
      <c r="P502">
        <v>20</v>
      </c>
      <c r="Q502" t="s">
        <v>762</v>
      </c>
      <c r="R502" s="1">
        <v>44378</v>
      </c>
      <c r="S502">
        <v>3</v>
      </c>
      <c r="T502" t="s">
        <v>763</v>
      </c>
      <c r="U502" t="s">
        <v>4767</v>
      </c>
      <c r="V502">
        <v>94142</v>
      </c>
      <c r="W502" t="s">
        <v>4768</v>
      </c>
      <c r="X502">
        <v>2559</v>
      </c>
      <c r="Y502">
        <v>2.7199999999999998E-2</v>
      </c>
      <c r="Z502">
        <v>236</v>
      </c>
      <c r="AA502" t="s">
        <v>4769</v>
      </c>
      <c r="AB502">
        <v>11</v>
      </c>
      <c r="AC502">
        <v>15</v>
      </c>
      <c r="AD502">
        <v>0</v>
      </c>
      <c r="AE502">
        <v>15.2</v>
      </c>
      <c r="AF502" t="s">
        <v>187</v>
      </c>
      <c r="AG502">
        <v>55400</v>
      </c>
      <c r="AH502" t="s">
        <v>4770</v>
      </c>
      <c r="AI502" t="s">
        <v>54</v>
      </c>
      <c r="AJ502" t="s">
        <v>7043</v>
      </c>
      <c r="AK502" t="s">
        <v>54</v>
      </c>
      <c r="AL502" s="23" t="str">
        <f t="shared" si="8"/>
        <v>Life Style</v>
      </c>
      <c r="AM502">
        <f>LEN(Exploratory_Data_Analysis___video_youtube[[#This Row],[description]])</f>
        <v>418</v>
      </c>
    </row>
    <row r="503" spans="1:39" x14ac:dyDescent="0.35">
      <c r="A503" t="s">
        <v>4771</v>
      </c>
      <c r="B503" t="s">
        <v>4772</v>
      </c>
      <c r="C503" t="s">
        <v>4772</v>
      </c>
      <c r="D503" t="s">
        <v>4773</v>
      </c>
      <c r="E503" t="s">
        <v>41</v>
      </c>
      <c r="F503" t="s">
        <v>310</v>
      </c>
      <c r="G503" t="s">
        <v>1721</v>
      </c>
      <c r="H503" t="s">
        <v>1721</v>
      </c>
      <c r="I503" t="s">
        <v>43</v>
      </c>
      <c r="J503" t="s">
        <v>4774</v>
      </c>
      <c r="K503" t="s">
        <v>4775</v>
      </c>
      <c r="L503" t="s">
        <v>4776</v>
      </c>
      <c r="M503">
        <v>22</v>
      </c>
      <c r="N503">
        <v>7</v>
      </c>
      <c r="O503">
        <v>2021</v>
      </c>
      <c r="P503">
        <v>22</v>
      </c>
      <c r="Q503" t="s">
        <v>762</v>
      </c>
      <c r="R503" s="1">
        <v>44378</v>
      </c>
      <c r="S503">
        <v>3</v>
      </c>
      <c r="T503" t="s">
        <v>763</v>
      </c>
      <c r="U503" t="s">
        <v>4777</v>
      </c>
      <c r="V503">
        <v>25039</v>
      </c>
      <c r="W503" t="s">
        <v>4778</v>
      </c>
      <c r="X503">
        <v>604</v>
      </c>
      <c r="Y503">
        <v>2.41E-2</v>
      </c>
      <c r="Z503">
        <v>31</v>
      </c>
      <c r="AA503" t="s">
        <v>4779</v>
      </c>
      <c r="AB503">
        <v>49</v>
      </c>
      <c r="AC503">
        <v>34</v>
      </c>
      <c r="AD503">
        <v>0</v>
      </c>
      <c r="AE503">
        <v>34.799999999999997</v>
      </c>
      <c r="AF503" t="s">
        <v>52</v>
      </c>
      <c r="AG503">
        <v>59200</v>
      </c>
      <c r="AH503" t="s">
        <v>4780</v>
      </c>
      <c r="AI503" t="s">
        <v>54</v>
      </c>
      <c r="AJ503" t="s">
        <v>4025</v>
      </c>
      <c r="AK503" t="s">
        <v>4025</v>
      </c>
      <c r="AL503" s="23" t="str">
        <f t="shared" si="8"/>
        <v>สินค้าและบริการ</v>
      </c>
      <c r="AM503">
        <f>LEN(Exploratory_Data_Analysis___video_youtube[[#This Row],[description]])</f>
        <v>519</v>
      </c>
    </row>
    <row r="504" spans="1:39" x14ac:dyDescent="0.35">
      <c r="A504" t="s">
        <v>4781</v>
      </c>
      <c r="B504" t="s">
        <v>4782</v>
      </c>
      <c r="C504" t="s">
        <v>4782</v>
      </c>
      <c r="D504" t="s">
        <v>4783</v>
      </c>
      <c r="E504" t="s">
        <v>41</v>
      </c>
      <c r="F504" t="s">
        <v>58</v>
      </c>
      <c r="G504" t="s">
        <v>1721</v>
      </c>
      <c r="H504" t="s">
        <v>1721</v>
      </c>
      <c r="I504" t="s">
        <v>43</v>
      </c>
      <c r="J504" t="s">
        <v>4784</v>
      </c>
      <c r="K504" t="s">
        <v>4785</v>
      </c>
      <c r="L504" t="s">
        <v>4786</v>
      </c>
      <c r="M504">
        <v>23</v>
      </c>
      <c r="N504">
        <v>7</v>
      </c>
      <c r="O504">
        <v>2021</v>
      </c>
      <c r="P504">
        <v>23</v>
      </c>
      <c r="Q504" t="s">
        <v>762</v>
      </c>
      <c r="R504" s="1">
        <v>44378</v>
      </c>
      <c r="S504">
        <v>3</v>
      </c>
      <c r="T504" t="s">
        <v>763</v>
      </c>
      <c r="U504" t="s">
        <v>4787</v>
      </c>
      <c r="V504">
        <v>15700</v>
      </c>
      <c r="W504" t="s">
        <v>4788</v>
      </c>
      <c r="X504">
        <v>391</v>
      </c>
      <c r="Y504">
        <v>2.4899999999999999E-2</v>
      </c>
      <c r="Z504">
        <v>15</v>
      </c>
      <c r="AA504" t="s">
        <v>4789</v>
      </c>
      <c r="AB504">
        <v>26</v>
      </c>
      <c r="AC504">
        <v>57</v>
      </c>
      <c r="AD504">
        <v>0</v>
      </c>
      <c r="AE504">
        <v>57.4</v>
      </c>
      <c r="AF504" t="s">
        <v>52</v>
      </c>
      <c r="AG504">
        <v>62700</v>
      </c>
      <c r="AH504" t="s">
        <v>4790</v>
      </c>
      <c r="AI504" t="s">
        <v>54</v>
      </c>
      <c r="AJ504" t="s">
        <v>249</v>
      </c>
      <c r="AK504" t="s">
        <v>249</v>
      </c>
      <c r="AL504" s="23" t="str">
        <f t="shared" si="8"/>
        <v>เศรษฐกิจ</v>
      </c>
      <c r="AM504">
        <f>LEN(Exploratory_Data_Analysis___video_youtube[[#This Row],[description]])</f>
        <v>841</v>
      </c>
    </row>
    <row r="505" spans="1:39" x14ac:dyDescent="0.35">
      <c r="A505" t="s">
        <v>4791</v>
      </c>
      <c r="B505" t="s">
        <v>4792</v>
      </c>
      <c r="C505" t="s">
        <v>4792</v>
      </c>
      <c r="D505" t="s">
        <v>4793</v>
      </c>
      <c r="E505" t="s">
        <v>41</v>
      </c>
      <c r="F505" t="s">
        <v>276</v>
      </c>
      <c r="G505" t="s">
        <v>1721</v>
      </c>
      <c r="H505" t="s">
        <v>1721</v>
      </c>
      <c r="I505" t="s">
        <v>43</v>
      </c>
      <c r="J505" t="s">
        <v>4794</v>
      </c>
      <c r="K505" t="s">
        <v>4795</v>
      </c>
      <c r="L505" t="s">
        <v>4796</v>
      </c>
      <c r="M505">
        <v>25</v>
      </c>
      <c r="N505">
        <v>7</v>
      </c>
      <c r="O505">
        <v>2021</v>
      </c>
      <c r="P505">
        <v>25</v>
      </c>
      <c r="Q505" t="s">
        <v>762</v>
      </c>
      <c r="R505" s="1">
        <v>44378</v>
      </c>
      <c r="S505">
        <v>3</v>
      </c>
      <c r="T505" t="s">
        <v>763</v>
      </c>
      <c r="U505" t="s">
        <v>4797</v>
      </c>
      <c r="V505">
        <v>53079</v>
      </c>
      <c r="W505" t="s">
        <v>4798</v>
      </c>
      <c r="X505">
        <v>1078</v>
      </c>
      <c r="Y505">
        <v>2.0299999999999999E-2</v>
      </c>
      <c r="Z505">
        <v>59</v>
      </c>
      <c r="AA505" t="s">
        <v>4799</v>
      </c>
      <c r="AB505">
        <v>38</v>
      </c>
      <c r="AC505">
        <v>30</v>
      </c>
      <c r="AD505">
        <v>0</v>
      </c>
      <c r="AE505">
        <v>30.6</v>
      </c>
      <c r="AF505" t="s">
        <v>52</v>
      </c>
      <c r="AG505">
        <v>56500</v>
      </c>
      <c r="AH505" t="s">
        <v>4800</v>
      </c>
      <c r="AI505" t="s">
        <v>54</v>
      </c>
      <c r="AJ505" t="s">
        <v>166</v>
      </c>
      <c r="AK505" t="s">
        <v>54</v>
      </c>
      <c r="AL505" s="23" t="str">
        <f t="shared" si="8"/>
        <v>Life Style</v>
      </c>
      <c r="AM505">
        <f>LEN(Exploratory_Data_Analysis___video_youtube[[#This Row],[description]])</f>
        <v>559</v>
      </c>
    </row>
    <row r="506" spans="1:39" x14ac:dyDescent="0.35">
      <c r="A506" t="s">
        <v>4801</v>
      </c>
      <c r="B506" t="s">
        <v>4802</v>
      </c>
      <c r="C506" t="s">
        <v>4802</v>
      </c>
      <c r="D506" t="s">
        <v>4803</v>
      </c>
      <c r="E506" t="s">
        <v>41</v>
      </c>
      <c r="F506" t="s">
        <v>892</v>
      </c>
      <c r="G506" t="s">
        <v>1721</v>
      </c>
      <c r="H506" t="s">
        <v>1721</v>
      </c>
      <c r="I506" t="s">
        <v>43</v>
      </c>
      <c r="J506" t="s">
        <v>4804</v>
      </c>
      <c r="K506" t="s">
        <v>4805</v>
      </c>
      <c r="L506" t="s">
        <v>4806</v>
      </c>
      <c r="M506">
        <v>27</v>
      </c>
      <c r="N506">
        <v>7</v>
      </c>
      <c r="O506">
        <v>2021</v>
      </c>
      <c r="P506">
        <v>27</v>
      </c>
      <c r="Q506" t="s">
        <v>762</v>
      </c>
      <c r="R506" s="1">
        <v>44378</v>
      </c>
      <c r="S506">
        <v>3</v>
      </c>
      <c r="T506" t="s">
        <v>763</v>
      </c>
      <c r="U506" t="s">
        <v>4807</v>
      </c>
      <c r="V506">
        <v>49491</v>
      </c>
      <c r="W506" t="s">
        <v>4808</v>
      </c>
      <c r="X506">
        <v>1018</v>
      </c>
      <c r="Y506">
        <v>2.06E-2</v>
      </c>
      <c r="Z506">
        <v>148</v>
      </c>
      <c r="AA506" t="s">
        <v>4809</v>
      </c>
      <c r="AB506">
        <v>49</v>
      </c>
      <c r="AC506">
        <v>49</v>
      </c>
      <c r="AD506">
        <v>0</v>
      </c>
      <c r="AE506">
        <v>49.8</v>
      </c>
      <c r="AF506" t="s">
        <v>52</v>
      </c>
      <c r="AG506">
        <v>63900</v>
      </c>
      <c r="AH506" t="s">
        <v>4810</v>
      </c>
      <c r="AI506" t="s">
        <v>54</v>
      </c>
      <c r="AJ506" t="s">
        <v>5736</v>
      </c>
      <c r="AK506" t="s">
        <v>54</v>
      </c>
      <c r="AL506" s="23" t="str">
        <f t="shared" si="8"/>
        <v>สินค้าและบริการ</v>
      </c>
      <c r="AM506">
        <f>LEN(Exploratory_Data_Analysis___video_youtube[[#This Row],[description]])</f>
        <v>622</v>
      </c>
    </row>
    <row r="507" spans="1:39" x14ac:dyDescent="0.35">
      <c r="A507" t="s">
        <v>4811</v>
      </c>
      <c r="B507" t="s">
        <v>4812</v>
      </c>
      <c r="C507" t="s">
        <v>4812</v>
      </c>
      <c r="D507" t="s">
        <v>4813</v>
      </c>
      <c r="E507" t="s">
        <v>41</v>
      </c>
      <c r="F507" t="s">
        <v>738</v>
      </c>
      <c r="G507" t="s">
        <v>1721</v>
      </c>
      <c r="H507" t="s">
        <v>1721</v>
      </c>
      <c r="I507" t="s">
        <v>43</v>
      </c>
      <c r="J507" t="s">
        <v>4814</v>
      </c>
      <c r="K507" t="s">
        <v>4815</v>
      </c>
      <c r="L507" t="s">
        <v>4816</v>
      </c>
      <c r="M507">
        <v>29</v>
      </c>
      <c r="N507">
        <v>7</v>
      </c>
      <c r="O507">
        <v>2021</v>
      </c>
      <c r="P507">
        <v>29</v>
      </c>
      <c r="Q507" t="s">
        <v>762</v>
      </c>
      <c r="R507" s="1">
        <v>44378</v>
      </c>
      <c r="S507">
        <v>3</v>
      </c>
      <c r="T507" t="s">
        <v>763</v>
      </c>
      <c r="U507" t="s">
        <v>4817</v>
      </c>
      <c r="V507">
        <v>63715</v>
      </c>
      <c r="W507" t="s">
        <v>4818</v>
      </c>
      <c r="X507">
        <v>1922</v>
      </c>
      <c r="Y507">
        <v>3.0200000000000001E-2</v>
      </c>
      <c r="Z507">
        <v>67</v>
      </c>
      <c r="AA507" t="s">
        <v>4819</v>
      </c>
      <c r="AB507">
        <v>49</v>
      </c>
      <c r="AC507">
        <v>32</v>
      </c>
      <c r="AD507">
        <v>0</v>
      </c>
      <c r="AE507">
        <v>32.799999999999997</v>
      </c>
      <c r="AF507" t="s">
        <v>52</v>
      </c>
      <c r="AG507">
        <v>59900</v>
      </c>
      <c r="AH507" t="s">
        <v>4820</v>
      </c>
      <c r="AI507" t="s">
        <v>54</v>
      </c>
      <c r="AJ507" t="s">
        <v>166</v>
      </c>
      <c r="AK507" t="s">
        <v>54</v>
      </c>
      <c r="AL507" s="23" t="str">
        <f t="shared" si="8"/>
        <v>Life Style</v>
      </c>
      <c r="AM507">
        <f>LEN(Exploratory_Data_Analysis___video_youtube[[#This Row],[description]])</f>
        <v>646</v>
      </c>
    </row>
    <row r="508" spans="1:39" x14ac:dyDescent="0.35">
      <c r="A508" t="s">
        <v>4821</v>
      </c>
      <c r="B508" t="s">
        <v>4822</v>
      </c>
      <c r="C508" t="s">
        <v>4822</v>
      </c>
      <c r="D508" t="s">
        <v>4823</v>
      </c>
      <c r="E508" t="s">
        <v>41</v>
      </c>
      <c r="F508" t="s">
        <v>81</v>
      </c>
      <c r="G508" t="s">
        <v>1721</v>
      </c>
      <c r="H508" t="s">
        <v>1721</v>
      </c>
      <c r="I508" t="s">
        <v>43</v>
      </c>
      <c r="J508" t="s">
        <v>4824</v>
      </c>
      <c r="K508" t="s">
        <v>4825</v>
      </c>
      <c r="L508" t="s">
        <v>4826</v>
      </c>
      <c r="M508">
        <v>31</v>
      </c>
      <c r="N508">
        <v>7</v>
      </c>
      <c r="O508">
        <v>2021</v>
      </c>
      <c r="P508">
        <v>31</v>
      </c>
      <c r="Q508" t="s">
        <v>762</v>
      </c>
      <c r="R508" s="1">
        <v>44378</v>
      </c>
      <c r="S508">
        <v>3</v>
      </c>
      <c r="T508" t="s">
        <v>763</v>
      </c>
      <c r="U508" t="s">
        <v>4827</v>
      </c>
      <c r="V508">
        <v>34091</v>
      </c>
      <c r="W508" t="s">
        <v>4828</v>
      </c>
      <c r="X508">
        <v>899</v>
      </c>
      <c r="Y508">
        <v>2.64E-2</v>
      </c>
      <c r="Z508">
        <v>37</v>
      </c>
      <c r="AA508" t="s">
        <v>2207</v>
      </c>
      <c r="AB508">
        <v>39</v>
      </c>
      <c r="AC508">
        <v>29</v>
      </c>
      <c r="AD508">
        <v>0</v>
      </c>
      <c r="AE508">
        <v>29.7</v>
      </c>
      <c r="AF508" t="s">
        <v>187</v>
      </c>
      <c r="AG508">
        <v>57500</v>
      </c>
      <c r="AH508" t="s">
        <v>4829</v>
      </c>
      <c r="AI508" t="s">
        <v>54</v>
      </c>
      <c r="AJ508" t="s">
        <v>77</v>
      </c>
      <c r="AK508" t="s">
        <v>77</v>
      </c>
      <c r="AL508" s="23" t="str">
        <f t="shared" si="8"/>
        <v>ธุรกิจและการค้า</v>
      </c>
      <c r="AM508">
        <f>LEN(Exploratory_Data_Analysis___video_youtube[[#This Row],[description]])</f>
        <v>807</v>
      </c>
    </row>
    <row r="509" spans="1:39" x14ac:dyDescent="0.35">
      <c r="A509" t="s">
        <v>4830</v>
      </c>
      <c r="B509" t="s">
        <v>4831</v>
      </c>
      <c r="C509" t="s">
        <v>4831</v>
      </c>
      <c r="D509" t="s">
        <v>4832</v>
      </c>
      <c r="E509" t="s">
        <v>41</v>
      </c>
      <c r="F509" t="s">
        <v>4833</v>
      </c>
      <c r="G509" t="s">
        <v>1721</v>
      </c>
      <c r="H509" t="s">
        <v>1721</v>
      </c>
      <c r="I509" t="s">
        <v>43</v>
      </c>
      <c r="J509" t="s">
        <v>4834</v>
      </c>
      <c r="K509" t="s">
        <v>4835</v>
      </c>
      <c r="L509" t="s">
        <v>4836</v>
      </c>
      <c r="M509">
        <v>2</v>
      </c>
      <c r="N509">
        <v>8</v>
      </c>
      <c r="O509">
        <v>2021</v>
      </c>
      <c r="P509">
        <v>2</v>
      </c>
      <c r="Q509" t="s">
        <v>906</v>
      </c>
      <c r="R509" s="1">
        <v>44409</v>
      </c>
      <c r="S509">
        <v>3</v>
      </c>
      <c r="T509" t="s">
        <v>763</v>
      </c>
      <c r="U509" t="s">
        <v>4837</v>
      </c>
      <c r="V509">
        <v>11813</v>
      </c>
      <c r="W509" t="s">
        <v>4838</v>
      </c>
      <c r="X509">
        <v>231</v>
      </c>
      <c r="Y509">
        <v>1.9599999999999999E-2</v>
      </c>
      <c r="Z509">
        <v>17</v>
      </c>
      <c r="AA509" t="s">
        <v>4839</v>
      </c>
      <c r="AB509">
        <v>47</v>
      </c>
      <c r="AC509">
        <v>56</v>
      </c>
      <c r="AD509">
        <v>0</v>
      </c>
      <c r="AE509">
        <v>56.8</v>
      </c>
      <c r="AF509" t="s">
        <v>52</v>
      </c>
      <c r="AG509">
        <v>66900</v>
      </c>
      <c r="AH509" t="s">
        <v>4840</v>
      </c>
      <c r="AI509" t="s">
        <v>54</v>
      </c>
      <c r="AJ509" t="s">
        <v>272</v>
      </c>
      <c r="AK509" t="s">
        <v>54</v>
      </c>
      <c r="AL509" s="23" t="str">
        <f t="shared" si="8"/>
        <v>สินค้าและบริการ</v>
      </c>
      <c r="AM509">
        <f>LEN(Exploratory_Data_Analysis___video_youtube[[#This Row],[description]])</f>
        <v>638</v>
      </c>
    </row>
    <row r="510" spans="1:39" x14ac:dyDescent="0.35">
      <c r="A510" t="s">
        <v>4841</v>
      </c>
      <c r="B510" t="s">
        <v>4842</v>
      </c>
      <c r="C510" t="s">
        <v>4842</v>
      </c>
      <c r="D510" t="s">
        <v>4843</v>
      </c>
      <c r="E510" t="s">
        <v>41</v>
      </c>
      <c r="F510" t="s">
        <v>224</v>
      </c>
      <c r="G510" t="s">
        <v>1721</v>
      </c>
      <c r="H510" t="s">
        <v>1721</v>
      </c>
      <c r="I510" t="s">
        <v>43</v>
      </c>
      <c r="J510" t="s">
        <v>4844</v>
      </c>
      <c r="K510" t="s">
        <v>4845</v>
      </c>
      <c r="L510" t="s">
        <v>4846</v>
      </c>
      <c r="M510">
        <v>3</v>
      </c>
      <c r="N510">
        <v>8</v>
      </c>
      <c r="O510">
        <v>2021</v>
      </c>
      <c r="P510">
        <v>3</v>
      </c>
      <c r="Q510" t="s">
        <v>906</v>
      </c>
      <c r="R510" s="1">
        <v>44409</v>
      </c>
      <c r="S510">
        <v>3</v>
      </c>
      <c r="T510" t="s">
        <v>763</v>
      </c>
      <c r="U510" t="s">
        <v>4847</v>
      </c>
      <c r="V510">
        <v>5763</v>
      </c>
      <c r="W510" t="s">
        <v>4848</v>
      </c>
      <c r="X510">
        <v>160</v>
      </c>
      <c r="Y510">
        <v>2.7799999999999998E-2</v>
      </c>
      <c r="Z510">
        <v>4</v>
      </c>
      <c r="AA510" t="s">
        <v>4849</v>
      </c>
      <c r="AB510">
        <v>9</v>
      </c>
      <c r="AC510">
        <v>16</v>
      </c>
      <c r="AD510">
        <v>0</v>
      </c>
      <c r="AE510">
        <v>16.2</v>
      </c>
      <c r="AF510" t="s">
        <v>187</v>
      </c>
      <c r="AG510">
        <v>59400</v>
      </c>
      <c r="AH510" t="s">
        <v>4850</v>
      </c>
      <c r="AI510" t="s">
        <v>54</v>
      </c>
      <c r="AJ510" t="s">
        <v>133</v>
      </c>
      <c r="AK510" t="s">
        <v>54</v>
      </c>
      <c r="AL510" s="23" t="str">
        <f t="shared" si="8"/>
        <v>สินค้าและบริการ</v>
      </c>
      <c r="AM510">
        <f>LEN(Exploratory_Data_Analysis___video_youtube[[#This Row],[description]])</f>
        <v>349</v>
      </c>
    </row>
    <row r="511" spans="1:39" x14ac:dyDescent="0.35">
      <c r="A511" t="s">
        <v>4851</v>
      </c>
      <c r="B511" t="s">
        <v>4852</v>
      </c>
      <c r="C511" t="s">
        <v>4852</v>
      </c>
      <c r="D511" t="s">
        <v>4853</v>
      </c>
      <c r="E511" t="s">
        <v>41</v>
      </c>
      <c r="F511" t="s">
        <v>125</v>
      </c>
      <c r="G511" t="s">
        <v>1721</v>
      </c>
      <c r="H511" t="s">
        <v>1721</v>
      </c>
      <c r="I511" t="s">
        <v>43</v>
      </c>
      <c r="J511" t="s">
        <v>4854</v>
      </c>
      <c r="K511" t="s">
        <v>4855</v>
      </c>
      <c r="L511" t="s">
        <v>4856</v>
      </c>
      <c r="M511">
        <v>4</v>
      </c>
      <c r="N511">
        <v>8</v>
      </c>
      <c r="O511">
        <v>2021</v>
      </c>
      <c r="P511">
        <v>4</v>
      </c>
      <c r="Q511" t="s">
        <v>906</v>
      </c>
      <c r="R511" s="1">
        <v>44409</v>
      </c>
      <c r="S511">
        <v>3</v>
      </c>
      <c r="T511" t="s">
        <v>763</v>
      </c>
      <c r="U511" t="s">
        <v>4857</v>
      </c>
      <c r="V511">
        <v>27869</v>
      </c>
      <c r="W511" t="s">
        <v>4858</v>
      </c>
      <c r="X511">
        <v>686</v>
      </c>
      <c r="Y511">
        <v>2.46E-2</v>
      </c>
      <c r="Z511">
        <v>41</v>
      </c>
      <c r="AA511" t="s">
        <v>4859</v>
      </c>
      <c r="AB511">
        <v>50</v>
      </c>
      <c r="AC511">
        <v>27</v>
      </c>
      <c r="AD511">
        <v>0</v>
      </c>
      <c r="AE511">
        <v>27.8</v>
      </c>
      <c r="AF511" t="s">
        <v>187</v>
      </c>
      <c r="AG511">
        <v>60300</v>
      </c>
      <c r="AH511" t="s">
        <v>4860</v>
      </c>
      <c r="AI511" t="s">
        <v>54</v>
      </c>
      <c r="AJ511" t="s">
        <v>9380</v>
      </c>
      <c r="AK511" t="s">
        <v>54</v>
      </c>
      <c r="AL511" s="23" t="str">
        <f t="shared" si="8"/>
        <v>Life Style</v>
      </c>
      <c r="AM511">
        <f>LEN(Exploratory_Data_Analysis___video_youtube[[#This Row],[description]])</f>
        <v>540</v>
      </c>
    </row>
    <row r="512" spans="1:39" x14ac:dyDescent="0.35">
      <c r="A512" t="s">
        <v>4861</v>
      </c>
      <c r="B512" t="s">
        <v>4862</v>
      </c>
      <c r="C512" t="s">
        <v>4862</v>
      </c>
      <c r="D512" t="s">
        <v>4863</v>
      </c>
      <c r="E512" t="s">
        <v>41</v>
      </c>
      <c r="F512" t="s">
        <v>3112</v>
      </c>
      <c r="G512" t="s">
        <v>1721</v>
      </c>
      <c r="H512" t="s">
        <v>1721</v>
      </c>
      <c r="I512" t="s">
        <v>43</v>
      </c>
      <c r="J512" t="s">
        <v>4864</v>
      </c>
      <c r="K512" t="s">
        <v>4865</v>
      </c>
      <c r="L512" t="s">
        <v>4866</v>
      </c>
      <c r="M512">
        <v>5</v>
      </c>
      <c r="N512">
        <v>8</v>
      </c>
      <c r="O512">
        <v>2021</v>
      </c>
      <c r="P512">
        <v>5</v>
      </c>
      <c r="Q512" t="s">
        <v>906</v>
      </c>
      <c r="R512" s="1">
        <v>44409</v>
      </c>
      <c r="S512">
        <v>3</v>
      </c>
      <c r="T512" t="s">
        <v>763</v>
      </c>
      <c r="U512" t="s">
        <v>4867</v>
      </c>
      <c r="V512">
        <v>19988</v>
      </c>
      <c r="W512" t="s">
        <v>1089</v>
      </c>
      <c r="X512">
        <v>415</v>
      </c>
      <c r="Y512">
        <v>2.0799999999999999E-2</v>
      </c>
      <c r="Z512">
        <v>10</v>
      </c>
      <c r="AA512" t="s">
        <v>4868</v>
      </c>
      <c r="AB512">
        <v>7</v>
      </c>
      <c r="AC512">
        <v>37</v>
      </c>
      <c r="AD512">
        <v>0</v>
      </c>
      <c r="AE512">
        <v>37.1</v>
      </c>
      <c r="AF512" t="s">
        <v>52</v>
      </c>
      <c r="AG512">
        <v>61400</v>
      </c>
      <c r="AH512" t="s">
        <v>4869</v>
      </c>
      <c r="AI512" t="s">
        <v>54</v>
      </c>
      <c r="AJ512" t="s">
        <v>4025</v>
      </c>
      <c r="AK512" t="s">
        <v>4025</v>
      </c>
      <c r="AL512" s="23" t="str">
        <f t="shared" si="8"/>
        <v>สินค้าและบริการ</v>
      </c>
      <c r="AM512">
        <f>LEN(Exploratory_Data_Analysis___video_youtube[[#This Row],[description]])</f>
        <v>476</v>
      </c>
    </row>
    <row r="513" spans="1:39" x14ac:dyDescent="0.35">
      <c r="A513" t="s">
        <v>4870</v>
      </c>
      <c r="B513" t="s">
        <v>4871</v>
      </c>
      <c r="C513" t="s">
        <v>4871</v>
      </c>
      <c r="D513" t="s">
        <v>4872</v>
      </c>
      <c r="E513" t="s">
        <v>41</v>
      </c>
      <c r="F513" t="s">
        <v>103</v>
      </c>
      <c r="G513" t="s">
        <v>1721</v>
      </c>
      <c r="H513" t="s">
        <v>1721</v>
      </c>
      <c r="I513" t="s">
        <v>43</v>
      </c>
      <c r="J513" t="s">
        <v>4873</v>
      </c>
      <c r="K513" t="s">
        <v>4874</v>
      </c>
      <c r="L513" t="s">
        <v>4875</v>
      </c>
      <c r="M513">
        <v>7</v>
      </c>
      <c r="N513">
        <v>8</v>
      </c>
      <c r="O513">
        <v>2021</v>
      </c>
      <c r="P513">
        <v>7</v>
      </c>
      <c r="Q513" t="s">
        <v>906</v>
      </c>
      <c r="R513" s="1">
        <v>44409</v>
      </c>
      <c r="S513">
        <v>3</v>
      </c>
      <c r="T513" t="s">
        <v>763</v>
      </c>
      <c r="U513" t="s">
        <v>4876</v>
      </c>
      <c r="V513">
        <v>18581</v>
      </c>
      <c r="W513" t="s">
        <v>4788</v>
      </c>
      <c r="X513">
        <v>391</v>
      </c>
      <c r="Y513">
        <v>2.1000000000000001E-2</v>
      </c>
      <c r="Z513">
        <v>16</v>
      </c>
      <c r="AA513" t="s">
        <v>3118</v>
      </c>
      <c r="AB513">
        <v>53</v>
      </c>
      <c r="AC513">
        <v>32</v>
      </c>
      <c r="AD513">
        <v>0</v>
      </c>
      <c r="AE513">
        <v>32.9</v>
      </c>
      <c r="AF513" t="s">
        <v>52</v>
      </c>
      <c r="AG513">
        <v>63300</v>
      </c>
      <c r="AH513" t="s">
        <v>4877</v>
      </c>
      <c r="AI513" t="s">
        <v>54</v>
      </c>
      <c r="AJ513" t="s">
        <v>9380</v>
      </c>
      <c r="AK513" t="s">
        <v>54</v>
      </c>
      <c r="AL513" s="23" t="str">
        <f t="shared" si="8"/>
        <v>Life Style</v>
      </c>
      <c r="AM513">
        <f>LEN(Exploratory_Data_Analysis___video_youtube[[#This Row],[description]])</f>
        <v>813</v>
      </c>
    </row>
    <row r="514" spans="1:39" x14ac:dyDescent="0.35">
      <c r="A514" t="s">
        <v>4878</v>
      </c>
      <c r="B514" t="s">
        <v>4879</v>
      </c>
      <c r="C514" t="s">
        <v>4879</v>
      </c>
      <c r="D514" t="s">
        <v>4880</v>
      </c>
      <c r="E514" t="s">
        <v>41</v>
      </c>
      <c r="F514" t="s">
        <v>310</v>
      </c>
      <c r="G514" t="s">
        <v>1721</v>
      </c>
      <c r="H514" t="s">
        <v>1721</v>
      </c>
      <c r="I514" t="s">
        <v>43</v>
      </c>
      <c r="J514" t="s">
        <v>4881</v>
      </c>
      <c r="K514" t="s">
        <v>4882</v>
      </c>
      <c r="L514" t="s">
        <v>4883</v>
      </c>
      <c r="M514">
        <v>11</v>
      </c>
      <c r="N514">
        <v>8</v>
      </c>
      <c r="O514">
        <v>2021</v>
      </c>
      <c r="P514">
        <v>11</v>
      </c>
      <c r="Q514" t="s">
        <v>906</v>
      </c>
      <c r="R514" s="1">
        <v>44409</v>
      </c>
      <c r="S514">
        <v>3</v>
      </c>
      <c r="T514" t="s">
        <v>763</v>
      </c>
      <c r="U514" t="s">
        <v>4884</v>
      </c>
      <c r="V514">
        <v>24292</v>
      </c>
      <c r="W514" t="s">
        <v>4885</v>
      </c>
      <c r="X514">
        <v>758</v>
      </c>
      <c r="Y514">
        <v>3.1199999999999999E-2</v>
      </c>
      <c r="Z514">
        <v>29</v>
      </c>
      <c r="AA514" t="s">
        <v>4886</v>
      </c>
      <c r="AB514">
        <v>2</v>
      </c>
      <c r="AC514">
        <v>27</v>
      </c>
      <c r="AD514">
        <v>0</v>
      </c>
      <c r="AE514">
        <v>27</v>
      </c>
      <c r="AF514" t="s">
        <v>187</v>
      </c>
      <c r="AG514">
        <v>62600</v>
      </c>
      <c r="AH514" t="s">
        <v>4887</v>
      </c>
      <c r="AI514" t="s">
        <v>54</v>
      </c>
      <c r="AJ514" t="s">
        <v>166</v>
      </c>
      <c r="AK514" t="s">
        <v>54</v>
      </c>
      <c r="AL514" s="23" t="str">
        <f t="shared" ref="AL514:AL577" si="9">_xlfn.XLOOKUP(AJ514,$AO$2:$AO$28,$AP$2:$AP$28)</f>
        <v>Life Style</v>
      </c>
      <c r="AM514">
        <f>LEN(Exploratory_Data_Analysis___video_youtube[[#This Row],[description]])</f>
        <v>782</v>
      </c>
    </row>
    <row r="515" spans="1:39" x14ac:dyDescent="0.35">
      <c r="A515" t="s">
        <v>4888</v>
      </c>
      <c r="B515" t="s">
        <v>4889</v>
      </c>
      <c r="C515" t="s">
        <v>4889</v>
      </c>
      <c r="D515" t="s">
        <v>4890</v>
      </c>
      <c r="E515" t="s">
        <v>41</v>
      </c>
      <c r="F515" t="s">
        <v>3112</v>
      </c>
      <c r="G515" t="s">
        <v>1721</v>
      </c>
      <c r="H515" t="s">
        <v>1721</v>
      </c>
      <c r="I515" t="s">
        <v>43</v>
      </c>
      <c r="J515" t="s">
        <v>4891</v>
      </c>
      <c r="K515" t="s">
        <v>4892</v>
      </c>
      <c r="L515" t="s">
        <v>4893</v>
      </c>
      <c r="M515">
        <v>13</v>
      </c>
      <c r="N515">
        <v>8</v>
      </c>
      <c r="O515">
        <v>2021</v>
      </c>
      <c r="P515">
        <v>13</v>
      </c>
      <c r="Q515" t="s">
        <v>906</v>
      </c>
      <c r="R515" s="1">
        <v>44409</v>
      </c>
      <c r="S515">
        <v>3</v>
      </c>
      <c r="T515" t="s">
        <v>763</v>
      </c>
      <c r="U515" t="s">
        <v>4894</v>
      </c>
      <c r="V515">
        <v>141721</v>
      </c>
      <c r="W515" t="s">
        <v>4895</v>
      </c>
      <c r="X515">
        <v>3726</v>
      </c>
      <c r="Y515">
        <v>2.63E-2</v>
      </c>
      <c r="Z515">
        <v>372</v>
      </c>
      <c r="AA515" t="s">
        <v>4896</v>
      </c>
      <c r="AB515">
        <v>58</v>
      </c>
      <c r="AC515">
        <v>42</v>
      </c>
      <c r="AD515">
        <v>0</v>
      </c>
      <c r="AE515">
        <v>43</v>
      </c>
      <c r="AF515" t="s">
        <v>52</v>
      </c>
      <c r="AG515">
        <v>59400</v>
      </c>
      <c r="AH515" t="s">
        <v>4897</v>
      </c>
      <c r="AI515" t="s">
        <v>54</v>
      </c>
      <c r="AJ515" t="s">
        <v>166</v>
      </c>
      <c r="AK515" t="s">
        <v>54</v>
      </c>
      <c r="AL515" s="23" t="str">
        <f t="shared" si="9"/>
        <v>Life Style</v>
      </c>
      <c r="AM515">
        <f>LEN(Exploratory_Data_Analysis___video_youtube[[#This Row],[description]])</f>
        <v>448</v>
      </c>
    </row>
    <row r="516" spans="1:39" x14ac:dyDescent="0.35">
      <c r="A516" t="s">
        <v>4898</v>
      </c>
      <c r="B516" t="s">
        <v>4899</v>
      </c>
      <c r="C516" t="s">
        <v>4899</v>
      </c>
      <c r="D516" t="s">
        <v>4900</v>
      </c>
      <c r="E516" t="s">
        <v>41</v>
      </c>
      <c r="F516" t="s">
        <v>1749</v>
      </c>
      <c r="G516" t="s">
        <v>1721</v>
      </c>
      <c r="H516" t="s">
        <v>1721</v>
      </c>
      <c r="I516" t="s">
        <v>43</v>
      </c>
      <c r="J516" t="s">
        <v>4901</v>
      </c>
      <c r="K516" t="s">
        <v>4902</v>
      </c>
      <c r="L516" t="s">
        <v>4903</v>
      </c>
      <c r="M516">
        <v>23</v>
      </c>
      <c r="N516">
        <v>8</v>
      </c>
      <c r="O516">
        <v>2021</v>
      </c>
      <c r="P516">
        <v>23</v>
      </c>
      <c r="Q516" t="s">
        <v>906</v>
      </c>
      <c r="R516" s="1">
        <v>44409</v>
      </c>
      <c r="S516">
        <v>3</v>
      </c>
      <c r="T516" t="s">
        <v>763</v>
      </c>
      <c r="U516" t="s">
        <v>4904</v>
      </c>
      <c r="V516">
        <v>144576</v>
      </c>
      <c r="W516" t="s">
        <v>4905</v>
      </c>
      <c r="X516">
        <v>3823</v>
      </c>
      <c r="Y516">
        <v>2.64E-2</v>
      </c>
      <c r="Z516">
        <v>96</v>
      </c>
      <c r="AA516" t="s">
        <v>4906</v>
      </c>
      <c r="AB516">
        <v>49</v>
      </c>
      <c r="AC516">
        <v>38</v>
      </c>
      <c r="AD516">
        <v>0</v>
      </c>
      <c r="AE516">
        <v>38.799999999999997</v>
      </c>
      <c r="AF516" t="s">
        <v>52</v>
      </c>
      <c r="AG516">
        <v>65700</v>
      </c>
      <c r="AH516" t="s">
        <v>4907</v>
      </c>
      <c r="AI516" t="s">
        <v>54</v>
      </c>
      <c r="AJ516" t="s">
        <v>9380</v>
      </c>
      <c r="AK516" t="s">
        <v>54</v>
      </c>
      <c r="AL516" s="23" t="str">
        <f t="shared" si="9"/>
        <v>Life Style</v>
      </c>
      <c r="AM516">
        <f>LEN(Exploratory_Data_Analysis___video_youtube[[#This Row],[description]])</f>
        <v>433</v>
      </c>
    </row>
    <row r="517" spans="1:39" x14ac:dyDescent="0.35">
      <c r="A517" t="s">
        <v>4908</v>
      </c>
      <c r="B517" t="s">
        <v>4909</v>
      </c>
      <c r="C517" t="s">
        <v>4909</v>
      </c>
      <c r="D517" t="s">
        <v>4910</v>
      </c>
      <c r="E517" t="s">
        <v>41</v>
      </c>
      <c r="F517" t="s">
        <v>597</v>
      </c>
      <c r="G517" t="s">
        <v>1721</v>
      </c>
      <c r="H517" t="s">
        <v>1721</v>
      </c>
      <c r="I517" t="s">
        <v>43</v>
      </c>
      <c r="J517" t="s">
        <v>4911</v>
      </c>
      <c r="K517" t="s">
        <v>4912</v>
      </c>
      <c r="L517" t="s">
        <v>4913</v>
      </c>
      <c r="M517">
        <v>24</v>
      </c>
      <c r="N517">
        <v>8</v>
      </c>
      <c r="O517">
        <v>2021</v>
      </c>
      <c r="P517">
        <v>24</v>
      </c>
      <c r="Q517" t="s">
        <v>906</v>
      </c>
      <c r="R517" s="1">
        <v>44409</v>
      </c>
      <c r="S517">
        <v>3</v>
      </c>
      <c r="T517" t="s">
        <v>763</v>
      </c>
      <c r="U517" t="s">
        <v>4914</v>
      </c>
      <c r="V517">
        <v>69180</v>
      </c>
      <c r="W517" t="s">
        <v>4915</v>
      </c>
      <c r="X517">
        <v>1837</v>
      </c>
      <c r="Y517">
        <v>2.6599999999999999E-2</v>
      </c>
      <c r="Z517">
        <v>28</v>
      </c>
      <c r="AA517" t="s">
        <v>4916</v>
      </c>
      <c r="AB517">
        <v>23</v>
      </c>
      <c r="AC517">
        <v>35</v>
      </c>
      <c r="AD517">
        <v>0</v>
      </c>
      <c r="AE517">
        <v>35.4</v>
      </c>
      <c r="AF517" t="s">
        <v>52</v>
      </c>
      <c r="AG517">
        <v>61100</v>
      </c>
      <c r="AH517" t="s">
        <v>4917</v>
      </c>
      <c r="AI517" t="s">
        <v>54</v>
      </c>
      <c r="AJ517" t="s">
        <v>9380</v>
      </c>
      <c r="AK517" t="s">
        <v>54</v>
      </c>
      <c r="AL517" s="23" t="str">
        <f t="shared" si="9"/>
        <v>Life Style</v>
      </c>
      <c r="AM517">
        <f>LEN(Exploratory_Data_Analysis___video_youtube[[#This Row],[description]])</f>
        <v>332</v>
      </c>
    </row>
    <row r="518" spans="1:39" x14ac:dyDescent="0.35">
      <c r="A518" t="s">
        <v>4918</v>
      </c>
      <c r="B518" t="s">
        <v>4919</v>
      </c>
      <c r="C518" t="s">
        <v>4919</v>
      </c>
      <c r="D518" t="s">
        <v>4920</v>
      </c>
      <c r="E518" t="s">
        <v>41</v>
      </c>
      <c r="F518" t="s">
        <v>92</v>
      </c>
      <c r="G518" t="s">
        <v>1721</v>
      </c>
      <c r="H518" t="s">
        <v>1721</v>
      </c>
      <c r="I518" t="s">
        <v>43</v>
      </c>
      <c r="J518" t="s">
        <v>4921</v>
      </c>
      <c r="K518" t="s">
        <v>4922</v>
      </c>
      <c r="L518" t="s">
        <v>4923</v>
      </c>
      <c r="M518">
        <v>26</v>
      </c>
      <c r="N518">
        <v>8</v>
      </c>
      <c r="O518">
        <v>2021</v>
      </c>
      <c r="P518">
        <v>26</v>
      </c>
      <c r="Q518" t="s">
        <v>906</v>
      </c>
      <c r="R518" s="1">
        <v>44409</v>
      </c>
      <c r="S518">
        <v>3</v>
      </c>
      <c r="T518" t="s">
        <v>763</v>
      </c>
      <c r="U518" t="s">
        <v>4924</v>
      </c>
      <c r="V518">
        <v>62790</v>
      </c>
      <c r="W518" t="s">
        <v>4925</v>
      </c>
      <c r="X518">
        <v>2176</v>
      </c>
      <c r="Y518">
        <v>3.4700000000000002E-2</v>
      </c>
      <c r="Z518">
        <v>181</v>
      </c>
      <c r="AA518" t="s">
        <v>2347</v>
      </c>
      <c r="AB518">
        <v>39</v>
      </c>
      <c r="AC518">
        <v>32</v>
      </c>
      <c r="AD518">
        <v>0</v>
      </c>
      <c r="AE518">
        <v>32.700000000000003</v>
      </c>
      <c r="AF518" t="s">
        <v>52</v>
      </c>
      <c r="AG518">
        <v>66200</v>
      </c>
      <c r="AH518" t="s">
        <v>4926</v>
      </c>
      <c r="AI518" t="s">
        <v>54</v>
      </c>
      <c r="AJ518" t="s">
        <v>166</v>
      </c>
      <c r="AK518" t="s">
        <v>54</v>
      </c>
      <c r="AL518" s="23" t="str">
        <f t="shared" si="9"/>
        <v>Life Style</v>
      </c>
      <c r="AM518">
        <f>LEN(Exploratory_Data_Analysis___video_youtube[[#This Row],[description]])</f>
        <v>1037</v>
      </c>
    </row>
    <row r="519" spans="1:39" x14ac:dyDescent="0.35">
      <c r="A519" t="s">
        <v>4927</v>
      </c>
      <c r="B519" t="s">
        <v>4928</v>
      </c>
      <c r="C519" t="s">
        <v>4928</v>
      </c>
      <c r="D519" t="s">
        <v>4929</v>
      </c>
      <c r="E519" t="s">
        <v>41</v>
      </c>
      <c r="F519" t="s">
        <v>81</v>
      </c>
      <c r="G519" t="s">
        <v>1721</v>
      </c>
      <c r="H519" t="s">
        <v>1721</v>
      </c>
      <c r="I519" t="s">
        <v>43</v>
      </c>
      <c r="J519" t="s">
        <v>4930</v>
      </c>
      <c r="K519" t="s">
        <v>4931</v>
      </c>
      <c r="L519" t="s">
        <v>4932</v>
      </c>
      <c r="M519">
        <v>10</v>
      </c>
      <c r="N519">
        <v>9</v>
      </c>
      <c r="O519">
        <v>2021</v>
      </c>
      <c r="P519">
        <v>10</v>
      </c>
      <c r="Q519" t="s">
        <v>1047</v>
      </c>
      <c r="R519" s="1">
        <v>44440</v>
      </c>
      <c r="S519">
        <v>3</v>
      </c>
      <c r="T519" t="s">
        <v>763</v>
      </c>
      <c r="U519" t="s">
        <v>4933</v>
      </c>
      <c r="V519">
        <v>15305</v>
      </c>
      <c r="W519" t="s">
        <v>4934</v>
      </c>
      <c r="X519">
        <v>342</v>
      </c>
      <c r="Y519">
        <v>2.23E-2</v>
      </c>
      <c r="Z519">
        <v>6</v>
      </c>
      <c r="AA519" t="s">
        <v>4935</v>
      </c>
      <c r="AB519">
        <v>2</v>
      </c>
      <c r="AC519">
        <v>13</v>
      </c>
      <c r="AD519">
        <v>1</v>
      </c>
      <c r="AE519">
        <v>73</v>
      </c>
      <c r="AF519" t="s">
        <v>259</v>
      </c>
      <c r="AG519">
        <v>72600</v>
      </c>
      <c r="AH519" t="s">
        <v>4936</v>
      </c>
      <c r="AI519" t="s">
        <v>54</v>
      </c>
      <c r="AJ519" t="s">
        <v>846</v>
      </c>
      <c r="AK519" t="s">
        <v>54</v>
      </c>
      <c r="AL519" s="23" t="str">
        <f t="shared" si="9"/>
        <v>ธุรกิจและการค้า</v>
      </c>
      <c r="AM519">
        <f>LEN(Exploratory_Data_Analysis___video_youtube[[#This Row],[description]])</f>
        <v>995</v>
      </c>
    </row>
    <row r="520" spans="1:39" x14ac:dyDescent="0.35">
      <c r="A520" t="s">
        <v>4937</v>
      </c>
      <c r="B520" t="s">
        <v>4938</v>
      </c>
      <c r="C520" t="s">
        <v>4938</v>
      </c>
      <c r="D520" t="s">
        <v>4939</v>
      </c>
      <c r="E520" t="s">
        <v>41</v>
      </c>
      <c r="F520" t="s">
        <v>40</v>
      </c>
      <c r="G520" t="s">
        <v>1721</v>
      </c>
      <c r="H520" t="s">
        <v>1721</v>
      </c>
      <c r="I520" t="s">
        <v>43</v>
      </c>
      <c r="J520" t="s">
        <v>4940</v>
      </c>
      <c r="K520" t="s">
        <v>4941</v>
      </c>
      <c r="L520" t="s">
        <v>4942</v>
      </c>
      <c r="M520">
        <v>11</v>
      </c>
      <c r="N520">
        <v>9</v>
      </c>
      <c r="O520">
        <v>2021</v>
      </c>
      <c r="P520">
        <v>11</v>
      </c>
      <c r="Q520" t="s">
        <v>1047</v>
      </c>
      <c r="R520" s="1">
        <v>44440</v>
      </c>
      <c r="S520">
        <v>3</v>
      </c>
      <c r="T520" t="s">
        <v>763</v>
      </c>
      <c r="U520" t="s">
        <v>4943</v>
      </c>
      <c r="V520">
        <v>141030</v>
      </c>
      <c r="W520" t="s">
        <v>4944</v>
      </c>
      <c r="X520">
        <v>4724</v>
      </c>
      <c r="Y520">
        <v>3.3500000000000002E-2</v>
      </c>
      <c r="Z520">
        <v>177</v>
      </c>
      <c r="AA520" t="s">
        <v>4945</v>
      </c>
      <c r="AB520">
        <v>35</v>
      </c>
      <c r="AC520">
        <v>39</v>
      </c>
      <c r="AD520">
        <v>0</v>
      </c>
      <c r="AE520">
        <v>39.6</v>
      </c>
      <c r="AF520" t="s">
        <v>52</v>
      </c>
      <c r="AG520">
        <v>63200</v>
      </c>
      <c r="AH520" t="s">
        <v>4946</v>
      </c>
      <c r="AI520" t="s">
        <v>54</v>
      </c>
      <c r="AJ520" t="s">
        <v>9380</v>
      </c>
      <c r="AK520" t="s">
        <v>54</v>
      </c>
      <c r="AL520" s="23" t="str">
        <f t="shared" si="9"/>
        <v>Life Style</v>
      </c>
      <c r="AM520">
        <f>LEN(Exploratory_Data_Analysis___video_youtube[[#This Row],[description]])</f>
        <v>403</v>
      </c>
    </row>
    <row r="521" spans="1:39" x14ac:dyDescent="0.35">
      <c r="A521" t="s">
        <v>4947</v>
      </c>
      <c r="B521" t="s">
        <v>4948</v>
      </c>
      <c r="C521" t="s">
        <v>4948</v>
      </c>
      <c r="D521" t="s">
        <v>4949</v>
      </c>
      <c r="E521" t="s">
        <v>41</v>
      </c>
      <c r="F521" t="s">
        <v>924</v>
      </c>
      <c r="G521" t="s">
        <v>1721</v>
      </c>
      <c r="H521" t="s">
        <v>1721</v>
      </c>
      <c r="I521" t="s">
        <v>43</v>
      </c>
      <c r="J521" t="s">
        <v>4950</v>
      </c>
      <c r="K521" t="s">
        <v>4951</v>
      </c>
      <c r="L521" t="s">
        <v>4952</v>
      </c>
      <c r="M521">
        <v>13</v>
      </c>
      <c r="N521">
        <v>9</v>
      </c>
      <c r="O521">
        <v>2021</v>
      </c>
      <c r="P521">
        <v>13</v>
      </c>
      <c r="Q521" t="s">
        <v>1047</v>
      </c>
      <c r="R521" s="1">
        <v>44440</v>
      </c>
      <c r="S521">
        <v>3</v>
      </c>
      <c r="T521" t="s">
        <v>763</v>
      </c>
      <c r="U521" t="s">
        <v>4953</v>
      </c>
      <c r="V521">
        <v>19714</v>
      </c>
      <c r="W521" t="s">
        <v>4954</v>
      </c>
      <c r="X521">
        <v>549</v>
      </c>
      <c r="Y521">
        <v>2.7799999999999998E-2</v>
      </c>
      <c r="Z521">
        <v>13</v>
      </c>
      <c r="AA521" t="s">
        <v>4955</v>
      </c>
      <c r="AB521">
        <v>43</v>
      </c>
      <c r="AC521">
        <v>46</v>
      </c>
      <c r="AD521">
        <v>0</v>
      </c>
      <c r="AE521">
        <v>46.7</v>
      </c>
      <c r="AF521" t="s">
        <v>52</v>
      </c>
      <c r="AG521">
        <v>66000</v>
      </c>
      <c r="AH521" t="s">
        <v>4956</v>
      </c>
      <c r="AI521" t="s">
        <v>54</v>
      </c>
      <c r="AJ521" t="s">
        <v>1471</v>
      </c>
      <c r="AK521" t="s">
        <v>1471</v>
      </c>
      <c r="AL521" s="23" t="str">
        <f t="shared" si="9"/>
        <v>ธุรกิจและการค้า</v>
      </c>
      <c r="AM521">
        <f>LEN(Exploratory_Data_Analysis___video_youtube[[#This Row],[description]])</f>
        <v>355</v>
      </c>
    </row>
    <row r="522" spans="1:39" x14ac:dyDescent="0.35">
      <c r="A522" t="s">
        <v>4957</v>
      </c>
      <c r="B522" t="s">
        <v>4958</v>
      </c>
      <c r="C522" t="s">
        <v>4958</v>
      </c>
      <c r="D522" t="s">
        <v>4959</v>
      </c>
      <c r="E522" t="s">
        <v>41</v>
      </c>
      <c r="F522" t="s">
        <v>351</v>
      </c>
      <c r="G522" t="s">
        <v>1721</v>
      </c>
      <c r="H522" t="s">
        <v>1721</v>
      </c>
      <c r="I522" t="s">
        <v>43</v>
      </c>
      <c r="J522" t="s">
        <v>4960</v>
      </c>
      <c r="K522" t="s">
        <v>4961</v>
      </c>
      <c r="L522" t="s">
        <v>4962</v>
      </c>
      <c r="M522">
        <v>15</v>
      </c>
      <c r="N522">
        <v>9</v>
      </c>
      <c r="O522">
        <v>2021</v>
      </c>
      <c r="P522">
        <v>15</v>
      </c>
      <c r="Q522" t="s">
        <v>1047</v>
      </c>
      <c r="R522" s="1">
        <v>44440</v>
      </c>
      <c r="S522">
        <v>3</v>
      </c>
      <c r="T522" t="s">
        <v>763</v>
      </c>
      <c r="U522" t="s">
        <v>4963</v>
      </c>
      <c r="V522">
        <v>9656</v>
      </c>
      <c r="W522" t="s">
        <v>4964</v>
      </c>
      <c r="X522">
        <v>177</v>
      </c>
      <c r="Y522">
        <v>1.83E-2</v>
      </c>
      <c r="Z522">
        <v>4</v>
      </c>
      <c r="AA522" t="s">
        <v>4965</v>
      </c>
      <c r="AB522">
        <v>27</v>
      </c>
      <c r="AC522">
        <v>51</v>
      </c>
      <c r="AD522">
        <v>0</v>
      </c>
      <c r="AE522">
        <v>51.5</v>
      </c>
      <c r="AF522" t="s">
        <v>52</v>
      </c>
      <c r="AG522">
        <v>73500</v>
      </c>
      <c r="AH522" t="s">
        <v>4966</v>
      </c>
      <c r="AI522" t="s">
        <v>54</v>
      </c>
      <c r="AJ522" t="s">
        <v>5736</v>
      </c>
      <c r="AK522" t="s">
        <v>54</v>
      </c>
      <c r="AL522" s="23" t="str">
        <f t="shared" si="9"/>
        <v>สินค้าและบริการ</v>
      </c>
      <c r="AM522">
        <f>LEN(Exploratory_Data_Analysis___video_youtube[[#This Row],[description]])</f>
        <v>627</v>
      </c>
    </row>
    <row r="523" spans="1:39" x14ac:dyDescent="0.35">
      <c r="A523" t="s">
        <v>4967</v>
      </c>
      <c r="B523" t="s">
        <v>4968</v>
      </c>
      <c r="C523" t="s">
        <v>4968</v>
      </c>
      <c r="D523" t="s">
        <v>4969</v>
      </c>
      <c r="E523" t="s">
        <v>41</v>
      </c>
      <c r="F523" t="s">
        <v>276</v>
      </c>
      <c r="G523" t="s">
        <v>1721</v>
      </c>
      <c r="H523" t="s">
        <v>1721</v>
      </c>
      <c r="I523" t="s">
        <v>43</v>
      </c>
      <c r="J523" t="s">
        <v>4970</v>
      </c>
      <c r="K523" t="s">
        <v>4971</v>
      </c>
      <c r="L523" t="s">
        <v>4972</v>
      </c>
      <c r="M523">
        <v>17</v>
      </c>
      <c r="N523">
        <v>9</v>
      </c>
      <c r="O523">
        <v>2021</v>
      </c>
      <c r="P523">
        <v>17</v>
      </c>
      <c r="Q523" t="s">
        <v>1047</v>
      </c>
      <c r="R523" s="1">
        <v>44440</v>
      </c>
      <c r="S523">
        <v>3</v>
      </c>
      <c r="T523" t="s">
        <v>763</v>
      </c>
      <c r="U523" t="s">
        <v>4973</v>
      </c>
      <c r="V523">
        <v>241370</v>
      </c>
      <c r="W523" t="s">
        <v>4974</v>
      </c>
      <c r="X523">
        <v>1849</v>
      </c>
      <c r="Y523">
        <v>7.7000000000000002E-3</v>
      </c>
      <c r="Z523">
        <v>129</v>
      </c>
      <c r="AA523" t="s">
        <v>4975</v>
      </c>
      <c r="AB523">
        <v>52</v>
      </c>
      <c r="AC523">
        <v>56</v>
      </c>
      <c r="AD523">
        <v>0</v>
      </c>
      <c r="AE523">
        <v>56.9</v>
      </c>
      <c r="AF523" t="s">
        <v>52</v>
      </c>
      <c r="AG523">
        <v>68600</v>
      </c>
      <c r="AH523" t="s">
        <v>4976</v>
      </c>
      <c r="AI523" t="s">
        <v>54</v>
      </c>
      <c r="AJ523" t="s">
        <v>1143</v>
      </c>
      <c r="AK523" t="s">
        <v>54</v>
      </c>
      <c r="AL523" s="23" t="str">
        <f t="shared" si="9"/>
        <v>ธุรกิจและการค้า</v>
      </c>
      <c r="AM523">
        <f>LEN(Exploratory_Data_Analysis___video_youtube[[#This Row],[description]])</f>
        <v>433</v>
      </c>
    </row>
    <row r="524" spans="1:39" x14ac:dyDescent="0.35">
      <c r="A524" t="s">
        <v>4977</v>
      </c>
      <c r="B524" t="s">
        <v>4978</v>
      </c>
      <c r="C524" t="s">
        <v>4978</v>
      </c>
      <c r="D524" t="s">
        <v>4979</v>
      </c>
      <c r="E524" t="s">
        <v>41</v>
      </c>
      <c r="F524" t="s">
        <v>81</v>
      </c>
      <c r="G524" t="s">
        <v>1721</v>
      </c>
      <c r="H524" t="s">
        <v>1721</v>
      </c>
      <c r="I524" t="s">
        <v>43</v>
      </c>
      <c r="J524" t="s">
        <v>4980</v>
      </c>
      <c r="K524" t="s">
        <v>4981</v>
      </c>
      <c r="L524" t="s">
        <v>4982</v>
      </c>
      <c r="M524">
        <v>20</v>
      </c>
      <c r="N524">
        <v>9</v>
      </c>
      <c r="O524">
        <v>2021</v>
      </c>
      <c r="P524">
        <v>20</v>
      </c>
      <c r="Q524" t="s">
        <v>1047</v>
      </c>
      <c r="R524" s="1">
        <v>44440</v>
      </c>
      <c r="S524">
        <v>3</v>
      </c>
      <c r="T524" t="s">
        <v>763</v>
      </c>
      <c r="U524" t="s">
        <v>4983</v>
      </c>
      <c r="V524">
        <v>31417</v>
      </c>
      <c r="W524" t="s">
        <v>4984</v>
      </c>
      <c r="X524">
        <v>764</v>
      </c>
      <c r="Y524">
        <v>2.4299999999999999E-2</v>
      </c>
      <c r="Z524">
        <v>29</v>
      </c>
      <c r="AA524" t="s">
        <v>4985</v>
      </c>
      <c r="AB524">
        <v>53</v>
      </c>
      <c r="AC524">
        <v>40</v>
      </c>
      <c r="AD524">
        <v>0</v>
      </c>
      <c r="AE524">
        <v>40.9</v>
      </c>
      <c r="AF524" t="s">
        <v>52</v>
      </c>
      <c r="AG524">
        <v>64200</v>
      </c>
      <c r="AH524" t="s">
        <v>4986</v>
      </c>
      <c r="AI524" t="s">
        <v>54</v>
      </c>
      <c r="AJ524" t="s">
        <v>272</v>
      </c>
      <c r="AK524" t="s">
        <v>54</v>
      </c>
      <c r="AL524" s="23" t="str">
        <f t="shared" si="9"/>
        <v>สินค้าและบริการ</v>
      </c>
      <c r="AM524">
        <f>LEN(Exploratory_Data_Analysis___video_youtube[[#This Row],[description]])</f>
        <v>474</v>
      </c>
    </row>
    <row r="525" spans="1:39" x14ac:dyDescent="0.35">
      <c r="A525" t="s">
        <v>4987</v>
      </c>
      <c r="B525" t="s">
        <v>4988</v>
      </c>
      <c r="C525" t="s">
        <v>4988</v>
      </c>
      <c r="D525" t="s">
        <v>4989</v>
      </c>
      <c r="E525" t="s">
        <v>41</v>
      </c>
      <c r="F525" t="s">
        <v>1033</v>
      </c>
      <c r="G525" t="s">
        <v>1721</v>
      </c>
      <c r="H525" t="s">
        <v>1721</v>
      </c>
      <c r="I525" t="s">
        <v>43</v>
      </c>
      <c r="J525" t="s">
        <v>4990</v>
      </c>
      <c r="K525" t="s">
        <v>4991</v>
      </c>
      <c r="L525" t="s">
        <v>4992</v>
      </c>
      <c r="M525">
        <v>21</v>
      </c>
      <c r="N525">
        <v>9</v>
      </c>
      <c r="O525">
        <v>2021</v>
      </c>
      <c r="P525">
        <v>21</v>
      </c>
      <c r="Q525" t="s">
        <v>1047</v>
      </c>
      <c r="R525" s="1">
        <v>44440</v>
      </c>
      <c r="S525">
        <v>3</v>
      </c>
      <c r="T525" t="s">
        <v>763</v>
      </c>
      <c r="U525" t="s">
        <v>4993</v>
      </c>
      <c r="V525">
        <v>59338</v>
      </c>
      <c r="W525" t="s">
        <v>236</v>
      </c>
      <c r="X525">
        <v>1658</v>
      </c>
      <c r="Y525">
        <v>2.7900000000000001E-2</v>
      </c>
      <c r="Z525">
        <v>33</v>
      </c>
      <c r="AA525" t="s">
        <v>4994</v>
      </c>
      <c r="AB525">
        <v>40</v>
      </c>
      <c r="AC525">
        <v>27</v>
      </c>
      <c r="AD525">
        <v>0</v>
      </c>
      <c r="AE525">
        <v>27.7</v>
      </c>
      <c r="AF525" t="s">
        <v>187</v>
      </c>
      <c r="AG525">
        <v>63500</v>
      </c>
      <c r="AH525" t="s">
        <v>4995</v>
      </c>
      <c r="AI525" t="s">
        <v>54</v>
      </c>
      <c r="AJ525" t="s">
        <v>54</v>
      </c>
      <c r="AK525" t="s">
        <v>54</v>
      </c>
      <c r="AL525" s="23" t="str">
        <f t="shared" si="9"/>
        <v>อื่น ๆ</v>
      </c>
      <c r="AM525">
        <f>LEN(Exploratory_Data_Analysis___video_youtube[[#This Row],[description]])</f>
        <v>782</v>
      </c>
    </row>
    <row r="526" spans="1:39" x14ac:dyDescent="0.35">
      <c r="A526" t="s">
        <v>4996</v>
      </c>
      <c r="B526" t="s">
        <v>4997</v>
      </c>
      <c r="C526" t="s">
        <v>4997</v>
      </c>
      <c r="D526" t="s">
        <v>4998</v>
      </c>
      <c r="E526" t="s">
        <v>41</v>
      </c>
      <c r="F526" t="s">
        <v>264</v>
      </c>
      <c r="G526" t="s">
        <v>1721</v>
      </c>
      <c r="H526" t="s">
        <v>1721</v>
      </c>
      <c r="I526" t="s">
        <v>43</v>
      </c>
      <c r="J526" t="s">
        <v>4999</v>
      </c>
      <c r="K526" t="s">
        <v>5000</v>
      </c>
      <c r="L526" t="s">
        <v>5001</v>
      </c>
      <c r="M526">
        <v>22</v>
      </c>
      <c r="N526">
        <v>9</v>
      </c>
      <c r="O526">
        <v>2021</v>
      </c>
      <c r="P526">
        <v>22</v>
      </c>
      <c r="Q526" t="s">
        <v>1047</v>
      </c>
      <c r="R526" s="1">
        <v>44440</v>
      </c>
      <c r="S526">
        <v>3</v>
      </c>
      <c r="T526" t="s">
        <v>763</v>
      </c>
      <c r="U526" t="s">
        <v>5002</v>
      </c>
      <c r="V526">
        <v>55091</v>
      </c>
      <c r="W526" t="s">
        <v>5003</v>
      </c>
      <c r="X526">
        <v>1372</v>
      </c>
      <c r="Y526">
        <v>2.4899999999999999E-2</v>
      </c>
      <c r="Z526">
        <v>134</v>
      </c>
      <c r="AA526" t="s">
        <v>3740</v>
      </c>
      <c r="AB526">
        <v>38</v>
      </c>
      <c r="AC526">
        <v>40</v>
      </c>
      <c r="AD526">
        <v>0</v>
      </c>
      <c r="AE526">
        <v>40.6</v>
      </c>
      <c r="AF526" t="s">
        <v>52</v>
      </c>
      <c r="AG526">
        <v>61300</v>
      </c>
      <c r="AH526" t="s">
        <v>5004</v>
      </c>
      <c r="AI526" t="s">
        <v>54</v>
      </c>
      <c r="AJ526" t="s">
        <v>272</v>
      </c>
      <c r="AK526" t="s">
        <v>272</v>
      </c>
      <c r="AL526" s="23" t="str">
        <f t="shared" si="9"/>
        <v>สินค้าและบริการ</v>
      </c>
      <c r="AM526">
        <f>LEN(Exploratory_Data_Analysis___video_youtube[[#This Row],[description]])</f>
        <v>679</v>
      </c>
    </row>
    <row r="527" spans="1:39" x14ac:dyDescent="0.35">
      <c r="A527" t="s">
        <v>5005</v>
      </c>
      <c r="B527" t="s">
        <v>5006</v>
      </c>
      <c r="C527" t="s">
        <v>5006</v>
      </c>
      <c r="D527" t="s">
        <v>5007</v>
      </c>
      <c r="E527" t="s">
        <v>41</v>
      </c>
      <c r="F527" t="s">
        <v>81</v>
      </c>
      <c r="G527" t="s">
        <v>1721</v>
      </c>
      <c r="H527" t="s">
        <v>1721</v>
      </c>
      <c r="I527" t="s">
        <v>43</v>
      </c>
      <c r="J527" t="s">
        <v>5008</v>
      </c>
      <c r="K527" t="s">
        <v>5009</v>
      </c>
      <c r="L527" t="s">
        <v>5010</v>
      </c>
      <c r="M527">
        <v>24</v>
      </c>
      <c r="N527">
        <v>9</v>
      </c>
      <c r="O527">
        <v>2021</v>
      </c>
      <c r="P527">
        <v>24</v>
      </c>
      <c r="Q527" t="s">
        <v>1047</v>
      </c>
      <c r="R527" s="1">
        <v>44440</v>
      </c>
      <c r="S527">
        <v>3</v>
      </c>
      <c r="T527" t="s">
        <v>763</v>
      </c>
      <c r="U527" t="s">
        <v>5011</v>
      </c>
      <c r="V527">
        <v>304507</v>
      </c>
      <c r="W527" t="s">
        <v>5012</v>
      </c>
      <c r="X527">
        <v>7004</v>
      </c>
      <c r="Y527">
        <v>2.3E-2</v>
      </c>
      <c r="Z527">
        <v>481</v>
      </c>
      <c r="AA527" t="s">
        <v>5013</v>
      </c>
      <c r="AB527">
        <v>8</v>
      </c>
      <c r="AC527">
        <v>24</v>
      </c>
      <c r="AD527">
        <v>0</v>
      </c>
      <c r="AE527">
        <v>24.1</v>
      </c>
      <c r="AF527" t="s">
        <v>187</v>
      </c>
      <c r="AG527">
        <v>59500</v>
      </c>
      <c r="AH527" t="s">
        <v>5014</v>
      </c>
      <c r="AI527" t="s">
        <v>451</v>
      </c>
      <c r="AJ527" t="s">
        <v>249</v>
      </c>
      <c r="AK527" t="s">
        <v>249</v>
      </c>
      <c r="AL527" s="23" t="str">
        <f t="shared" si="9"/>
        <v>เศรษฐกิจ</v>
      </c>
      <c r="AM527">
        <f>LEN(Exploratory_Data_Analysis___video_youtube[[#This Row],[description]])</f>
        <v>554</v>
      </c>
    </row>
    <row r="528" spans="1:39" x14ac:dyDescent="0.35">
      <c r="A528" t="s">
        <v>5015</v>
      </c>
      <c r="B528" t="s">
        <v>5016</v>
      </c>
      <c r="C528" t="s">
        <v>5016</v>
      </c>
      <c r="D528" t="s">
        <v>5017</v>
      </c>
      <c r="E528" t="s">
        <v>41</v>
      </c>
      <c r="F528" t="s">
        <v>892</v>
      </c>
      <c r="G528" t="s">
        <v>1721</v>
      </c>
      <c r="H528" t="s">
        <v>1721</v>
      </c>
      <c r="I528" t="s">
        <v>43</v>
      </c>
      <c r="J528" t="s">
        <v>5018</v>
      </c>
      <c r="K528" t="s">
        <v>5019</v>
      </c>
      <c r="L528" t="s">
        <v>5020</v>
      </c>
      <c r="M528">
        <v>27</v>
      </c>
      <c r="N528">
        <v>9</v>
      </c>
      <c r="O528">
        <v>2021</v>
      </c>
      <c r="P528">
        <v>27</v>
      </c>
      <c r="Q528" t="s">
        <v>1047</v>
      </c>
      <c r="R528" s="1">
        <v>44440</v>
      </c>
      <c r="S528">
        <v>3</v>
      </c>
      <c r="T528" t="s">
        <v>763</v>
      </c>
      <c r="U528" t="s">
        <v>5021</v>
      </c>
      <c r="V528">
        <v>29501</v>
      </c>
      <c r="W528" t="s">
        <v>5022</v>
      </c>
      <c r="X528">
        <v>507</v>
      </c>
      <c r="Y528">
        <v>1.72E-2</v>
      </c>
      <c r="Z528">
        <v>22</v>
      </c>
      <c r="AA528" t="s">
        <v>5023</v>
      </c>
      <c r="AB528">
        <v>41</v>
      </c>
      <c r="AC528">
        <v>57</v>
      </c>
      <c r="AD528">
        <v>0</v>
      </c>
      <c r="AE528">
        <v>57.7</v>
      </c>
      <c r="AF528" t="s">
        <v>52</v>
      </c>
      <c r="AG528">
        <v>79600</v>
      </c>
      <c r="AH528" t="s">
        <v>5024</v>
      </c>
      <c r="AI528" t="s">
        <v>54</v>
      </c>
      <c r="AJ528" t="s">
        <v>1471</v>
      </c>
      <c r="AK528" t="s">
        <v>1471</v>
      </c>
      <c r="AL528" s="23" t="str">
        <f t="shared" si="9"/>
        <v>ธุรกิจและการค้า</v>
      </c>
      <c r="AM528">
        <f>LEN(Exploratory_Data_Analysis___video_youtube[[#This Row],[description]])</f>
        <v>463</v>
      </c>
    </row>
    <row r="529" spans="1:39" x14ac:dyDescent="0.35">
      <c r="A529" t="s">
        <v>5025</v>
      </c>
      <c r="B529" t="s">
        <v>5026</v>
      </c>
      <c r="C529" t="s">
        <v>5026</v>
      </c>
      <c r="D529" t="s">
        <v>5027</v>
      </c>
      <c r="E529" t="s">
        <v>41</v>
      </c>
      <c r="F529" t="s">
        <v>203</v>
      </c>
      <c r="G529" t="s">
        <v>1721</v>
      </c>
      <c r="H529" t="s">
        <v>1721</v>
      </c>
      <c r="I529" t="s">
        <v>43</v>
      </c>
      <c r="J529" t="s">
        <v>5028</v>
      </c>
      <c r="K529" t="s">
        <v>5029</v>
      </c>
      <c r="L529" t="s">
        <v>5030</v>
      </c>
      <c r="M529">
        <v>28</v>
      </c>
      <c r="N529">
        <v>9</v>
      </c>
      <c r="O529">
        <v>2021</v>
      </c>
      <c r="P529">
        <v>28</v>
      </c>
      <c r="Q529" t="s">
        <v>1047</v>
      </c>
      <c r="R529" s="1">
        <v>44440</v>
      </c>
      <c r="S529">
        <v>3</v>
      </c>
      <c r="T529" t="s">
        <v>763</v>
      </c>
      <c r="U529" t="s">
        <v>5031</v>
      </c>
      <c r="V529">
        <v>143924</v>
      </c>
      <c r="W529" t="s">
        <v>5032</v>
      </c>
      <c r="X529">
        <v>4110</v>
      </c>
      <c r="Y529">
        <v>2.86E-2</v>
      </c>
      <c r="Z529">
        <v>98</v>
      </c>
      <c r="AA529" t="s">
        <v>5033</v>
      </c>
      <c r="AB529">
        <v>24</v>
      </c>
      <c r="AC529">
        <v>28</v>
      </c>
      <c r="AD529">
        <v>0</v>
      </c>
      <c r="AE529">
        <v>28.4</v>
      </c>
      <c r="AF529" t="s">
        <v>187</v>
      </c>
      <c r="AG529">
        <v>65200</v>
      </c>
      <c r="AH529" t="s">
        <v>5034</v>
      </c>
      <c r="AI529" t="s">
        <v>54</v>
      </c>
      <c r="AJ529" t="s">
        <v>846</v>
      </c>
      <c r="AK529" t="s">
        <v>846</v>
      </c>
      <c r="AL529" s="23" t="str">
        <f t="shared" si="9"/>
        <v>ธุรกิจและการค้า</v>
      </c>
      <c r="AM529">
        <f>LEN(Exploratory_Data_Analysis___video_youtube[[#This Row],[description]])</f>
        <v>534</v>
      </c>
    </row>
    <row r="530" spans="1:39" x14ac:dyDescent="0.35">
      <c r="A530" t="s">
        <v>5035</v>
      </c>
      <c r="B530" t="s">
        <v>5036</v>
      </c>
      <c r="C530" t="s">
        <v>5036</v>
      </c>
      <c r="D530" t="s">
        <v>5037</v>
      </c>
      <c r="E530" t="s">
        <v>41</v>
      </c>
      <c r="F530" t="s">
        <v>412</v>
      </c>
      <c r="G530" t="s">
        <v>1721</v>
      </c>
      <c r="H530" t="s">
        <v>1721</v>
      </c>
      <c r="I530" t="s">
        <v>43</v>
      </c>
      <c r="J530" t="s">
        <v>5038</v>
      </c>
      <c r="K530" t="s">
        <v>5039</v>
      </c>
      <c r="L530" t="s">
        <v>5040</v>
      </c>
      <c r="M530">
        <v>30</v>
      </c>
      <c r="N530">
        <v>9</v>
      </c>
      <c r="O530">
        <v>2021</v>
      </c>
      <c r="P530">
        <v>30</v>
      </c>
      <c r="Q530" t="s">
        <v>1047</v>
      </c>
      <c r="R530" s="1">
        <v>44440</v>
      </c>
      <c r="S530">
        <v>3</v>
      </c>
      <c r="T530" t="s">
        <v>763</v>
      </c>
      <c r="U530" t="s">
        <v>5041</v>
      </c>
      <c r="V530">
        <v>144246</v>
      </c>
      <c r="W530" t="s">
        <v>5042</v>
      </c>
      <c r="X530">
        <v>1401</v>
      </c>
      <c r="Y530">
        <v>9.7000000000000003E-3</v>
      </c>
      <c r="Z530">
        <v>199</v>
      </c>
      <c r="AA530" t="s">
        <v>5043</v>
      </c>
      <c r="AB530">
        <v>7</v>
      </c>
      <c r="AC530">
        <v>35</v>
      </c>
      <c r="AD530">
        <v>0</v>
      </c>
      <c r="AE530">
        <v>35.1</v>
      </c>
      <c r="AF530" t="s">
        <v>52</v>
      </c>
      <c r="AG530">
        <v>63100</v>
      </c>
      <c r="AH530" t="s">
        <v>5044</v>
      </c>
      <c r="AI530" t="s">
        <v>54</v>
      </c>
      <c r="AJ530" t="s">
        <v>54</v>
      </c>
      <c r="AK530" t="s">
        <v>54</v>
      </c>
      <c r="AL530" s="23" t="str">
        <f t="shared" si="9"/>
        <v>อื่น ๆ</v>
      </c>
      <c r="AM530">
        <f>LEN(Exploratory_Data_Analysis___video_youtube[[#This Row],[description]])</f>
        <v>686</v>
      </c>
    </row>
    <row r="531" spans="1:39" x14ac:dyDescent="0.35">
      <c r="A531" t="s">
        <v>5045</v>
      </c>
      <c r="B531" t="s">
        <v>5046</v>
      </c>
      <c r="C531" t="s">
        <v>5046</v>
      </c>
      <c r="D531" t="s">
        <v>5047</v>
      </c>
      <c r="E531" t="s">
        <v>41</v>
      </c>
      <c r="F531" t="s">
        <v>289</v>
      </c>
      <c r="G531" t="s">
        <v>1721</v>
      </c>
      <c r="H531" t="s">
        <v>1721</v>
      </c>
      <c r="I531" t="s">
        <v>43</v>
      </c>
      <c r="J531" t="s">
        <v>5048</v>
      </c>
      <c r="K531" t="s">
        <v>5049</v>
      </c>
      <c r="L531" t="s">
        <v>5050</v>
      </c>
      <c r="M531">
        <v>1</v>
      </c>
      <c r="N531">
        <v>10</v>
      </c>
      <c r="O531">
        <v>2021</v>
      </c>
      <c r="P531">
        <v>1</v>
      </c>
      <c r="Q531" t="s">
        <v>1170</v>
      </c>
      <c r="R531" s="1">
        <v>44470</v>
      </c>
      <c r="S531">
        <v>4</v>
      </c>
      <c r="T531" t="s">
        <v>1171</v>
      </c>
      <c r="U531" t="s">
        <v>5051</v>
      </c>
      <c r="V531">
        <v>16836</v>
      </c>
      <c r="W531" t="s">
        <v>5052</v>
      </c>
      <c r="X531">
        <v>377</v>
      </c>
      <c r="Y531">
        <v>2.24E-2</v>
      </c>
      <c r="Z531">
        <v>14</v>
      </c>
      <c r="AA531" t="s">
        <v>5053</v>
      </c>
      <c r="AB531">
        <v>47</v>
      </c>
      <c r="AC531">
        <v>51</v>
      </c>
      <c r="AD531">
        <v>0</v>
      </c>
      <c r="AE531">
        <v>51.8</v>
      </c>
      <c r="AF531" t="s">
        <v>52</v>
      </c>
      <c r="AG531">
        <v>74500</v>
      </c>
      <c r="AH531" t="s">
        <v>5054</v>
      </c>
      <c r="AI531" t="s">
        <v>54</v>
      </c>
      <c r="AJ531" t="s">
        <v>1143</v>
      </c>
      <c r="AK531" t="s">
        <v>54</v>
      </c>
      <c r="AL531" s="23" t="str">
        <f t="shared" si="9"/>
        <v>ธุรกิจและการค้า</v>
      </c>
      <c r="AM531">
        <f>LEN(Exploratory_Data_Analysis___video_youtube[[#This Row],[description]])</f>
        <v>777</v>
      </c>
    </row>
    <row r="532" spans="1:39" x14ac:dyDescent="0.35">
      <c r="A532" t="s">
        <v>5055</v>
      </c>
      <c r="B532" t="s">
        <v>5056</v>
      </c>
      <c r="C532" t="s">
        <v>5056</v>
      </c>
      <c r="D532" t="s">
        <v>5057</v>
      </c>
      <c r="E532" t="s">
        <v>41</v>
      </c>
      <c r="F532" t="s">
        <v>103</v>
      </c>
      <c r="G532" t="s">
        <v>1721</v>
      </c>
      <c r="H532" t="s">
        <v>1721</v>
      </c>
      <c r="I532" t="s">
        <v>43</v>
      </c>
      <c r="J532" t="s">
        <v>5058</v>
      </c>
      <c r="K532" t="s">
        <v>5059</v>
      </c>
      <c r="L532" t="s">
        <v>5060</v>
      </c>
      <c r="M532">
        <v>4</v>
      </c>
      <c r="N532">
        <v>10</v>
      </c>
      <c r="O532">
        <v>2021</v>
      </c>
      <c r="P532">
        <v>4</v>
      </c>
      <c r="Q532" t="s">
        <v>1170</v>
      </c>
      <c r="R532" s="1">
        <v>44470</v>
      </c>
      <c r="S532">
        <v>4</v>
      </c>
      <c r="T532" t="s">
        <v>1171</v>
      </c>
      <c r="U532" t="s">
        <v>5061</v>
      </c>
      <c r="V532">
        <v>26252</v>
      </c>
      <c r="W532" t="s">
        <v>5062</v>
      </c>
      <c r="X532">
        <v>556</v>
      </c>
      <c r="Y532">
        <v>2.12E-2</v>
      </c>
      <c r="Z532">
        <v>52</v>
      </c>
      <c r="AA532" t="s">
        <v>5063</v>
      </c>
      <c r="AB532">
        <v>14</v>
      </c>
      <c r="AC532">
        <v>48</v>
      </c>
      <c r="AD532">
        <v>0</v>
      </c>
      <c r="AE532">
        <v>48.2</v>
      </c>
      <c r="AF532" t="s">
        <v>52</v>
      </c>
      <c r="AG532">
        <v>71200</v>
      </c>
      <c r="AH532" t="s">
        <v>5064</v>
      </c>
      <c r="AI532" t="s">
        <v>54</v>
      </c>
      <c r="AJ532" t="s">
        <v>4025</v>
      </c>
      <c r="AK532" t="s">
        <v>4025</v>
      </c>
      <c r="AL532" s="23" t="str">
        <f t="shared" si="9"/>
        <v>สินค้าและบริการ</v>
      </c>
      <c r="AM532">
        <f>LEN(Exploratory_Data_Analysis___video_youtube[[#This Row],[description]])</f>
        <v>491</v>
      </c>
    </row>
    <row r="533" spans="1:39" x14ac:dyDescent="0.35">
      <c r="A533" t="s">
        <v>5065</v>
      </c>
      <c r="B533" t="s">
        <v>5066</v>
      </c>
      <c r="C533" t="s">
        <v>5066</v>
      </c>
      <c r="D533" t="s">
        <v>5067</v>
      </c>
      <c r="E533" t="s">
        <v>41</v>
      </c>
      <c r="F533" t="s">
        <v>924</v>
      </c>
      <c r="G533" t="s">
        <v>1721</v>
      </c>
      <c r="H533" t="s">
        <v>1721</v>
      </c>
      <c r="I533" t="s">
        <v>43</v>
      </c>
      <c r="J533" t="s">
        <v>5068</v>
      </c>
      <c r="K533" t="s">
        <v>5069</v>
      </c>
      <c r="L533" t="s">
        <v>5070</v>
      </c>
      <c r="M533">
        <v>5</v>
      </c>
      <c r="N533">
        <v>10</v>
      </c>
      <c r="O533">
        <v>2021</v>
      </c>
      <c r="P533">
        <v>5</v>
      </c>
      <c r="Q533" t="s">
        <v>1170</v>
      </c>
      <c r="R533" s="1">
        <v>44470</v>
      </c>
      <c r="S533">
        <v>4</v>
      </c>
      <c r="T533" t="s">
        <v>1171</v>
      </c>
      <c r="U533" t="s">
        <v>5071</v>
      </c>
      <c r="V533">
        <v>6239</v>
      </c>
      <c r="W533" t="s">
        <v>5072</v>
      </c>
      <c r="X533">
        <v>149</v>
      </c>
      <c r="Y533">
        <v>2.3900000000000001E-2</v>
      </c>
      <c r="Z533">
        <v>8</v>
      </c>
      <c r="AA533" t="s">
        <v>5073</v>
      </c>
      <c r="AB533">
        <v>24</v>
      </c>
      <c r="AC533">
        <v>56</v>
      </c>
      <c r="AD533">
        <v>0</v>
      </c>
      <c r="AE533">
        <v>56.4</v>
      </c>
      <c r="AF533" t="s">
        <v>52</v>
      </c>
      <c r="AG533">
        <v>66600</v>
      </c>
      <c r="AH533" t="s">
        <v>5074</v>
      </c>
      <c r="AI533" t="s">
        <v>54</v>
      </c>
      <c r="AJ533" t="s">
        <v>1143</v>
      </c>
      <c r="AK533" t="s">
        <v>54</v>
      </c>
      <c r="AL533" s="23" t="str">
        <f t="shared" si="9"/>
        <v>ธุรกิจและการค้า</v>
      </c>
      <c r="AM533">
        <f>LEN(Exploratory_Data_Analysis___video_youtube[[#This Row],[description]])</f>
        <v>594</v>
      </c>
    </row>
    <row r="534" spans="1:39" x14ac:dyDescent="0.35">
      <c r="A534" t="s">
        <v>5075</v>
      </c>
      <c r="B534" t="s">
        <v>5076</v>
      </c>
      <c r="C534" t="s">
        <v>5076</v>
      </c>
      <c r="D534" t="s">
        <v>5077</v>
      </c>
      <c r="E534" t="s">
        <v>41</v>
      </c>
      <c r="F534" t="s">
        <v>310</v>
      </c>
      <c r="G534" t="s">
        <v>1721</v>
      </c>
      <c r="H534" t="s">
        <v>1721</v>
      </c>
      <c r="I534" t="s">
        <v>43</v>
      </c>
      <c r="J534" t="s">
        <v>5078</v>
      </c>
      <c r="K534" t="s">
        <v>5079</v>
      </c>
      <c r="L534" t="s">
        <v>5080</v>
      </c>
      <c r="M534">
        <v>7</v>
      </c>
      <c r="N534">
        <v>10</v>
      </c>
      <c r="O534">
        <v>2021</v>
      </c>
      <c r="P534">
        <v>7</v>
      </c>
      <c r="Q534" t="s">
        <v>1170</v>
      </c>
      <c r="R534" s="1">
        <v>44470</v>
      </c>
      <c r="S534">
        <v>4</v>
      </c>
      <c r="T534" t="s">
        <v>1171</v>
      </c>
      <c r="U534" t="s">
        <v>5081</v>
      </c>
      <c r="V534">
        <v>25018</v>
      </c>
      <c r="W534" t="s">
        <v>5082</v>
      </c>
      <c r="X534">
        <v>609</v>
      </c>
      <c r="Y534">
        <v>2.4299999999999999E-2</v>
      </c>
      <c r="Z534">
        <v>76</v>
      </c>
      <c r="AA534" t="s">
        <v>5083</v>
      </c>
      <c r="AB534">
        <v>17</v>
      </c>
      <c r="AC534">
        <v>21</v>
      </c>
      <c r="AD534">
        <v>1</v>
      </c>
      <c r="AE534">
        <v>81.3</v>
      </c>
      <c r="AF534" t="s">
        <v>259</v>
      </c>
      <c r="AG534">
        <v>80400</v>
      </c>
      <c r="AH534" t="s">
        <v>5084</v>
      </c>
      <c r="AI534" t="s">
        <v>54</v>
      </c>
      <c r="AJ534" t="s">
        <v>249</v>
      </c>
      <c r="AK534" t="s">
        <v>54</v>
      </c>
      <c r="AL534" s="23" t="str">
        <f t="shared" si="9"/>
        <v>เศรษฐกิจ</v>
      </c>
      <c r="AM534">
        <f>LEN(Exploratory_Data_Analysis___video_youtube[[#This Row],[description]])</f>
        <v>682</v>
      </c>
    </row>
    <row r="535" spans="1:39" x14ac:dyDescent="0.35">
      <c r="A535" t="s">
        <v>5085</v>
      </c>
      <c r="B535" t="s">
        <v>5086</v>
      </c>
      <c r="C535" t="s">
        <v>5086</v>
      </c>
      <c r="D535" t="s">
        <v>5087</v>
      </c>
      <c r="E535" t="s">
        <v>41</v>
      </c>
      <c r="F535" t="s">
        <v>264</v>
      </c>
      <c r="G535" t="s">
        <v>1721</v>
      </c>
      <c r="H535" t="s">
        <v>1721</v>
      </c>
      <c r="I535" t="s">
        <v>43</v>
      </c>
      <c r="J535" t="s">
        <v>5088</v>
      </c>
      <c r="K535" t="s">
        <v>5089</v>
      </c>
      <c r="L535" t="s">
        <v>5090</v>
      </c>
      <c r="M535">
        <v>10</v>
      </c>
      <c r="N535">
        <v>10</v>
      </c>
      <c r="O535">
        <v>2021</v>
      </c>
      <c r="P535">
        <v>10</v>
      </c>
      <c r="Q535" t="s">
        <v>1170</v>
      </c>
      <c r="R535" s="1">
        <v>44470</v>
      </c>
      <c r="S535">
        <v>4</v>
      </c>
      <c r="T535" t="s">
        <v>1171</v>
      </c>
      <c r="U535" t="s">
        <v>5091</v>
      </c>
      <c r="V535">
        <v>15944</v>
      </c>
      <c r="W535" t="s">
        <v>5092</v>
      </c>
      <c r="X535">
        <v>355</v>
      </c>
      <c r="Y535">
        <v>2.23E-2</v>
      </c>
      <c r="Z535">
        <v>12</v>
      </c>
      <c r="AA535" t="s">
        <v>5093</v>
      </c>
      <c r="AB535">
        <v>58</v>
      </c>
      <c r="AC535">
        <v>54</v>
      </c>
      <c r="AD535">
        <v>0</v>
      </c>
      <c r="AE535">
        <v>55</v>
      </c>
      <c r="AF535" t="s">
        <v>52</v>
      </c>
      <c r="AG535">
        <v>72200</v>
      </c>
      <c r="AH535" t="s">
        <v>5094</v>
      </c>
      <c r="AI535" t="s">
        <v>54</v>
      </c>
      <c r="AJ535" t="s">
        <v>5736</v>
      </c>
      <c r="AK535" t="s">
        <v>54</v>
      </c>
      <c r="AL535" s="23" t="str">
        <f t="shared" si="9"/>
        <v>สินค้าและบริการ</v>
      </c>
      <c r="AM535">
        <f>LEN(Exploratory_Data_Analysis___video_youtube[[#This Row],[description]])</f>
        <v>579</v>
      </c>
    </row>
    <row r="536" spans="1:39" x14ac:dyDescent="0.35">
      <c r="A536" t="s">
        <v>5095</v>
      </c>
      <c r="B536" t="s">
        <v>5096</v>
      </c>
      <c r="C536" t="s">
        <v>5096</v>
      </c>
      <c r="D536" t="s">
        <v>5097</v>
      </c>
      <c r="E536" t="s">
        <v>41</v>
      </c>
      <c r="F536" t="s">
        <v>730</v>
      </c>
      <c r="G536" t="s">
        <v>1721</v>
      </c>
      <c r="H536" t="s">
        <v>1721</v>
      </c>
      <c r="I536" t="s">
        <v>43</v>
      </c>
      <c r="J536" t="s">
        <v>5098</v>
      </c>
      <c r="K536" t="s">
        <v>5099</v>
      </c>
      <c r="L536" t="s">
        <v>5100</v>
      </c>
      <c r="M536">
        <v>14</v>
      </c>
      <c r="N536">
        <v>10</v>
      </c>
      <c r="O536">
        <v>2021</v>
      </c>
      <c r="P536">
        <v>14</v>
      </c>
      <c r="Q536" t="s">
        <v>1170</v>
      </c>
      <c r="R536" s="1">
        <v>44470</v>
      </c>
      <c r="S536">
        <v>4</v>
      </c>
      <c r="T536" t="s">
        <v>1171</v>
      </c>
      <c r="U536" t="s">
        <v>5101</v>
      </c>
      <c r="V536">
        <v>25248</v>
      </c>
      <c r="W536" t="s">
        <v>5102</v>
      </c>
      <c r="X536">
        <v>495</v>
      </c>
      <c r="Y536">
        <v>1.9599999999999999E-2</v>
      </c>
      <c r="Z536">
        <v>27</v>
      </c>
      <c r="AA536" t="s">
        <v>5103</v>
      </c>
      <c r="AB536">
        <v>53</v>
      </c>
      <c r="AC536">
        <v>35</v>
      </c>
      <c r="AD536">
        <v>0</v>
      </c>
      <c r="AE536">
        <v>35.9</v>
      </c>
      <c r="AF536" t="s">
        <v>52</v>
      </c>
      <c r="AG536">
        <v>16800</v>
      </c>
      <c r="AH536" t="s">
        <v>5104</v>
      </c>
      <c r="AI536" t="s">
        <v>54</v>
      </c>
      <c r="AJ536" t="s">
        <v>9380</v>
      </c>
      <c r="AK536" t="s">
        <v>54</v>
      </c>
      <c r="AL536" s="23" t="str">
        <f t="shared" si="9"/>
        <v>Life Style</v>
      </c>
      <c r="AM536">
        <f>LEN(Exploratory_Data_Analysis___video_youtube[[#This Row],[description]])</f>
        <v>526</v>
      </c>
    </row>
    <row r="537" spans="1:39" x14ac:dyDescent="0.35">
      <c r="A537" t="s">
        <v>5105</v>
      </c>
      <c r="B537" t="s">
        <v>5106</v>
      </c>
      <c r="C537" t="s">
        <v>5106</v>
      </c>
      <c r="D537" t="s">
        <v>5107</v>
      </c>
      <c r="E537" t="s">
        <v>41</v>
      </c>
      <c r="F537" t="s">
        <v>475</v>
      </c>
      <c r="G537" t="s">
        <v>1721</v>
      </c>
      <c r="H537" t="s">
        <v>1721</v>
      </c>
      <c r="I537" t="s">
        <v>43</v>
      </c>
      <c r="J537" t="s">
        <v>5108</v>
      </c>
      <c r="K537" t="s">
        <v>5109</v>
      </c>
      <c r="L537" t="s">
        <v>5110</v>
      </c>
      <c r="M537">
        <v>15</v>
      </c>
      <c r="N537">
        <v>10</v>
      </c>
      <c r="O537">
        <v>2021</v>
      </c>
      <c r="P537">
        <v>15</v>
      </c>
      <c r="Q537" t="s">
        <v>1170</v>
      </c>
      <c r="R537" s="1">
        <v>44470</v>
      </c>
      <c r="S537">
        <v>4</v>
      </c>
      <c r="T537" t="s">
        <v>1171</v>
      </c>
      <c r="U537" t="s">
        <v>5111</v>
      </c>
      <c r="V537">
        <v>28451</v>
      </c>
      <c r="W537" t="s">
        <v>5112</v>
      </c>
      <c r="X537">
        <v>632</v>
      </c>
      <c r="Y537">
        <v>2.2200000000000001E-2</v>
      </c>
      <c r="Z537">
        <v>51</v>
      </c>
      <c r="AA537" t="s">
        <v>5113</v>
      </c>
      <c r="AB537">
        <v>19</v>
      </c>
      <c r="AC537">
        <v>25</v>
      </c>
      <c r="AD537">
        <v>0</v>
      </c>
      <c r="AE537">
        <v>25.3</v>
      </c>
      <c r="AF537" t="s">
        <v>187</v>
      </c>
      <c r="AG537">
        <v>60300</v>
      </c>
      <c r="AH537" t="s">
        <v>5114</v>
      </c>
      <c r="AI537" t="s">
        <v>54</v>
      </c>
      <c r="AJ537" t="s">
        <v>133</v>
      </c>
      <c r="AK537" t="s">
        <v>133</v>
      </c>
      <c r="AL537" s="23" t="str">
        <f t="shared" si="9"/>
        <v>สินค้าและบริการ</v>
      </c>
      <c r="AM537">
        <f>LEN(Exploratory_Data_Analysis___video_youtube[[#This Row],[description]])</f>
        <v>790</v>
      </c>
    </row>
    <row r="538" spans="1:39" x14ac:dyDescent="0.35">
      <c r="A538" t="s">
        <v>5115</v>
      </c>
      <c r="B538" t="s">
        <v>5116</v>
      </c>
      <c r="C538" t="s">
        <v>5116</v>
      </c>
      <c r="D538" t="s">
        <v>5117</v>
      </c>
      <c r="E538" t="s">
        <v>41</v>
      </c>
      <c r="F538" t="s">
        <v>103</v>
      </c>
      <c r="G538" t="s">
        <v>1721</v>
      </c>
      <c r="H538" t="s">
        <v>1721</v>
      </c>
      <c r="I538" t="s">
        <v>43</v>
      </c>
      <c r="J538" t="s">
        <v>5118</v>
      </c>
      <c r="K538" t="s">
        <v>5119</v>
      </c>
      <c r="L538" t="s">
        <v>5120</v>
      </c>
      <c r="M538">
        <v>16</v>
      </c>
      <c r="N538">
        <v>10</v>
      </c>
      <c r="O538">
        <v>2021</v>
      </c>
      <c r="P538">
        <v>16</v>
      </c>
      <c r="Q538" t="s">
        <v>1170</v>
      </c>
      <c r="R538" s="1">
        <v>44470</v>
      </c>
      <c r="S538">
        <v>4</v>
      </c>
      <c r="T538" t="s">
        <v>1171</v>
      </c>
      <c r="U538" t="s">
        <v>5121</v>
      </c>
      <c r="V538">
        <v>35723</v>
      </c>
      <c r="W538" t="s">
        <v>437</v>
      </c>
      <c r="X538">
        <v>800</v>
      </c>
      <c r="Y538">
        <v>2.24E-2</v>
      </c>
      <c r="Z538">
        <v>29</v>
      </c>
      <c r="AA538" t="s">
        <v>5122</v>
      </c>
      <c r="AB538">
        <v>20</v>
      </c>
      <c r="AC538">
        <v>6</v>
      </c>
      <c r="AD538">
        <v>1</v>
      </c>
      <c r="AE538">
        <v>66.3</v>
      </c>
      <c r="AF538" t="s">
        <v>259</v>
      </c>
      <c r="AG538">
        <v>75300</v>
      </c>
      <c r="AH538" t="s">
        <v>5123</v>
      </c>
      <c r="AI538" t="s">
        <v>451</v>
      </c>
      <c r="AJ538" t="s">
        <v>846</v>
      </c>
      <c r="AK538" t="s">
        <v>54</v>
      </c>
      <c r="AL538" s="23" t="str">
        <f t="shared" si="9"/>
        <v>ธุรกิจและการค้า</v>
      </c>
      <c r="AM538">
        <f>LEN(Exploratory_Data_Analysis___video_youtube[[#This Row],[description]])</f>
        <v>488</v>
      </c>
    </row>
    <row r="539" spans="1:39" x14ac:dyDescent="0.35">
      <c r="A539" t="s">
        <v>5124</v>
      </c>
      <c r="B539" t="s">
        <v>5125</v>
      </c>
      <c r="C539" t="s">
        <v>5125</v>
      </c>
      <c r="D539" t="s">
        <v>5126</v>
      </c>
      <c r="E539" t="s">
        <v>41</v>
      </c>
      <c r="F539" t="s">
        <v>69</v>
      </c>
      <c r="G539" t="s">
        <v>1721</v>
      </c>
      <c r="H539" t="s">
        <v>1721</v>
      </c>
      <c r="I539" t="s">
        <v>43</v>
      </c>
      <c r="J539" t="s">
        <v>5127</v>
      </c>
      <c r="K539" t="s">
        <v>5128</v>
      </c>
      <c r="L539" t="s">
        <v>5129</v>
      </c>
      <c r="M539">
        <v>18</v>
      </c>
      <c r="N539">
        <v>10</v>
      </c>
      <c r="O539">
        <v>2021</v>
      </c>
      <c r="P539">
        <v>18</v>
      </c>
      <c r="Q539" t="s">
        <v>1170</v>
      </c>
      <c r="R539" s="1">
        <v>44470</v>
      </c>
      <c r="S539">
        <v>4</v>
      </c>
      <c r="T539" t="s">
        <v>1171</v>
      </c>
      <c r="U539" t="s">
        <v>5130</v>
      </c>
      <c r="V539">
        <v>50200</v>
      </c>
      <c r="W539" t="s">
        <v>5131</v>
      </c>
      <c r="X539">
        <v>1085</v>
      </c>
      <c r="Y539">
        <v>2.1600000000000001E-2</v>
      </c>
      <c r="Z539">
        <v>144</v>
      </c>
      <c r="AA539" t="s">
        <v>5132</v>
      </c>
      <c r="AB539">
        <v>17</v>
      </c>
      <c r="AC539">
        <v>29</v>
      </c>
      <c r="AD539">
        <v>0</v>
      </c>
      <c r="AE539">
        <v>29.3</v>
      </c>
      <c r="AF539" t="s">
        <v>187</v>
      </c>
      <c r="AG539">
        <v>60200</v>
      </c>
      <c r="AH539" t="s">
        <v>5133</v>
      </c>
      <c r="AI539" t="s">
        <v>54</v>
      </c>
      <c r="AJ539" t="s">
        <v>846</v>
      </c>
      <c r="AK539" t="s">
        <v>846</v>
      </c>
      <c r="AL539" s="23" t="str">
        <f t="shared" si="9"/>
        <v>ธุรกิจและการค้า</v>
      </c>
      <c r="AM539">
        <f>LEN(Exploratory_Data_Analysis___video_youtube[[#This Row],[description]])</f>
        <v>586</v>
      </c>
    </row>
    <row r="540" spans="1:39" x14ac:dyDescent="0.35">
      <c r="A540" t="s">
        <v>5134</v>
      </c>
      <c r="B540" t="s">
        <v>5135</v>
      </c>
      <c r="C540" t="s">
        <v>5135</v>
      </c>
      <c r="D540" t="s">
        <v>5136</v>
      </c>
      <c r="E540" t="s">
        <v>41</v>
      </c>
      <c r="F540" t="s">
        <v>203</v>
      </c>
      <c r="G540" t="s">
        <v>1721</v>
      </c>
      <c r="H540" t="s">
        <v>1721</v>
      </c>
      <c r="I540" t="s">
        <v>43</v>
      </c>
      <c r="J540" t="s">
        <v>5137</v>
      </c>
      <c r="K540" t="s">
        <v>5138</v>
      </c>
      <c r="L540" t="s">
        <v>5139</v>
      </c>
      <c r="M540">
        <v>20</v>
      </c>
      <c r="N540">
        <v>10</v>
      </c>
      <c r="O540">
        <v>2021</v>
      </c>
      <c r="P540">
        <v>20</v>
      </c>
      <c r="Q540" t="s">
        <v>1170</v>
      </c>
      <c r="R540" s="1">
        <v>44470</v>
      </c>
      <c r="S540">
        <v>4</v>
      </c>
      <c r="T540" t="s">
        <v>1171</v>
      </c>
      <c r="U540" t="s">
        <v>5140</v>
      </c>
      <c r="V540">
        <v>12290</v>
      </c>
      <c r="W540" t="s">
        <v>5141</v>
      </c>
      <c r="X540">
        <v>281</v>
      </c>
      <c r="Y540">
        <v>2.29E-2</v>
      </c>
      <c r="Z540">
        <v>12</v>
      </c>
      <c r="AA540" t="s">
        <v>5142</v>
      </c>
      <c r="AB540">
        <v>7</v>
      </c>
      <c r="AC540">
        <v>31</v>
      </c>
      <c r="AD540">
        <v>0</v>
      </c>
      <c r="AE540">
        <v>31.1</v>
      </c>
      <c r="AF540" t="s">
        <v>52</v>
      </c>
      <c r="AG540">
        <v>64000</v>
      </c>
      <c r="AH540" t="s">
        <v>5143</v>
      </c>
      <c r="AI540" t="s">
        <v>54</v>
      </c>
      <c r="AJ540" t="s">
        <v>77</v>
      </c>
      <c r="AK540" t="s">
        <v>54</v>
      </c>
      <c r="AL540" s="23" t="str">
        <f t="shared" si="9"/>
        <v>ธุรกิจและการค้า</v>
      </c>
      <c r="AM540">
        <f>LEN(Exploratory_Data_Analysis___video_youtube[[#This Row],[description]])</f>
        <v>588</v>
      </c>
    </row>
    <row r="541" spans="1:39" x14ac:dyDescent="0.35">
      <c r="A541" t="s">
        <v>5144</v>
      </c>
      <c r="B541" t="s">
        <v>5145</v>
      </c>
      <c r="C541" t="s">
        <v>5145</v>
      </c>
      <c r="D541" t="s">
        <v>5146</v>
      </c>
      <c r="E541" t="s">
        <v>41</v>
      </c>
      <c r="F541" t="s">
        <v>4527</v>
      </c>
      <c r="G541" t="s">
        <v>1721</v>
      </c>
      <c r="H541" t="s">
        <v>1721</v>
      </c>
      <c r="I541" t="s">
        <v>43</v>
      </c>
      <c r="J541" t="s">
        <v>5147</v>
      </c>
      <c r="K541" t="s">
        <v>5148</v>
      </c>
      <c r="L541" t="s">
        <v>5149</v>
      </c>
      <c r="M541">
        <v>22</v>
      </c>
      <c r="N541">
        <v>10</v>
      </c>
      <c r="O541">
        <v>2021</v>
      </c>
      <c r="P541">
        <v>22</v>
      </c>
      <c r="Q541" t="s">
        <v>1170</v>
      </c>
      <c r="R541" s="1">
        <v>44470</v>
      </c>
      <c r="S541">
        <v>4</v>
      </c>
      <c r="T541" t="s">
        <v>1171</v>
      </c>
      <c r="U541" t="s">
        <v>5150</v>
      </c>
      <c r="V541">
        <v>11429</v>
      </c>
      <c r="W541" t="s">
        <v>5151</v>
      </c>
      <c r="X541">
        <v>289</v>
      </c>
      <c r="Y541">
        <v>2.53E-2</v>
      </c>
      <c r="Z541">
        <v>28</v>
      </c>
      <c r="AA541" t="s">
        <v>5152</v>
      </c>
      <c r="AB541">
        <v>21</v>
      </c>
      <c r="AC541">
        <v>50</v>
      </c>
      <c r="AD541">
        <v>0</v>
      </c>
      <c r="AE541">
        <v>50.4</v>
      </c>
      <c r="AF541" t="s">
        <v>52</v>
      </c>
      <c r="AG541">
        <v>70400</v>
      </c>
      <c r="AH541" t="s">
        <v>5153</v>
      </c>
      <c r="AI541" t="s">
        <v>54</v>
      </c>
      <c r="AJ541" t="s">
        <v>272</v>
      </c>
      <c r="AK541" t="s">
        <v>54</v>
      </c>
      <c r="AL541" s="23" t="str">
        <f t="shared" si="9"/>
        <v>สินค้าและบริการ</v>
      </c>
      <c r="AM541">
        <f>LEN(Exploratory_Data_Analysis___video_youtube[[#This Row],[description]])</f>
        <v>632</v>
      </c>
    </row>
    <row r="542" spans="1:39" x14ac:dyDescent="0.35">
      <c r="A542" t="s">
        <v>5154</v>
      </c>
      <c r="B542" t="s">
        <v>5155</v>
      </c>
      <c r="C542" t="s">
        <v>5155</v>
      </c>
      <c r="D542" t="s">
        <v>5156</v>
      </c>
      <c r="E542" t="s">
        <v>41</v>
      </c>
      <c r="F542" t="s">
        <v>412</v>
      </c>
      <c r="G542" t="s">
        <v>1721</v>
      </c>
      <c r="H542" t="s">
        <v>1721</v>
      </c>
      <c r="I542" t="s">
        <v>43</v>
      </c>
      <c r="J542" t="s">
        <v>5157</v>
      </c>
      <c r="K542" t="s">
        <v>5158</v>
      </c>
      <c r="L542" t="s">
        <v>5159</v>
      </c>
      <c r="M542">
        <v>23</v>
      </c>
      <c r="N542">
        <v>10</v>
      </c>
      <c r="O542">
        <v>2021</v>
      </c>
      <c r="P542">
        <v>23</v>
      </c>
      <c r="Q542" t="s">
        <v>1170</v>
      </c>
      <c r="R542" s="1">
        <v>44470</v>
      </c>
      <c r="S542">
        <v>4</v>
      </c>
      <c r="T542" t="s">
        <v>1171</v>
      </c>
      <c r="U542" t="s">
        <v>5160</v>
      </c>
      <c r="V542">
        <v>141368</v>
      </c>
      <c r="W542" t="s">
        <v>5161</v>
      </c>
      <c r="X542">
        <v>2047</v>
      </c>
      <c r="Y542">
        <v>1.4500000000000001E-2</v>
      </c>
      <c r="Z542">
        <v>102</v>
      </c>
      <c r="AA542" t="s">
        <v>5162</v>
      </c>
      <c r="AB542">
        <v>2</v>
      </c>
      <c r="AC542">
        <v>53</v>
      </c>
      <c r="AD542">
        <v>0</v>
      </c>
      <c r="AE542">
        <v>53</v>
      </c>
      <c r="AF542" t="s">
        <v>52</v>
      </c>
      <c r="AG542">
        <v>75200</v>
      </c>
      <c r="AH542" t="s">
        <v>5163</v>
      </c>
      <c r="AI542" t="s">
        <v>54</v>
      </c>
      <c r="AJ542" t="s">
        <v>1143</v>
      </c>
      <c r="AK542" t="s">
        <v>1143</v>
      </c>
      <c r="AL542" s="23" t="str">
        <f t="shared" si="9"/>
        <v>ธุรกิจและการค้า</v>
      </c>
      <c r="AM542">
        <f>LEN(Exploratory_Data_Analysis___video_youtube[[#This Row],[description]])</f>
        <v>647</v>
      </c>
    </row>
    <row r="543" spans="1:39" x14ac:dyDescent="0.35">
      <c r="A543" t="s">
        <v>5164</v>
      </c>
      <c r="B543" t="s">
        <v>5165</v>
      </c>
      <c r="C543" t="s">
        <v>5165</v>
      </c>
      <c r="D543" t="s">
        <v>5166</v>
      </c>
      <c r="E543" t="s">
        <v>41</v>
      </c>
      <c r="F543" t="s">
        <v>264</v>
      </c>
      <c r="G543" t="s">
        <v>1721</v>
      </c>
      <c r="H543" t="s">
        <v>1721</v>
      </c>
      <c r="I543" t="s">
        <v>43</v>
      </c>
      <c r="J543" t="s">
        <v>5167</v>
      </c>
      <c r="K543" t="s">
        <v>5168</v>
      </c>
      <c r="L543" t="s">
        <v>5169</v>
      </c>
      <c r="M543">
        <v>26</v>
      </c>
      <c r="N543">
        <v>10</v>
      </c>
      <c r="O543">
        <v>2021</v>
      </c>
      <c r="P543">
        <v>26</v>
      </c>
      <c r="Q543" t="s">
        <v>1170</v>
      </c>
      <c r="R543" s="1">
        <v>44470</v>
      </c>
      <c r="S543">
        <v>4</v>
      </c>
      <c r="T543" t="s">
        <v>1171</v>
      </c>
      <c r="U543" t="s">
        <v>5170</v>
      </c>
      <c r="V543">
        <v>15085</v>
      </c>
      <c r="W543" t="s">
        <v>2762</v>
      </c>
      <c r="X543">
        <v>410</v>
      </c>
      <c r="Y543">
        <v>2.7199999999999998E-2</v>
      </c>
      <c r="Z543">
        <v>16</v>
      </c>
      <c r="AA543" t="s">
        <v>5171</v>
      </c>
      <c r="AB543">
        <v>31</v>
      </c>
      <c r="AC543">
        <v>37</v>
      </c>
      <c r="AD543">
        <v>0</v>
      </c>
      <c r="AE543">
        <v>37.5</v>
      </c>
      <c r="AF543" t="s">
        <v>52</v>
      </c>
      <c r="AG543">
        <v>71900</v>
      </c>
      <c r="AH543" t="s">
        <v>5172</v>
      </c>
      <c r="AI543" t="s">
        <v>54</v>
      </c>
      <c r="AJ543" t="s">
        <v>846</v>
      </c>
      <c r="AK543" t="s">
        <v>846</v>
      </c>
      <c r="AL543" s="23" t="str">
        <f t="shared" si="9"/>
        <v>ธุรกิจและการค้า</v>
      </c>
      <c r="AM543">
        <f>LEN(Exploratory_Data_Analysis___video_youtube[[#This Row],[description]])</f>
        <v>703</v>
      </c>
    </row>
    <row r="544" spans="1:39" x14ac:dyDescent="0.35">
      <c r="A544" t="s">
        <v>5173</v>
      </c>
      <c r="B544" t="s">
        <v>5174</v>
      </c>
      <c r="C544" t="s">
        <v>5174</v>
      </c>
      <c r="D544" t="s">
        <v>5175</v>
      </c>
      <c r="E544" t="s">
        <v>41</v>
      </c>
      <c r="F544" t="s">
        <v>881</v>
      </c>
      <c r="G544" t="s">
        <v>1721</v>
      </c>
      <c r="H544" t="s">
        <v>1721</v>
      </c>
      <c r="I544" t="s">
        <v>43</v>
      </c>
      <c r="J544" t="s">
        <v>5176</v>
      </c>
      <c r="K544" t="s">
        <v>5177</v>
      </c>
      <c r="L544" t="s">
        <v>5178</v>
      </c>
      <c r="M544">
        <v>29</v>
      </c>
      <c r="N544">
        <v>10</v>
      </c>
      <c r="O544">
        <v>2021</v>
      </c>
      <c r="P544">
        <v>29</v>
      </c>
      <c r="Q544" t="s">
        <v>1170</v>
      </c>
      <c r="R544" s="1">
        <v>44470</v>
      </c>
      <c r="S544">
        <v>4</v>
      </c>
      <c r="T544" t="s">
        <v>1171</v>
      </c>
      <c r="U544" t="s">
        <v>5179</v>
      </c>
      <c r="V544">
        <v>107483</v>
      </c>
      <c r="W544" t="s">
        <v>5180</v>
      </c>
      <c r="X544">
        <v>3075</v>
      </c>
      <c r="Y544">
        <v>2.86E-2</v>
      </c>
      <c r="Z544">
        <v>123</v>
      </c>
      <c r="AA544" t="s">
        <v>5181</v>
      </c>
      <c r="AB544">
        <v>56</v>
      </c>
      <c r="AC544">
        <v>2</v>
      </c>
      <c r="AD544">
        <v>1</v>
      </c>
      <c r="AE544">
        <v>62.9</v>
      </c>
      <c r="AF544" t="s">
        <v>259</v>
      </c>
      <c r="AG544">
        <v>75700</v>
      </c>
      <c r="AH544" t="s">
        <v>5182</v>
      </c>
      <c r="AI544" t="s">
        <v>54</v>
      </c>
      <c r="AJ544" t="s">
        <v>54</v>
      </c>
      <c r="AK544" t="s">
        <v>54</v>
      </c>
      <c r="AL544" s="23" t="str">
        <f t="shared" si="9"/>
        <v>อื่น ๆ</v>
      </c>
      <c r="AM544">
        <f>LEN(Exploratory_Data_Analysis___video_youtube[[#This Row],[description]])</f>
        <v>508</v>
      </c>
    </row>
    <row r="545" spans="1:39" x14ac:dyDescent="0.35">
      <c r="A545" t="s">
        <v>5183</v>
      </c>
      <c r="B545" t="s">
        <v>5184</v>
      </c>
      <c r="C545" t="s">
        <v>5184</v>
      </c>
      <c r="D545" t="s">
        <v>5185</v>
      </c>
      <c r="E545" t="s">
        <v>41</v>
      </c>
      <c r="F545" t="s">
        <v>738</v>
      </c>
      <c r="G545" t="s">
        <v>1721</v>
      </c>
      <c r="H545" t="s">
        <v>1721</v>
      </c>
      <c r="I545" t="s">
        <v>43</v>
      </c>
      <c r="J545" t="s">
        <v>5186</v>
      </c>
      <c r="K545" t="s">
        <v>5187</v>
      </c>
      <c r="L545" t="s">
        <v>5188</v>
      </c>
      <c r="M545">
        <v>1</v>
      </c>
      <c r="N545">
        <v>11</v>
      </c>
      <c r="O545">
        <v>2021</v>
      </c>
      <c r="P545">
        <v>1</v>
      </c>
      <c r="Q545" t="s">
        <v>1272</v>
      </c>
      <c r="R545" s="1">
        <v>44501</v>
      </c>
      <c r="S545">
        <v>4</v>
      </c>
      <c r="T545" t="s">
        <v>1171</v>
      </c>
      <c r="U545" t="s">
        <v>5189</v>
      </c>
      <c r="V545">
        <v>15436</v>
      </c>
      <c r="W545" t="s">
        <v>1089</v>
      </c>
      <c r="X545">
        <v>415</v>
      </c>
      <c r="Y545">
        <v>2.69E-2</v>
      </c>
      <c r="Z545">
        <v>15</v>
      </c>
      <c r="AA545" t="s">
        <v>5190</v>
      </c>
      <c r="AB545">
        <v>22</v>
      </c>
      <c r="AC545">
        <v>34</v>
      </c>
      <c r="AD545">
        <v>0</v>
      </c>
      <c r="AE545">
        <v>34.4</v>
      </c>
      <c r="AF545" t="s">
        <v>52</v>
      </c>
      <c r="AG545">
        <v>65700</v>
      </c>
      <c r="AH545" t="s">
        <v>5191</v>
      </c>
      <c r="AI545" t="s">
        <v>54</v>
      </c>
      <c r="AJ545" t="s">
        <v>77</v>
      </c>
      <c r="AK545" t="s">
        <v>77</v>
      </c>
      <c r="AL545" s="23" t="str">
        <f t="shared" si="9"/>
        <v>ธุรกิจและการค้า</v>
      </c>
      <c r="AM545">
        <f>LEN(Exploratory_Data_Analysis___video_youtube[[#This Row],[description]])</f>
        <v>954</v>
      </c>
    </row>
    <row r="546" spans="1:39" x14ac:dyDescent="0.35">
      <c r="A546" t="s">
        <v>5192</v>
      </c>
      <c r="B546" t="s">
        <v>5193</v>
      </c>
      <c r="C546" t="s">
        <v>5193</v>
      </c>
      <c r="D546" t="s">
        <v>5194</v>
      </c>
      <c r="E546" t="s">
        <v>41</v>
      </c>
      <c r="F546" t="s">
        <v>412</v>
      </c>
      <c r="G546" t="s">
        <v>1721</v>
      </c>
      <c r="H546" t="s">
        <v>1721</v>
      </c>
      <c r="I546" t="s">
        <v>43</v>
      </c>
      <c r="J546" t="s">
        <v>5195</v>
      </c>
      <c r="K546" t="s">
        <v>5196</v>
      </c>
      <c r="L546" t="s">
        <v>5197</v>
      </c>
      <c r="M546">
        <v>6</v>
      </c>
      <c r="N546">
        <v>11</v>
      </c>
      <c r="O546">
        <v>2021</v>
      </c>
      <c r="P546">
        <v>6</v>
      </c>
      <c r="Q546" t="s">
        <v>1272</v>
      </c>
      <c r="R546" s="1">
        <v>44501</v>
      </c>
      <c r="S546">
        <v>4</v>
      </c>
      <c r="T546" t="s">
        <v>1171</v>
      </c>
      <c r="U546" t="s">
        <v>5198</v>
      </c>
      <c r="V546">
        <v>1647591</v>
      </c>
      <c r="W546" t="s">
        <v>5199</v>
      </c>
      <c r="X546">
        <v>16849</v>
      </c>
      <c r="Y546">
        <v>1.0200000000000001E-2</v>
      </c>
      <c r="Z546">
        <v>947</v>
      </c>
      <c r="AA546" t="s">
        <v>5200</v>
      </c>
      <c r="AB546">
        <v>18</v>
      </c>
      <c r="AC546">
        <v>2</v>
      </c>
      <c r="AD546">
        <v>1</v>
      </c>
      <c r="AE546">
        <v>62.3</v>
      </c>
      <c r="AF546" t="s">
        <v>259</v>
      </c>
      <c r="AG546">
        <v>78500</v>
      </c>
      <c r="AH546" t="s">
        <v>5201</v>
      </c>
      <c r="AI546" t="s">
        <v>54</v>
      </c>
      <c r="AJ546" t="s">
        <v>77</v>
      </c>
      <c r="AK546" t="s">
        <v>54</v>
      </c>
      <c r="AL546" s="23" t="str">
        <f t="shared" si="9"/>
        <v>ธุรกิจและการค้า</v>
      </c>
      <c r="AM546">
        <f>LEN(Exploratory_Data_Analysis___video_youtube[[#This Row],[description]])</f>
        <v>646</v>
      </c>
    </row>
    <row r="547" spans="1:39" x14ac:dyDescent="0.35">
      <c r="A547" t="s">
        <v>5202</v>
      </c>
      <c r="B547" t="s">
        <v>5203</v>
      </c>
      <c r="C547" t="s">
        <v>5203</v>
      </c>
      <c r="D547" t="s">
        <v>5204</v>
      </c>
      <c r="E547" t="s">
        <v>41</v>
      </c>
      <c r="F547" t="s">
        <v>103</v>
      </c>
      <c r="G547" t="s">
        <v>1721</v>
      </c>
      <c r="H547" t="s">
        <v>1721</v>
      </c>
      <c r="I547" t="s">
        <v>43</v>
      </c>
      <c r="J547" t="s">
        <v>5205</v>
      </c>
      <c r="K547" t="s">
        <v>5206</v>
      </c>
      <c r="L547" t="s">
        <v>5207</v>
      </c>
      <c r="M547">
        <v>7</v>
      </c>
      <c r="N547">
        <v>11</v>
      </c>
      <c r="O547">
        <v>2021</v>
      </c>
      <c r="P547">
        <v>7</v>
      </c>
      <c r="Q547" t="s">
        <v>1272</v>
      </c>
      <c r="R547" s="1">
        <v>44501</v>
      </c>
      <c r="S547">
        <v>4</v>
      </c>
      <c r="T547" t="s">
        <v>1171</v>
      </c>
      <c r="U547" t="s">
        <v>5208</v>
      </c>
      <c r="V547">
        <v>15560</v>
      </c>
      <c r="W547" t="s">
        <v>5209</v>
      </c>
      <c r="X547">
        <v>308</v>
      </c>
      <c r="Y547">
        <v>1.9800000000000002E-2</v>
      </c>
      <c r="Z547">
        <v>25</v>
      </c>
      <c r="AA547" t="s">
        <v>5210</v>
      </c>
      <c r="AB547">
        <v>21</v>
      </c>
      <c r="AC547">
        <v>36</v>
      </c>
      <c r="AD547">
        <v>0</v>
      </c>
      <c r="AE547">
        <v>36.4</v>
      </c>
      <c r="AF547" t="s">
        <v>52</v>
      </c>
      <c r="AG547">
        <v>69300</v>
      </c>
      <c r="AH547" t="s">
        <v>5211</v>
      </c>
      <c r="AI547" t="s">
        <v>54</v>
      </c>
      <c r="AJ547" t="s">
        <v>166</v>
      </c>
      <c r="AK547" t="s">
        <v>54</v>
      </c>
      <c r="AL547" s="23" t="str">
        <f t="shared" si="9"/>
        <v>Life Style</v>
      </c>
      <c r="AM547">
        <f>LEN(Exploratory_Data_Analysis___video_youtube[[#This Row],[description]])</f>
        <v>378</v>
      </c>
    </row>
    <row r="548" spans="1:39" x14ac:dyDescent="0.35">
      <c r="A548" t="s">
        <v>5212</v>
      </c>
      <c r="B548" t="s">
        <v>5213</v>
      </c>
      <c r="C548" t="s">
        <v>5213</v>
      </c>
      <c r="D548" t="s">
        <v>5214</v>
      </c>
      <c r="E548" t="s">
        <v>41</v>
      </c>
      <c r="F548" t="s">
        <v>224</v>
      </c>
      <c r="G548" t="s">
        <v>1721</v>
      </c>
      <c r="H548" t="s">
        <v>1721</v>
      </c>
      <c r="I548" t="s">
        <v>43</v>
      </c>
      <c r="J548" t="s">
        <v>5215</v>
      </c>
      <c r="K548" t="s">
        <v>5216</v>
      </c>
      <c r="L548" t="s">
        <v>5217</v>
      </c>
      <c r="M548">
        <v>8</v>
      </c>
      <c r="N548">
        <v>11</v>
      </c>
      <c r="O548">
        <v>2021</v>
      </c>
      <c r="P548">
        <v>8</v>
      </c>
      <c r="Q548" t="s">
        <v>1272</v>
      </c>
      <c r="R548" s="1">
        <v>44501</v>
      </c>
      <c r="S548">
        <v>4</v>
      </c>
      <c r="T548" t="s">
        <v>1171</v>
      </c>
      <c r="U548" t="s">
        <v>5218</v>
      </c>
      <c r="V548">
        <v>175198</v>
      </c>
      <c r="W548" t="s">
        <v>5219</v>
      </c>
      <c r="X548">
        <v>3219</v>
      </c>
      <c r="Y548">
        <v>1.84E-2</v>
      </c>
      <c r="Z548">
        <v>65</v>
      </c>
      <c r="AA548" t="s">
        <v>5220</v>
      </c>
      <c r="AB548">
        <v>27</v>
      </c>
      <c r="AC548">
        <v>59</v>
      </c>
      <c r="AD548">
        <v>0</v>
      </c>
      <c r="AE548">
        <v>59.5</v>
      </c>
      <c r="AF548" t="s">
        <v>52</v>
      </c>
      <c r="AG548">
        <v>82300</v>
      </c>
      <c r="AH548" t="s">
        <v>5221</v>
      </c>
      <c r="AI548" t="s">
        <v>54</v>
      </c>
      <c r="AJ548" t="s">
        <v>54</v>
      </c>
      <c r="AK548" t="s">
        <v>54</v>
      </c>
      <c r="AL548" s="23" t="str">
        <f t="shared" si="9"/>
        <v>อื่น ๆ</v>
      </c>
      <c r="AM548">
        <f>LEN(Exploratory_Data_Analysis___video_youtube[[#This Row],[description]])</f>
        <v>520</v>
      </c>
    </row>
    <row r="549" spans="1:39" x14ac:dyDescent="0.35">
      <c r="A549" t="s">
        <v>5222</v>
      </c>
      <c r="B549" t="s">
        <v>5223</v>
      </c>
      <c r="C549" t="s">
        <v>5223</v>
      </c>
      <c r="D549" t="s">
        <v>5224</v>
      </c>
      <c r="E549" t="s">
        <v>41</v>
      </c>
      <c r="F549" t="s">
        <v>4833</v>
      </c>
      <c r="G549" t="s">
        <v>1721</v>
      </c>
      <c r="H549" t="s">
        <v>1721</v>
      </c>
      <c r="I549" t="s">
        <v>43</v>
      </c>
      <c r="J549" t="s">
        <v>5225</v>
      </c>
      <c r="K549" t="s">
        <v>5226</v>
      </c>
      <c r="L549" t="s">
        <v>5227</v>
      </c>
      <c r="M549">
        <v>9</v>
      </c>
      <c r="N549">
        <v>11</v>
      </c>
      <c r="O549">
        <v>2021</v>
      </c>
      <c r="P549">
        <v>9</v>
      </c>
      <c r="Q549" t="s">
        <v>1272</v>
      </c>
      <c r="R549" s="1">
        <v>44501</v>
      </c>
      <c r="S549">
        <v>4</v>
      </c>
      <c r="T549" t="s">
        <v>1171</v>
      </c>
      <c r="U549" t="s">
        <v>5228</v>
      </c>
      <c r="V549">
        <v>81471</v>
      </c>
      <c r="W549" t="s">
        <v>5229</v>
      </c>
      <c r="X549">
        <v>1801</v>
      </c>
      <c r="Y549">
        <v>2.2100000000000002E-2</v>
      </c>
      <c r="Z549">
        <v>63</v>
      </c>
      <c r="AA549" t="s">
        <v>5230</v>
      </c>
      <c r="AB549">
        <v>15</v>
      </c>
      <c r="AC549">
        <v>59</v>
      </c>
      <c r="AD549">
        <v>0</v>
      </c>
      <c r="AE549">
        <v>59.3</v>
      </c>
      <c r="AF549" t="s">
        <v>52</v>
      </c>
      <c r="AG549">
        <v>75200</v>
      </c>
      <c r="AH549" t="s">
        <v>5231</v>
      </c>
      <c r="AI549" t="s">
        <v>54</v>
      </c>
      <c r="AJ549" t="s">
        <v>1419</v>
      </c>
      <c r="AK549" t="s">
        <v>1419</v>
      </c>
      <c r="AL549" s="23" t="str">
        <f t="shared" si="9"/>
        <v>Life Style</v>
      </c>
      <c r="AM549">
        <f>LEN(Exploratory_Data_Analysis___video_youtube[[#This Row],[description]])</f>
        <v>501</v>
      </c>
    </row>
    <row r="550" spans="1:39" x14ac:dyDescent="0.35">
      <c r="A550" t="s">
        <v>5232</v>
      </c>
      <c r="B550" t="s">
        <v>5233</v>
      </c>
      <c r="C550" t="s">
        <v>5233</v>
      </c>
      <c r="D550" t="s">
        <v>5234</v>
      </c>
      <c r="E550" t="s">
        <v>41</v>
      </c>
      <c r="F550" t="s">
        <v>103</v>
      </c>
      <c r="G550" t="s">
        <v>1721</v>
      </c>
      <c r="H550" t="s">
        <v>1721</v>
      </c>
      <c r="I550" t="s">
        <v>43</v>
      </c>
      <c r="J550" t="s">
        <v>5235</v>
      </c>
      <c r="K550" t="s">
        <v>5236</v>
      </c>
      <c r="L550" t="s">
        <v>5237</v>
      </c>
      <c r="M550">
        <v>10</v>
      </c>
      <c r="N550">
        <v>11</v>
      </c>
      <c r="O550">
        <v>2021</v>
      </c>
      <c r="P550">
        <v>10</v>
      </c>
      <c r="Q550" t="s">
        <v>1272</v>
      </c>
      <c r="R550" s="1">
        <v>44501</v>
      </c>
      <c r="S550">
        <v>4</v>
      </c>
      <c r="T550" t="s">
        <v>1171</v>
      </c>
      <c r="U550" t="s">
        <v>5238</v>
      </c>
      <c r="V550">
        <v>85435</v>
      </c>
      <c r="W550" t="s">
        <v>5239</v>
      </c>
      <c r="X550">
        <v>1967</v>
      </c>
      <c r="Y550">
        <v>2.3E-2</v>
      </c>
      <c r="Z550">
        <v>111</v>
      </c>
      <c r="AA550" t="s">
        <v>5240</v>
      </c>
      <c r="AB550">
        <v>19</v>
      </c>
      <c r="AC550">
        <v>33</v>
      </c>
      <c r="AD550">
        <v>0</v>
      </c>
      <c r="AE550">
        <v>33.299999999999997</v>
      </c>
      <c r="AF550" t="s">
        <v>52</v>
      </c>
      <c r="AG550">
        <v>61900</v>
      </c>
      <c r="AH550" t="s">
        <v>5241</v>
      </c>
      <c r="AI550" t="s">
        <v>54</v>
      </c>
      <c r="AJ550" t="s">
        <v>166</v>
      </c>
      <c r="AK550" t="s">
        <v>166</v>
      </c>
      <c r="AL550" s="23" t="str">
        <f t="shared" si="9"/>
        <v>Life Style</v>
      </c>
      <c r="AM550">
        <f>LEN(Exploratory_Data_Analysis___video_youtube[[#This Row],[description]])</f>
        <v>1110</v>
      </c>
    </row>
    <row r="551" spans="1:39" x14ac:dyDescent="0.35">
      <c r="A551" t="s">
        <v>5242</v>
      </c>
      <c r="B551" t="s">
        <v>5243</v>
      </c>
      <c r="C551" t="s">
        <v>5243</v>
      </c>
      <c r="D551" t="s">
        <v>5244</v>
      </c>
      <c r="E551" t="s">
        <v>41</v>
      </c>
      <c r="F551" t="s">
        <v>1749</v>
      </c>
      <c r="G551" t="s">
        <v>1721</v>
      </c>
      <c r="H551" t="s">
        <v>1721</v>
      </c>
      <c r="I551" t="s">
        <v>43</v>
      </c>
      <c r="J551" t="s">
        <v>5245</v>
      </c>
      <c r="K551" t="s">
        <v>5246</v>
      </c>
      <c r="L551" t="s">
        <v>5247</v>
      </c>
      <c r="M551">
        <v>12</v>
      </c>
      <c r="N551">
        <v>11</v>
      </c>
      <c r="O551">
        <v>2021</v>
      </c>
      <c r="P551">
        <v>12</v>
      </c>
      <c r="Q551" t="s">
        <v>1272</v>
      </c>
      <c r="R551" s="1">
        <v>44501</v>
      </c>
      <c r="S551">
        <v>4</v>
      </c>
      <c r="T551" t="s">
        <v>1171</v>
      </c>
      <c r="U551" t="s">
        <v>5248</v>
      </c>
      <c r="V551">
        <v>221468</v>
      </c>
      <c r="W551" t="s">
        <v>5249</v>
      </c>
      <c r="X551">
        <v>5610</v>
      </c>
      <c r="Y551">
        <v>2.53E-2</v>
      </c>
      <c r="Z551">
        <v>655</v>
      </c>
      <c r="AA551" t="s">
        <v>5250</v>
      </c>
      <c r="AB551">
        <v>43</v>
      </c>
      <c r="AC551">
        <v>33</v>
      </c>
      <c r="AD551">
        <v>0</v>
      </c>
      <c r="AE551">
        <v>33.700000000000003</v>
      </c>
      <c r="AF551" t="s">
        <v>52</v>
      </c>
      <c r="AG551">
        <v>65800</v>
      </c>
      <c r="AH551" t="s">
        <v>5251</v>
      </c>
      <c r="AI551" t="s">
        <v>451</v>
      </c>
      <c r="AJ551" t="s">
        <v>9380</v>
      </c>
      <c r="AK551" t="s">
        <v>54</v>
      </c>
      <c r="AL551" s="23" t="str">
        <f t="shared" si="9"/>
        <v>Life Style</v>
      </c>
      <c r="AM551">
        <f>LEN(Exploratory_Data_Analysis___video_youtube[[#This Row],[description]])</f>
        <v>377</v>
      </c>
    </row>
    <row r="552" spans="1:39" x14ac:dyDescent="0.35">
      <c r="A552" t="s">
        <v>5252</v>
      </c>
      <c r="B552" t="s">
        <v>5253</v>
      </c>
      <c r="C552" t="s">
        <v>5253</v>
      </c>
      <c r="D552" t="s">
        <v>5254</v>
      </c>
      <c r="E552" t="s">
        <v>41</v>
      </c>
      <c r="F552" t="s">
        <v>465</v>
      </c>
      <c r="G552" t="s">
        <v>1721</v>
      </c>
      <c r="H552" t="s">
        <v>1721</v>
      </c>
      <c r="I552" t="s">
        <v>43</v>
      </c>
      <c r="J552" t="s">
        <v>5255</v>
      </c>
      <c r="K552" t="s">
        <v>5256</v>
      </c>
      <c r="L552" t="s">
        <v>5257</v>
      </c>
      <c r="M552">
        <v>13</v>
      </c>
      <c r="N552">
        <v>11</v>
      </c>
      <c r="O552">
        <v>2021</v>
      </c>
      <c r="P552">
        <v>13</v>
      </c>
      <c r="Q552" t="s">
        <v>1272</v>
      </c>
      <c r="R552" s="1">
        <v>44501</v>
      </c>
      <c r="S552">
        <v>4</v>
      </c>
      <c r="T552" t="s">
        <v>1171</v>
      </c>
      <c r="U552" t="s">
        <v>5258</v>
      </c>
      <c r="V552">
        <v>32767</v>
      </c>
      <c r="W552" t="s">
        <v>5259</v>
      </c>
      <c r="X552">
        <v>879</v>
      </c>
      <c r="Y552">
        <v>2.6800000000000001E-2</v>
      </c>
      <c r="Z552">
        <v>56</v>
      </c>
      <c r="AA552" t="s">
        <v>5260</v>
      </c>
      <c r="AB552">
        <v>23</v>
      </c>
      <c r="AC552">
        <v>39</v>
      </c>
      <c r="AD552">
        <v>0</v>
      </c>
      <c r="AE552">
        <v>39.4</v>
      </c>
      <c r="AF552" t="s">
        <v>52</v>
      </c>
      <c r="AG552">
        <v>63600</v>
      </c>
      <c r="AH552" t="s">
        <v>5261</v>
      </c>
      <c r="AI552" t="s">
        <v>54</v>
      </c>
      <c r="AJ552" t="s">
        <v>9380</v>
      </c>
      <c r="AK552" t="s">
        <v>54</v>
      </c>
      <c r="AL552" s="23" t="str">
        <f t="shared" si="9"/>
        <v>Life Style</v>
      </c>
      <c r="AM552">
        <f>LEN(Exploratory_Data_Analysis___video_youtube[[#This Row],[description]])</f>
        <v>809</v>
      </c>
    </row>
    <row r="553" spans="1:39" x14ac:dyDescent="0.35">
      <c r="A553" t="s">
        <v>5262</v>
      </c>
      <c r="B553" t="s">
        <v>5263</v>
      </c>
      <c r="C553" t="s">
        <v>5263</v>
      </c>
      <c r="D553" t="s">
        <v>5264</v>
      </c>
      <c r="E553" t="s">
        <v>41</v>
      </c>
      <c r="F553" t="s">
        <v>1014</v>
      </c>
      <c r="G553" t="s">
        <v>1721</v>
      </c>
      <c r="H553" t="s">
        <v>1721</v>
      </c>
      <c r="I553" t="s">
        <v>43</v>
      </c>
      <c r="J553" t="s">
        <v>5265</v>
      </c>
      <c r="K553" t="s">
        <v>5266</v>
      </c>
      <c r="L553" t="s">
        <v>5267</v>
      </c>
      <c r="M553">
        <v>16</v>
      </c>
      <c r="N553">
        <v>11</v>
      </c>
      <c r="O553">
        <v>2021</v>
      </c>
      <c r="P553">
        <v>16</v>
      </c>
      <c r="Q553" t="s">
        <v>1272</v>
      </c>
      <c r="R553" s="1">
        <v>44501</v>
      </c>
      <c r="S553">
        <v>4</v>
      </c>
      <c r="T553" t="s">
        <v>1171</v>
      </c>
      <c r="U553" t="s">
        <v>5268</v>
      </c>
      <c r="V553">
        <v>28640</v>
      </c>
      <c r="W553" t="s">
        <v>5269</v>
      </c>
      <c r="X553">
        <v>719</v>
      </c>
      <c r="Y553">
        <v>2.5100000000000001E-2</v>
      </c>
      <c r="Z553">
        <v>56</v>
      </c>
      <c r="AA553" t="s">
        <v>5270</v>
      </c>
      <c r="AB553">
        <v>13</v>
      </c>
      <c r="AC553">
        <v>58</v>
      </c>
      <c r="AD553">
        <v>0</v>
      </c>
      <c r="AE553">
        <v>58.2</v>
      </c>
      <c r="AF553" t="s">
        <v>52</v>
      </c>
      <c r="AG553">
        <v>73600</v>
      </c>
      <c r="AH553" t="s">
        <v>5271</v>
      </c>
      <c r="AI553" t="s">
        <v>54</v>
      </c>
      <c r="AJ553" t="s">
        <v>77</v>
      </c>
      <c r="AK553" t="s">
        <v>54</v>
      </c>
      <c r="AL553" s="23" t="str">
        <f t="shared" si="9"/>
        <v>ธุรกิจและการค้า</v>
      </c>
      <c r="AM553">
        <f>LEN(Exploratory_Data_Analysis___video_youtube[[#This Row],[description]])</f>
        <v>576</v>
      </c>
    </row>
    <row r="554" spans="1:39" x14ac:dyDescent="0.35">
      <c r="A554" t="s">
        <v>5272</v>
      </c>
      <c r="B554" t="s">
        <v>5273</v>
      </c>
      <c r="C554" t="s">
        <v>5273</v>
      </c>
      <c r="D554" t="s">
        <v>5274</v>
      </c>
      <c r="E554" t="s">
        <v>41</v>
      </c>
      <c r="F554" t="s">
        <v>310</v>
      </c>
      <c r="G554" t="s">
        <v>1721</v>
      </c>
      <c r="H554" t="s">
        <v>1721</v>
      </c>
      <c r="I554" t="s">
        <v>43</v>
      </c>
      <c r="J554" t="s">
        <v>5275</v>
      </c>
      <c r="K554" t="s">
        <v>5276</v>
      </c>
      <c r="L554" t="s">
        <v>5277</v>
      </c>
      <c r="M554">
        <v>18</v>
      </c>
      <c r="N554">
        <v>11</v>
      </c>
      <c r="O554">
        <v>2021</v>
      </c>
      <c r="P554">
        <v>18</v>
      </c>
      <c r="Q554" t="s">
        <v>1272</v>
      </c>
      <c r="R554" s="1">
        <v>44501</v>
      </c>
      <c r="S554">
        <v>4</v>
      </c>
      <c r="T554" t="s">
        <v>1171</v>
      </c>
      <c r="U554" t="s">
        <v>5278</v>
      </c>
      <c r="V554">
        <v>21606</v>
      </c>
      <c r="W554" t="s">
        <v>5279</v>
      </c>
      <c r="X554">
        <v>326</v>
      </c>
      <c r="Y554">
        <v>1.5100000000000001E-2</v>
      </c>
      <c r="Z554">
        <v>11</v>
      </c>
      <c r="AA554" t="s">
        <v>5280</v>
      </c>
      <c r="AB554">
        <v>47</v>
      </c>
      <c r="AC554">
        <v>33</v>
      </c>
      <c r="AD554">
        <v>0</v>
      </c>
      <c r="AE554">
        <v>33.799999999999997</v>
      </c>
      <c r="AF554" t="s">
        <v>52</v>
      </c>
      <c r="AG554">
        <v>61400</v>
      </c>
      <c r="AH554" t="s">
        <v>5281</v>
      </c>
      <c r="AI554" t="s">
        <v>54</v>
      </c>
      <c r="AJ554" t="s">
        <v>1471</v>
      </c>
      <c r="AK554" t="s">
        <v>1471</v>
      </c>
      <c r="AL554" s="23" t="str">
        <f t="shared" si="9"/>
        <v>ธุรกิจและการค้า</v>
      </c>
      <c r="AM554">
        <f>LEN(Exploratory_Data_Analysis___video_youtube[[#This Row],[description]])</f>
        <v>729</v>
      </c>
    </row>
    <row r="555" spans="1:39" x14ac:dyDescent="0.35">
      <c r="A555" t="s">
        <v>5282</v>
      </c>
      <c r="B555" t="s">
        <v>5283</v>
      </c>
      <c r="C555" t="s">
        <v>5283</v>
      </c>
      <c r="D555" t="s">
        <v>5284</v>
      </c>
      <c r="E555" t="s">
        <v>41</v>
      </c>
      <c r="F555" t="s">
        <v>310</v>
      </c>
      <c r="G555" t="s">
        <v>1721</v>
      </c>
      <c r="H555" t="s">
        <v>1721</v>
      </c>
      <c r="I555" t="s">
        <v>43</v>
      </c>
      <c r="J555" t="s">
        <v>5285</v>
      </c>
      <c r="K555" t="s">
        <v>5286</v>
      </c>
      <c r="L555" t="s">
        <v>5287</v>
      </c>
      <c r="M555">
        <v>19</v>
      </c>
      <c r="N555">
        <v>11</v>
      </c>
      <c r="O555">
        <v>2021</v>
      </c>
      <c r="P555">
        <v>19</v>
      </c>
      <c r="Q555" t="s">
        <v>1272</v>
      </c>
      <c r="R555" s="1">
        <v>44501</v>
      </c>
      <c r="S555">
        <v>4</v>
      </c>
      <c r="T555" t="s">
        <v>1171</v>
      </c>
      <c r="U555" t="s">
        <v>5288</v>
      </c>
      <c r="V555">
        <v>10390</v>
      </c>
      <c r="W555" t="s">
        <v>4456</v>
      </c>
      <c r="X555">
        <v>271</v>
      </c>
      <c r="Y555">
        <v>2.6100000000000002E-2</v>
      </c>
      <c r="Z555">
        <v>7</v>
      </c>
      <c r="AA555" t="s">
        <v>4985</v>
      </c>
      <c r="AB555">
        <v>53</v>
      </c>
      <c r="AC555">
        <v>40</v>
      </c>
      <c r="AD555">
        <v>0</v>
      </c>
      <c r="AE555">
        <v>40.9</v>
      </c>
      <c r="AF555" t="s">
        <v>52</v>
      </c>
      <c r="AG555">
        <v>68200</v>
      </c>
      <c r="AH555" t="s">
        <v>5289</v>
      </c>
      <c r="AI555" t="s">
        <v>54</v>
      </c>
      <c r="AJ555" t="s">
        <v>1471</v>
      </c>
      <c r="AK555" t="s">
        <v>54</v>
      </c>
      <c r="AL555" s="23" t="str">
        <f t="shared" si="9"/>
        <v>ธุรกิจและการค้า</v>
      </c>
      <c r="AM555">
        <f>LEN(Exploratory_Data_Analysis___video_youtube[[#This Row],[description]])</f>
        <v>544</v>
      </c>
    </row>
    <row r="556" spans="1:39" x14ac:dyDescent="0.35">
      <c r="A556" t="s">
        <v>5290</v>
      </c>
      <c r="B556" t="s">
        <v>5291</v>
      </c>
      <c r="C556" t="s">
        <v>5291</v>
      </c>
      <c r="D556" t="s">
        <v>5292</v>
      </c>
      <c r="E556" t="s">
        <v>41</v>
      </c>
      <c r="F556" t="s">
        <v>125</v>
      </c>
      <c r="G556" t="s">
        <v>1721</v>
      </c>
      <c r="H556" t="s">
        <v>1721</v>
      </c>
      <c r="I556" t="s">
        <v>43</v>
      </c>
      <c r="J556" t="s">
        <v>5293</v>
      </c>
      <c r="K556" t="s">
        <v>5294</v>
      </c>
      <c r="L556" t="s">
        <v>5295</v>
      </c>
      <c r="M556">
        <v>21</v>
      </c>
      <c r="N556">
        <v>11</v>
      </c>
      <c r="O556">
        <v>2021</v>
      </c>
      <c r="P556">
        <v>21</v>
      </c>
      <c r="Q556" t="s">
        <v>1272</v>
      </c>
      <c r="R556" s="1">
        <v>44501</v>
      </c>
      <c r="S556">
        <v>4</v>
      </c>
      <c r="T556" t="s">
        <v>1171</v>
      </c>
      <c r="U556" t="s">
        <v>5296</v>
      </c>
      <c r="V556">
        <v>51615</v>
      </c>
      <c r="W556" t="s">
        <v>5297</v>
      </c>
      <c r="X556">
        <v>1339</v>
      </c>
      <c r="Y556">
        <v>2.5899999999999999E-2</v>
      </c>
      <c r="Z556">
        <v>49</v>
      </c>
      <c r="AA556" t="s">
        <v>5298</v>
      </c>
      <c r="AB556">
        <v>17</v>
      </c>
      <c r="AC556">
        <v>6</v>
      </c>
      <c r="AD556">
        <v>1</v>
      </c>
      <c r="AE556">
        <v>66.3</v>
      </c>
      <c r="AF556" t="s">
        <v>259</v>
      </c>
      <c r="AG556">
        <v>78300</v>
      </c>
      <c r="AH556" t="s">
        <v>5299</v>
      </c>
      <c r="AI556" t="s">
        <v>54</v>
      </c>
      <c r="AJ556" t="s">
        <v>166</v>
      </c>
      <c r="AK556" t="s">
        <v>54</v>
      </c>
      <c r="AL556" s="23" t="str">
        <f t="shared" si="9"/>
        <v>Life Style</v>
      </c>
      <c r="AM556">
        <f>LEN(Exploratory_Data_Analysis___video_youtube[[#This Row],[description]])</f>
        <v>356</v>
      </c>
    </row>
    <row r="557" spans="1:39" x14ac:dyDescent="0.35">
      <c r="A557" t="s">
        <v>5300</v>
      </c>
      <c r="B557" t="s">
        <v>5301</v>
      </c>
      <c r="C557" t="s">
        <v>5301</v>
      </c>
      <c r="D557" t="s">
        <v>5302</v>
      </c>
      <c r="E557" t="s">
        <v>41</v>
      </c>
      <c r="F557" t="s">
        <v>881</v>
      </c>
      <c r="G557" t="s">
        <v>1721</v>
      </c>
      <c r="H557" t="s">
        <v>1721</v>
      </c>
      <c r="I557" t="s">
        <v>43</v>
      </c>
      <c r="J557" t="s">
        <v>5303</v>
      </c>
      <c r="K557" t="s">
        <v>5304</v>
      </c>
      <c r="L557" t="s">
        <v>5305</v>
      </c>
      <c r="M557">
        <v>23</v>
      </c>
      <c r="N557">
        <v>11</v>
      </c>
      <c r="O557">
        <v>2021</v>
      </c>
      <c r="P557">
        <v>23</v>
      </c>
      <c r="Q557" t="s">
        <v>1272</v>
      </c>
      <c r="R557" s="1">
        <v>44501</v>
      </c>
      <c r="S557">
        <v>4</v>
      </c>
      <c r="T557" t="s">
        <v>1171</v>
      </c>
      <c r="U557" t="s">
        <v>5306</v>
      </c>
      <c r="V557">
        <v>57279</v>
      </c>
      <c r="W557" t="s">
        <v>5307</v>
      </c>
      <c r="X557">
        <v>1295</v>
      </c>
      <c r="Y557">
        <v>2.2599999999999999E-2</v>
      </c>
      <c r="Z557">
        <v>23</v>
      </c>
      <c r="AA557" t="s">
        <v>5308</v>
      </c>
      <c r="AB557">
        <v>33</v>
      </c>
      <c r="AC557">
        <v>4</v>
      </c>
      <c r="AD557">
        <v>1</v>
      </c>
      <c r="AE557">
        <v>64.599999999999994</v>
      </c>
      <c r="AF557" t="s">
        <v>259</v>
      </c>
      <c r="AG557">
        <v>74800</v>
      </c>
      <c r="AH557" t="s">
        <v>5309</v>
      </c>
      <c r="AI557" t="s">
        <v>54</v>
      </c>
      <c r="AJ557" t="s">
        <v>166</v>
      </c>
      <c r="AK557" t="s">
        <v>54</v>
      </c>
      <c r="AL557" s="23" t="str">
        <f t="shared" si="9"/>
        <v>Life Style</v>
      </c>
      <c r="AM557">
        <f>LEN(Exploratory_Data_Analysis___video_youtube[[#This Row],[description]])</f>
        <v>415</v>
      </c>
    </row>
    <row r="558" spans="1:39" x14ac:dyDescent="0.35">
      <c r="A558" t="s">
        <v>5310</v>
      </c>
      <c r="B558" t="s">
        <v>5311</v>
      </c>
      <c r="C558" t="s">
        <v>5311</v>
      </c>
      <c r="D558" t="s">
        <v>5312</v>
      </c>
      <c r="E558" t="s">
        <v>41</v>
      </c>
      <c r="F558" t="s">
        <v>310</v>
      </c>
      <c r="G558" t="s">
        <v>1721</v>
      </c>
      <c r="H558" t="s">
        <v>1721</v>
      </c>
      <c r="I558" t="s">
        <v>43</v>
      </c>
      <c r="J558" t="s">
        <v>5313</v>
      </c>
      <c r="K558" t="s">
        <v>5314</v>
      </c>
      <c r="L558" t="s">
        <v>5315</v>
      </c>
      <c r="M558">
        <v>24</v>
      </c>
      <c r="N558">
        <v>11</v>
      </c>
      <c r="O558">
        <v>2021</v>
      </c>
      <c r="P558">
        <v>24</v>
      </c>
      <c r="Q558" t="s">
        <v>1272</v>
      </c>
      <c r="R558" s="1">
        <v>44501</v>
      </c>
      <c r="S558">
        <v>4</v>
      </c>
      <c r="T558" t="s">
        <v>1171</v>
      </c>
      <c r="U558" t="s">
        <v>5316</v>
      </c>
      <c r="V558">
        <v>17415</v>
      </c>
      <c r="W558" t="s">
        <v>2134</v>
      </c>
      <c r="X558">
        <v>423</v>
      </c>
      <c r="Y558">
        <v>2.4299999999999999E-2</v>
      </c>
      <c r="Z558">
        <v>9</v>
      </c>
      <c r="AA558" t="s">
        <v>1367</v>
      </c>
      <c r="AB558">
        <v>4</v>
      </c>
      <c r="AC558">
        <v>40</v>
      </c>
      <c r="AD558">
        <v>0</v>
      </c>
      <c r="AE558">
        <v>40.1</v>
      </c>
      <c r="AF558" t="s">
        <v>52</v>
      </c>
      <c r="AG558">
        <v>64800</v>
      </c>
      <c r="AH558" t="s">
        <v>5317</v>
      </c>
      <c r="AI558" t="s">
        <v>54</v>
      </c>
      <c r="AJ558" t="s">
        <v>846</v>
      </c>
      <c r="AK558" t="s">
        <v>846</v>
      </c>
      <c r="AL558" s="23" t="str">
        <f t="shared" si="9"/>
        <v>ธุรกิจและการค้า</v>
      </c>
      <c r="AM558">
        <f>LEN(Exploratory_Data_Analysis___video_youtube[[#This Row],[description]])</f>
        <v>518</v>
      </c>
    </row>
    <row r="559" spans="1:39" x14ac:dyDescent="0.35">
      <c r="A559" t="s">
        <v>5318</v>
      </c>
      <c r="B559" t="s">
        <v>5319</v>
      </c>
      <c r="C559" t="s">
        <v>5319</v>
      </c>
      <c r="D559" t="s">
        <v>5320</v>
      </c>
      <c r="E559" t="s">
        <v>41</v>
      </c>
      <c r="F559" t="s">
        <v>40</v>
      </c>
      <c r="G559" t="s">
        <v>1721</v>
      </c>
      <c r="H559" t="s">
        <v>1721</v>
      </c>
      <c r="I559" t="s">
        <v>43</v>
      </c>
      <c r="J559" t="s">
        <v>5321</v>
      </c>
      <c r="K559" t="s">
        <v>5322</v>
      </c>
      <c r="L559" t="s">
        <v>5323</v>
      </c>
      <c r="M559">
        <v>26</v>
      </c>
      <c r="N559">
        <v>11</v>
      </c>
      <c r="O559">
        <v>2021</v>
      </c>
      <c r="P559">
        <v>26</v>
      </c>
      <c r="Q559" t="s">
        <v>1272</v>
      </c>
      <c r="R559" s="1">
        <v>44501</v>
      </c>
      <c r="S559">
        <v>4</v>
      </c>
      <c r="T559" t="s">
        <v>1171</v>
      </c>
      <c r="U559" t="s">
        <v>5324</v>
      </c>
      <c r="V559">
        <v>10196</v>
      </c>
      <c r="W559" t="s">
        <v>612</v>
      </c>
      <c r="X559">
        <v>228</v>
      </c>
      <c r="Y559">
        <v>2.24E-2</v>
      </c>
      <c r="Z559">
        <v>3</v>
      </c>
      <c r="AA559" t="s">
        <v>5325</v>
      </c>
      <c r="AB559">
        <v>15</v>
      </c>
      <c r="AC559">
        <v>26</v>
      </c>
      <c r="AD559">
        <v>0</v>
      </c>
      <c r="AE559">
        <v>26.3</v>
      </c>
      <c r="AF559" t="s">
        <v>187</v>
      </c>
      <c r="AG559">
        <v>55600</v>
      </c>
      <c r="AH559" t="s">
        <v>5326</v>
      </c>
      <c r="AI559" t="s">
        <v>54</v>
      </c>
      <c r="AJ559" t="s">
        <v>54</v>
      </c>
      <c r="AK559" t="s">
        <v>54</v>
      </c>
      <c r="AL559" s="23" t="str">
        <f t="shared" si="9"/>
        <v>อื่น ๆ</v>
      </c>
      <c r="AM559">
        <f>LEN(Exploratory_Data_Analysis___video_youtube[[#This Row],[description]])</f>
        <v>628</v>
      </c>
    </row>
    <row r="560" spans="1:39" x14ac:dyDescent="0.35">
      <c r="A560" t="s">
        <v>5327</v>
      </c>
      <c r="B560" t="s">
        <v>5328</v>
      </c>
      <c r="C560" t="s">
        <v>5328</v>
      </c>
      <c r="D560" t="s">
        <v>5329</v>
      </c>
      <c r="E560" t="s">
        <v>41</v>
      </c>
      <c r="F560" t="s">
        <v>103</v>
      </c>
      <c r="G560" t="s">
        <v>1721</v>
      </c>
      <c r="H560" t="s">
        <v>1721</v>
      </c>
      <c r="I560" t="s">
        <v>43</v>
      </c>
      <c r="J560" t="s">
        <v>5330</v>
      </c>
      <c r="K560" t="s">
        <v>5330</v>
      </c>
      <c r="L560" t="s">
        <v>5331</v>
      </c>
      <c r="M560">
        <v>30</v>
      </c>
      <c r="N560">
        <v>11</v>
      </c>
      <c r="O560">
        <v>2021</v>
      </c>
      <c r="P560">
        <v>30</v>
      </c>
      <c r="Q560" t="s">
        <v>1272</v>
      </c>
      <c r="R560" s="1">
        <v>44501</v>
      </c>
      <c r="S560">
        <v>4</v>
      </c>
      <c r="T560" t="s">
        <v>1171</v>
      </c>
      <c r="U560" t="s">
        <v>5332</v>
      </c>
      <c r="V560">
        <v>7362</v>
      </c>
      <c r="W560" t="s">
        <v>5333</v>
      </c>
      <c r="X560">
        <v>120</v>
      </c>
      <c r="Y560">
        <v>1.6299999999999999E-2</v>
      </c>
      <c r="Z560">
        <v>9</v>
      </c>
      <c r="AA560" t="s">
        <v>5334</v>
      </c>
      <c r="AB560">
        <v>13</v>
      </c>
      <c r="AC560">
        <v>1</v>
      </c>
      <c r="AD560">
        <v>1</v>
      </c>
      <c r="AE560">
        <v>61.2</v>
      </c>
      <c r="AF560" t="s">
        <v>259</v>
      </c>
      <c r="AG560">
        <v>59600</v>
      </c>
      <c r="AH560" t="s">
        <v>5335</v>
      </c>
      <c r="AI560" t="s">
        <v>54</v>
      </c>
      <c r="AJ560" t="s">
        <v>1471</v>
      </c>
      <c r="AK560" t="s">
        <v>1471</v>
      </c>
      <c r="AL560" s="23" t="str">
        <f t="shared" si="9"/>
        <v>ธุรกิจและการค้า</v>
      </c>
      <c r="AM560">
        <f>LEN(Exploratory_Data_Analysis___video_youtube[[#This Row],[description]])</f>
        <v>722</v>
      </c>
    </row>
    <row r="561" spans="1:39" x14ac:dyDescent="0.35">
      <c r="A561" t="s">
        <v>5336</v>
      </c>
      <c r="B561" t="s">
        <v>5337</v>
      </c>
      <c r="C561" t="s">
        <v>5337</v>
      </c>
      <c r="D561" t="s">
        <v>5338</v>
      </c>
      <c r="E561" t="s">
        <v>41</v>
      </c>
      <c r="F561" t="s">
        <v>892</v>
      </c>
      <c r="G561" t="s">
        <v>1721</v>
      </c>
      <c r="H561" t="s">
        <v>1721</v>
      </c>
      <c r="I561" t="s">
        <v>43</v>
      </c>
      <c r="J561" t="s">
        <v>5339</v>
      </c>
      <c r="K561" t="s">
        <v>5340</v>
      </c>
      <c r="L561" t="s">
        <v>5341</v>
      </c>
      <c r="M561">
        <v>1</v>
      </c>
      <c r="N561">
        <v>12</v>
      </c>
      <c r="O561">
        <v>2021</v>
      </c>
      <c r="P561">
        <v>1</v>
      </c>
      <c r="Q561" t="s">
        <v>1375</v>
      </c>
      <c r="R561" s="1">
        <v>44531</v>
      </c>
      <c r="S561">
        <v>4</v>
      </c>
      <c r="T561" t="s">
        <v>1171</v>
      </c>
      <c r="U561" t="s">
        <v>5342</v>
      </c>
      <c r="V561">
        <v>14980</v>
      </c>
      <c r="W561" t="s">
        <v>2206</v>
      </c>
      <c r="X561">
        <v>450</v>
      </c>
      <c r="Y561">
        <v>0.03</v>
      </c>
      <c r="Z561">
        <v>8</v>
      </c>
      <c r="AA561" t="s">
        <v>5343</v>
      </c>
      <c r="AB561">
        <v>56</v>
      </c>
      <c r="AC561">
        <v>54</v>
      </c>
      <c r="AD561">
        <v>0</v>
      </c>
      <c r="AE561">
        <v>54.9</v>
      </c>
      <c r="AF561" t="s">
        <v>52</v>
      </c>
      <c r="AG561">
        <v>73600</v>
      </c>
      <c r="AH561" t="s">
        <v>5344</v>
      </c>
      <c r="AI561" t="s">
        <v>54</v>
      </c>
      <c r="AJ561" t="s">
        <v>846</v>
      </c>
      <c r="AK561" t="s">
        <v>846</v>
      </c>
      <c r="AL561" s="23" t="str">
        <f t="shared" si="9"/>
        <v>ธุรกิจและการค้า</v>
      </c>
      <c r="AM561">
        <f>LEN(Exploratory_Data_Analysis___video_youtube[[#This Row],[description]])</f>
        <v>647</v>
      </c>
    </row>
    <row r="562" spans="1:39" x14ac:dyDescent="0.35">
      <c r="A562" t="s">
        <v>5345</v>
      </c>
      <c r="B562" t="s">
        <v>5346</v>
      </c>
      <c r="C562" t="s">
        <v>5346</v>
      </c>
      <c r="D562" t="s">
        <v>5347</v>
      </c>
      <c r="E562" t="s">
        <v>41</v>
      </c>
      <c r="F562" t="s">
        <v>310</v>
      </c>
      <c r="G562" t="s">
        <v>1721</v>
      </c>
      <c r="H562" t="s">
        <v>1721</v>
      </c>
      <c r="I562" t="s">
        <v>43</v>
      </c>
      <c r="J562" t="s">
        <v>5348</v>
      </c>
      <c r="K562" t="s">
        <v>5349</v>
      </c>
      <c r="L562" t="s">
        <v>5350</v>
      </c>
      <c r="M562">
        <v>3</v>
      </c>
      <c r="N562">
        <v>12</v>
      </c>
      <c r="O562">
        <v>2021</v>
      </c>
      <c r="P562">
        <v>3</v>
      </c>
      <c r="Q562" t="s">
        <v>1375</v>
      </c>
      <c r="R562" s="1">
        <v>44531</v>
      </c>
      <c r="S562">
        <v>4</v>
      </c>
      <c r="T562" t="s">
        <v>1171</v>
      </c>
      <c r="U562" t="s">
        <v>5351</v>
      </c>
      <c r="V562">
        <v>13170</v>
      </c>
      <c r="W562" t="s">
        <v>5352</v>
      </c>
      <c r="X562">
        <v>251</v>
      </c>
      <c r="Y562">
        <v>1.9099999999999999E-2</v>
      </c>
      <c r="Z562">
        <v>13</v>
      </c>
      <c r="AA562" t="s">
        <v>1883</v>
      </c>
      <c r="AB562">
        <v>16</v>
      </c>
      <c r="AC562">
        <v>26</v>
      </c>
      <c r="AD562">
        <v>0</v>
      </c>
      <c r="AE562">
        <v>26.3</v>
      </c>
      <c r="AF562" t="s">
        <v>187</v>
      </c>
      <c r="AG562">
        <v>59100</v>
      </c>
      <c r="AH562" t="s">
        <v>5353</v>
      </c>
      <c r="AI562" t="s">
        <v>54</v>
      </c>
      <c r="AJ562" t="s">
        <v>3427</v>
      </c>
      <c r="AK562" t="s">
        <v>3427</v>
      </c>
      <c r="AL562" s="23" t="str">
        <f t="shared" si="9"/>
        <v>สินค้าและบริการ</v>
      </c>
      <c r="AM562">
        <f>LEN(Exploratory_Data_Analysis___video_youtube[[#This Row],[description]])</f>
        <v>827</v>
      </c>
    </row>
    <row r="563" spans="1:39" x14ac:dyDescent="0.35">
      <c r="A563" t="s">
        <v>5354</v>
      </c>
      <c r="B563" t="s">
        <v>5355</v>
      </c>
      <c r="C563" t="s">
        <v>5355</v>
      </c>
      <c r="D563" t="s">
        <v>5356</v>
      </c>
      <c r="E563" t="s">
        <v>41</v>
      </c>
      <c r="F563" t="s">
        <v>276</v>
      </c>
      <c r="G563" t="s">
        <v>1721</v>
      </c>
      <c r="H563" t="s">
        <v>1721</v>
      </c>
      <c r="I563" t="s">
        <v>43</v>
      </c>
      <c r="J563" t="s">
        <v>5357</v>
      </c>
      <c r="K563" t="s">
        <v>5358</v>
      </c>
      <c r="L563" t="s">
        <v>5359</v>
      </c>
      <c r="M563">
        <v>4</v>
      </c>
      <c r="N563">
        <v>12</v>
      </c>
      <c r="O563">
        <v>2021</v>
      </c>
      <c r="P563">
        <v>4</v>
      </c>
      <c r="Q563" t="s">
        <v>1375</v>
      </c>
      <c r="R563" s="1">
        <v>44531</v>
      </c>
      <c r="S563">
        <v>4</v>
      </c>
      <c r="T563" t="s">
        <v>1171</v>
      </c>
      <c r="U563" t="s">
        <v>5360</v>
      </c>
      <c r="V563">
        <v>45065</v>
      </c>
      <c r="W563" t="s">
        <v>5361</v>
      </c>
      <c r="X563">
        <v>1444</v>
      </c>
      <c r="Y563">
        <v>3.2000000000000001E-2</v>
      </c>
      <c r="Z563">
        <v>67</v>
      </c>
      <c r="AA563" t="s">
        <v>5362</v>
      </c>
      <c r="AB563">
        <v>21</v>
      </c>
      <c r="AC563">
        <v>37</v>
      </c>
      <c r="AD563">
        <v>0</v>
      </c>
      <c r="AE563">
        <v>37.4</v>
      </c>
      <c r="AF563" t="s">
        <v>52</v>
      </c>
      <c r="AG563">
        <v>62200</v>
      </c>
      <c r="AH563" t="s">
        <v>5363</v>
      </c>
      <c r="AI563" t="s">
        <v>54</v>
      </c>
      <c r="AJ563" t="s">
        <v>54</v>
      </c>
      <c r="AK563" t="s">
        <v>54</v>
      </c>
      <c r="AL563" s="23" t="str">
        <f t="shared" si="9"/>
        <v>อื่น ๆ</v>
      </c>
      <c r="AM563">
        <f>LEN(Exploratory_Data_Analysis___video_youtube[[#This Row],[description]])</f>
        <v>361</v>
      </c>
    </row>
    <row r="564" spans="1:39" x14ac:dyDescent="0.35">
      <c r="A564" t="s">
        <v>5364</v>
      </c>
      <c r="B564" t="s">
        <v>5365</v>
      </c>
      <c r="C564" t="s">
        <v>5365</v>
      </c>
      <c r="D564" t="s">
        <v>5366</v>
      </c>
      <c r="E564" t="s">
        <v>41</v>
      </c>
      <c r="F564" t="s">
        <v>147</v>
      </c>
      <c r="G564" t="s">
        <v>1721</v>
      </c>
      <c r="H564" t="s">
        <v>1721</v>
      </c>
      <c r="I564" t="s">
        <v>43</v>
      </c>
      <c r="J564" t="s">
        <v>5367</v>
      </c>
      <c r="K564" t="s">
        <v>5368</v>
      </c>
      <c r="L564" t="s">
        <v>5369</v>
      </c>
      <c r="M564">
        <v>7</v>
      </c>
      <c r="N564">
        <v>12</v>
      </c>
      <c r="O564">
        <v>2021</v>
      </c>
      <c r="P564">
        <v>7</v>
      </c>
      <c r="Q564" t="s">
        <v>1375</v>
      </c>
      <c r="R564" s="1">
        <v>44531</v>
      </c>
      <c r="S564">
        <v>4</v>
      </c>
      <c r="T564" t="s">
        <v>1171</v>
      </c>
      <c r="U564" t="s">
        <v>5370</v>
      </c>
      <c r="V564">
        <v>13019</v>
      </c>
      <c r="W564" t="s">
        <v>5371</v>
      </c>
      <c r="X564">
        <v>500</v>
      </c>
      <c r="Y564">
        <v>3.8399999999999997E-2</v>
      </c>
      <c r="Z564">
        <v>10</v>
      </c>
      <c r="AA564" t="s">
        <v>5372</v>
      </c>
      <c r="AB564">
        <v>41</v>
      </c>
      <c r="AC564">
        <v>17</v>
      </c>
      <c r="AD564">
        <v>0</v>
      </c>
      <c r="AE564">
        <v>17.7</v>
      </c>
      <c r="AF564" t="s">
        <v>187</v>
      </c>
      <c r="AG564">
        <v>55700</v>
      </c>
      <c r="AH564" t="s">
        <v>5373</v>
      </c>
      <c r="AI564" t="s">
        <v>54</v>
      </c>
      <c r="AJ564" t="s">
        <v>5374</v>
      </c>
      <c r="AK564" t="s">
        <v>5374</v>
      </c>
      <c r="AL564" s="23" t="str">
        <f t="shared" si="9"/>
        <v>Life Style</v>
      </c>
      <c r="AM564">
        <f>LEN(Exploratory_Data_Analysis___video_youtube[[#This Row],[description]])</f>
        <v>494</v>
      </c>
    </row>
    <row r="565" spans="1:39" x14ac:dyDescent="0.35">
      <c r="A565" t="s">
        <v>5375</v>
      </c>
      <c r="B565" t="s">
        <v>5376</v>
      </c>
      <c r="C565" t="s">
        <v>5376</v>
      </c>
      <c r="D565" t="s">
        <v>5377</v>
      </c>
      <c r="E565" t="s">
        <v>41</v>
      </c>
      <c r="F565" t="s">
        <v>58</v>
      </c>
      <c r="G565" t="s">
        <v>1721</v>
      </c>
      <c r="H565" t="s">
        <v>1721</v>
      </c>
      <c r="I565" t="s">
        <v>43</v>
      </c>
      <c r="J565" t="s">
        <v>5378</v>
      </c>
      <c r="K565" t="s">
        <v>5379</v>
      </c>
      <c r="L565" t="s">
        <v>5380</v>
      </c>
      <c r="M565">
        <v>8</v>
      </c>
      <c r="N565">
        <v>12</v>
      </c>
      <c r="O565">
        <v>2021</v>
      </c>
      <c r="P565">
        <v>8</v>
      </c>
      <c r="Q565" t="s">
        <v>1375</v>
      </c>
      <c r="R565" s="1">
        <v>44531</v>
      </c>
      <c r="S565">
        <v>4</v>
      </c>
      <c r="T565" t="s">
        <v>1171</v>
      </c>
      <c r="U565" t="s">
        <v>5381</v>
      </c>
      <c r="V565">
        <v>45461</v>
      </c>
      <c r="W565" t="s">
        <v>5382</v>
      </c>
      <c r="X565">
        <v>915</v>
      </c>
      <c r="Y565">
        <v>2.01E-2</v>
      </c>
      <c r="Z565">
        <v>59</v>
      </c>
      <c r="AA565" t="s">
        <v>5383</v>
      </c>
      <c r="AB565">
        <v>46</v>
      </c>
      <c r="AC565">
        <v>57</v>
      </c>
      <c r="AD565">
        <v>0</v>
      </c>
      <c r="AE565">
        <v>57.8</v>
      </c>
      <c r="AF565" t="s">
        <v>52</v>
      </c>
      <c r="AG565">
        <v>69200</v>
      </c>
      <c r="AH565" t="s">
        <v>5384</v>
      </c>
      <c r="AI565" t="s">
        <v>54</v>
      </c>
      <c r="AJ565" t="s">
        <v>54</v>
      </c>
      <c r="AK565" t="s">
        <v>54</v>
      </c>
      <c r="AL565" s="23" t="str">
        <f t="shared" si="9"/>
        <v>อื่น ๆ</v>
      </c>
      <c r="AM565">
        <f>LEN(Exploratory_Data_Analysis___video_youtube[[#This Row],[description]])</f>
        <v>497</v>
      </c>
    </row>
    <row r="566" spans="1:39" x14ac:dyDescent="0.35">
      <c r="A566" t="s">
        <v>5385</v>
      </c>
      <c r="B566" t="s">
        <v>5386</v>
      </c>
      <c r="C566" t="s">
        <v>5386</v>
      </c>
      <c r="D566" t="s">
        <v>5387</v>
      </c>
      <c r="E566" t="s">
        <v>41</v>
      </c>
      <c r="F566" t="s">
        <v>628</v>
      </c>
      <c r="G566" t="s">
        <v>1721</v>
      </c>
      <c r="H566" t="s">
        <v>1721</v>
      </c>
      <c r="I566" t="s">
        <v>43</v>
      </c>
      <c r="J566" t="s">
        <v>5388</v>
      </c>
      <c r="K566" t="s">
        <v>5389</v>
      </c>
      <c r="L566" t="s">
        <v>5390</v>
      </c>
      <c r="M566">
        <v>9</v>
      </c>
      <c r="N566">
        <v>12</v>
      </c>
      <c r="O566">
        <v>2021</v>
      </c>
      <c r="P566">
        <v>9</v>
      </c>
      <c r="Q566" t="s">
        <v>1375</v>
      </c>
      <c r="R566" s="1">
        <v>44531</v>
      </c>
      <c r="S566">
        <v>4</v>
      </c>
      <c r="T566" t="s">
        <v>1171</v>
      </c>
      <c r="U566" t="s">
        <v>5391</v>
      </c>
      <c r="V566">
        <v>32612</v>
      </c>
      <c r="W566" t="s">
        <v>5392</v>
      </c>
      <c r="X566">
        <v>625</v>
      </c>
      <c r="Y566">
        <v>1.9199999999999998E-2</v>
      </c>
      <c r="Z566">
        <v>62</v>
      </c>
      <c r="AA566" t="s">
        <v>5393</v>
      </c>
      <c r="AB566">
        <v>8</v>
      </c>
      <c r="AC566">
        <v>23</v>
      </c>
      <c r="AD566">
        <v>0</v>
      </c>
      <c r="AE566">
        <v>23.1</v>
      </c>
      <c r="AF566" t="s">
        <v>187</v>
      </c>
      <c r="AG566">
        <v>57100</v>
      </c>
      <c r="AH566" t="s">
        <v>5394</v>
      </c>
      <c r="AI566" t="s">
        <v>54</v>
      </c>
      <c r="AJ566" t="s">
        <v>54</v>
      </c>
      <c r="AK566" t="s">
        <v>54</v>
      </c>
      <c r="AL566" s="23" t="str">
        <f t="shared" si="9"/>
        <v>อื่น ๆ</v>
      </c>
      <c r="AM566">
        <f>LEN(Exploratory_Data_Analysis___video_youtube[[#This Row],[description]])</f>
        <v>548</v>
      </c>
    </row>
    <row r="567" spans="1:39" x14ac:dyDescent="0.35">
      <c r="A567" t="s">
        <v>5395</v>
      </c>
      <c r="B567" t="s">
        <v>5396</v>
      </c>
      <c r="C567" t="s">
        <v>5396</v>
      </c>
      <c r="D567" t="s">
        <v>5397</v>
      </c>
      <c r="E567" t="s">
        <v>41</v>
      </c>
      <c r="F567" t="s">
        <v>264</v>
      </c>
      <c r="G567" t="s">
        <v>1721</v>
      </c>
      <c r="H567" t="s">
        <v>1721</v>
      </c>
      <c r="I567" t="s">
        <v>43</v>
      </c>
      <c r="J567" t="s">
        <v>5398</v>
      </c>
      <c r="K567" t="s">
        <v>5399</v>
      </c>
      <c r="L567" t="s">
        <v>5400</v>
      </c>
      <c r="M567">
        <v>10</v>
      </c>
      <c r="N567">
        <v>12</v>
      </c>
      <c r="O567">
        <v>2021</v>
      </c>
      <c r="P567">
        <v>10</v>
      </c>
      <c r="Q567" t="s">
        <v>1375</v>
      </c>
      <c r="R567" s="1">
        <v>44531</v>
      </c>
      <c r="S567">
        <v>4</v>
      </c>
      <c r="T567" t="s">
        <v>1171</v>
      </c>
      <c r="U567" t="s">
        <v>5401</v>
      </c>
      <c r="V567">
        <v>28235</v>
      </c>
      <c r="W567" t="s">
        <v>5402</v>
      </c>
      <c r="X567">
        <v>855</v>
      </c>
      <c r="Y567">
        <v>3.0300000000000001E-2</v>
      </c>
      <c r="Z567">
        <v>49</v>
      </c>
      <c r="AA567" t="s">
        <v>5403</v>
      </c>
      <c r="AB567">
        <v>8</v>
      </c>
      <c r="AC567">
        <v>42</v>
      </c>
      <c r="AD567">
        <v>0</v>
      </c>
      <c r="AE567">
        <v>42.1</v>
      </c>
      <c r="AF567" t="s">
        <v>52</v>
      </c>
      <c r="AG567">
        <v>65200</v>
      </c>
      <c r="AH567" t="s">
        <v>5404</v>
      </c>
      <c r="AI567" t="s">
        <v>54</v>
      </c>
      <c r="AJ567" t="s">
        <v>54</v>
      </c>
      <c r="AK567" t="s">
        <v>54</v>
      </c>
      <c r="AL567" s="23" t="str">
        <f t="shared" si="9"/>
        <v>อื่น ๆ</v>
      </c>
      <c r="AM567">
        <f>LEN(Exploratory_Data_Analysis___video_youtube[[#This Row],[description]])</f>
        <v>548</v>
      </c>
    </row>
    <row r="568" spans="1:39" x14ac:dyDescent="0.35">
      <c r="A568" t="s">
        <v>5405</v>
      </c>
      <c r="B568" t="s">
        <v>5406</v>
      </c>
      <c r="C568" t="s">
        <v>5406</v>
      </c>
      <c r="D568" t="s">
        <v>5407</v>
      </c>
      <c r="E568" t="s">
        <v>41</v>
      </c>
      <c r="F568" t="s">
        <v>412</v>
      </c>
      <c r="G568" t="s">
        <v>1721</v>
      </c>
      <c r="H568" t="s">
        <v>1721</v>
      </c>
      <c r="I568" t="s">
        <v>43</v>
      </c>
      <c r="J568" t="s">
        <v>5408</v>
      </c>
      <c r="K568" t="s">
        <v>5409</v>
      </c>
      <c r="L568" t="s">
        <v>5410</v>
      </c>
      <c r="M568">
        <v>14</v>
      </c>
      <c r="N568">
        <v>12</v>
      </c>
      <c r="O568">
        <v>2021</v>
      </c>
      <c r="P568">
        <v>14</v>
      </c>
      <c r="Q568" t="s">
        <v>1375</v>
      </c>
      <c r="R568" s="1">
        <v>44531</v>
      </c>
      <c r="S568">
        <v>4</v>
      </c>
      <c r="T568" t="s">
        <v>1171</v>
      </c>
      <c r="U568" t="s">
        <v>5411</v>
      </c>
      <c r="V568">
        <v>152622</v>
      </c>
      <c r="W568" t="s">
        <v>5412</v>
      </c>
      <c r="X568">
        <v>2012</v>
      </c>
      <c r="Y568">
        <v>1.32E-2</v>
      </c>
      <c r="Z568">
        <v>15</v>
      </c>
      <c r="AA568" t="s">
        <v>5413</v>
      </c>
      <c r="AB568">
        <v>10</v>
      </c>
      <c r="AC568">
        <v>41</v>
      </c>
      <c r="AD568">
        <v>0</v>
      </c>
      <c r="AE568">
        <v>41.2</v>
      </c>
      <c r="AF568" t="s">
        <v>52</v>
      </c>
      <c r="AG568">
        <v>59200</v>
      </c>
      <c r="AH568" t="s">
        <v>5414</v>
      </c>
      <c r="AI568" t="s">
        <v>54</v>
      </c>
      <c r="AJ568" t="s">
        <v>5415</v>
      </c>
      <c r="AK568" t="s">
        <v>5415</v>
      </c>
      <c r="AL568" s="23" t="str">
        <f t="shared" si="9"/>
        <v>ธุรกิจและการค้า</v>
      </c>
      <c r="AM568">
        <f>LEN(Exploratory_Data_Analysis___video_youtube[[#This Row],[description]])</f>
        <v>592</v>
      </c>
    </row>
    <row r="569" spans="1:39" x14ac:dyDescent="0.35">
      <c r="A569" t="s">
        <v>5416</v>
      </c>
      <c r="B569" t="s">
        <v>5417</v>
      </c>
      <c r="C569" t="s">
        <v>5417</v>
      </c>
      <c r="D569" t="s">
        <v>5418</v>
      </c>
      <c r="E569" t="s">
        <v>41</v>
      </c>
      <c r="F569" t="s">
        <v>351</v>
      </c>
      <c r="G569" t="s">
        <v>1721</v>
      </c>
      <c r="H569" t="s">
        <v>1721</v>
      </c>
      <c r="I569" t="s">
        <v>43</v>
      </c>
      <c r="J569" t="s">
        <v>5419</v>
      </c>
      <c r="K569" t="s">
        <v>5420</v>
      </c>
      <c r="L569" t="s">
        <v>5421</v>
      </c>
      <c r="M569">
        <v>15</v>
      </c>
      <c r="N569">
        <v>12</v>
      </c>
      <c r="O569">
        <v>2021</v>
      </c>
      <c r="P569">
        <v>15</v>
      </c>
      <c r="Q569" t="s">
        <v>1375</v>
      </c>
      <c r="R569" s="1">
        <v>44531</v>
      </c>
      <c r="S569">
        <v>4</v>
      </c>
      <c r="T569" t="s">
        <v>1171</v>
      </c>
      <c r="U569" t="s">
        <v>5422</v>
      </c>
      <c r="V569">
        <v>10184</v>
      </c>
      <c r="W569" t="s">
        <v>50</v>
      </c>
      <c r="X569">
        <v>268</v>
      </c>
      <c r="Y569">
        <v>2.63E-2</v>
      </c>
      <c r="Z569">
        <v>13</v>
      </c>
      <c r="AA569" t="s">
        <v>219</v>
      </c>
      <c r="AB569">
        <v>16</v>
      </c>
      <c r="AC569">
        <v>39</v>
      </c>
      <c r="AD569">
        <v>0</v>
      </c>
      <c r="AE569">
        <v>39.299999999999997</v>
      </c>
      <c r="AF569" t="s">
        <v>52</v>
      </c>
      <c r="AG569">
        <v>60500</v>
      </c>
      <c r="AH569" t="s">
        <v>5423</v>
      </c>
      <c r="AI569" t="s">
        <v>54</v>
      </c>
      <c r="AJ569" t="s">
        <v>5374</v>
      </c>
      <c r="AK569" t="s">
        <v>5374</v>
      </c>
      <c r="AL569" s="23" t="str">
        <f t="shared" si="9"/>
        <v>Life Style</v>
      </c>
      <c r="AM569">
        <f>LEN(Exploratory_Data_Analysis___video_youtube[[#This Row],[description]])</f>
        <v>598</v>
      </c>
    </row>
    <row r="570" spans="1:39" x14ac:dyDescent="0.35">
      <c r="A570" t="s">
        <v>5424</v>
      </c>
      <c r="B570" t="s">
        <v>5425</v>
      </c>
      <c r="C570" t="s">
        <v>5425</v>
      </c>
      <c r="D570" t="s">
        <v>5426</v>
      </c>
      <c r="E570" t="s">
        <v>41</v>
      </c>
      <c r="F570" t="s">
        <v>924</v>
      </c>
      <c r="G570" t="s">
        <v>1721</v>
      </c>
      <c r="H570" t="s">
        <v>1721</v>
      </c>
      <c r="I570" t="s">
        <v>43</v>
      </c>
      <c r="J570" t="s">
        <v>5427</v>
      </c>
      <c r="K570" t="s">
        <v>5428</v>
      </c>
      <c r="L570" t="s">
        <v>5429</v>
      </c>
      <c r="M570">
        <v>16</v>
      </c>
      <c r="N570">
        <v>12</v>
      </c>
      <c r="O570">
        <v>2021</v>
      </c>
      <c r="P570">
        <v>16</v>
      </c>
      <c r="Q570" t="s">
        <v>1375</v>
      </c>
      <c r="R570" s="1">
        <v>44531</v>
      </c>
      <c r="S570">
        <v>4</v>
      </c>
      <c r="T570" t="s">
        <v>1171</v>
      </c>
      <c r="U570" t="s">
        <v>5430</v>
      </c>
      <c r="V570">
        <v>111751</v>
      </c>
      <c r="W570" t="s">
        <v>5431</v>
      </c>
      <c r="X570">
        <v>2987</v>
      </c>
      <c r="Y570">
        <v>2.6700000000000002E-2</v>
      </c>
      <c r="Z570">
        <v>44</v>
      </c>
      <c r="AA570" t="s">
        <v>5432</v>
      </c>
      <c r="AB570">
        <v>58</v>
      </c>
      <c r="AC570">
        <v>50</v>
      </c>
      <c r="AD570">
        <v>0</v>
      </c>
      <c r="AE570">
        <v>51</v>
      </c>
      <c r="AF570" t="s">
        <v>52</v>
      </c>
      <c r="AG570">
        <v>69200</v>
      </c>
      <c r="AH570" t="s">
        <v>5433</v>
      </c>
      <c r="AI570" t="s">
        <v>54</v>
      </c>
      <c r="AJ570" t="s">
        <v>54</v>
      </c>
      <c r="AK570" t="s">
        <v>54</v>
      </c>
      <c r="AL570" s="23" t="str">
        <f t="shared" si="9"/>
        <v>อื่น ๆ</v>
      </c>
      <c r="AM570">
        <f>LEN(Exploratory_Data_Analysis___video_youtube[[#This Row],[description]])</f>
        <v>1218</v>
      </c>
    </row>
    <row r="571" spans="1:39" x14ac:dyDescent="0.35">
      <c r="A571" t="s">
        <v>5434</v>
      </c>
      <c r="B571" t="s">
        <v>5435</v>
      </c>
      <c r="C571" t="s">
        <v>5435</v>
      </c>
      <c r="D571" t="s">
        <v>5436</v>
      </c>
      <c r="E571" t="s">
        <v>41</v>
      </c>
      <c r="F571" t="s">
        <v>738</v>
      </c>
      <c r="G571" t="s">
        <v>1721</v>
      </c>
      <c r="H571" t="s">
        <v>1721</v>
      </c>
      <c r="I571" t="s">
        <v>43</v>
      </c>
      <c r="J571" t="s">
        <v>5437</v>
      </c>
      <c r="K571" t="s">
        <v>5438</v>
      </c>
      <c r="L571" t="s">
        <v>5439</v>
      </c>
      <c r="M571">
        <v>22</v>
      </c>
      <c r="N571">
        <v>12</v>
      </c>
      <c r="O571">
        <v>2021</v>
      </c>
      <c r="P571">
        <v>22</v>
      </c>
      <c r="Q571" t="s">
        <v>1375</v>
      </c>
      <c r="R571" s="1">
        <v>44531</v>
      </c>
      <c r="S571">
        <v>4</v>
      </c>
      <c r="T571" t="s">
        <v>1171</v>
      </c>
      <c r="U571" t="s">
        <v>5440</v>
      </c>
      <c r="V571">
        <v>25606</v>
      </c>
      <c r="W571" t="s">
        <v>5441</v>
      </c>
      <c r="X571">
        <v>546</v>
      </c>
      <c r="Y571">
        <v>2.1299999999999999E-2</v>
      </c>
      <c r="Z571">
        <v>23</v>
      </c>
      <c r="AA571" t="s">
        <v>5442</v>
      </c>
      <c r="AB571">
        <v>57</v>
      </c>
      <c r="AC571">
        <v>41</v>
      </c>
      <c r="AD571">
        <v>0</v>
      </c>
      <c r="AE571">
        <v>42</v>
      </c>
      <c r="AF571" t="s">
        <v>52</v>
      </c>
      <c r="AG571">
        <v>62600</v>
      </c>
      <c r="AH571" t="s">
        <v>5443</v>
      </c>
      <c r="AI571" t="s">
        <v>54</v>
      </c>
      <c r="AJ571" t="s">
        <v>54</v>
      </c>
      <c r="AK571" t="s">
        <v>54</v>
      </c>
      <c r="AL571" s="23" t="str">
        <f t="shared" si="9"/>
        <v>อื่น ๆ</v>
      </c>
      <c r="AM571">
        <f>LEN(Exploratory_Data_Analysis___video_youtube[[#This Row],[description]])</f>
        <v>532</v>
      </c>
    </row>
    <row r="572" spans="1:39" x14ac:dyDescent="0.35">
      <c r="A572" t="s">
        <v>5444</v>
      </c>
      <c r="B572" t="s">
        <v>5445</v>
      </c>
      <c r="C572" t="s">
        <v>5445</v>
      </c>
      <c r="D572" t="s">
        <v>5446</v>
      </c>
      <c r="E572" t="s">
        <v>41</v>
      </c>
      <c r="F572" t="s">
        <v>224</v>
      </c>
      <c r="G572" t="s">
        <v>1721</v>
      </c>
      <c r="H572" t="s">
        <v>1721</v>
      </c>
      <c r="I572" t="s">
        <v>43</v>
      </c>
      <c r="J572" t="s">
        <v>5447</v>
      </c>
      <c r="K572" t="s">
        <v>5448</v>
      </c>
      <c r="L572" t="s">
        <v>5449</v>
      </c>
      <c r="M572">
        <v>23</v>
      </c>
      <c r="N572">
        <v>12</v>
      </c>
      <c r="O572">
        <v>2021</v>
      </c>
      <c r="P572">
        <v>23</v>
      </c>
      <c r="Q572" t="s">
        <v>1375</v>
      </c>
      <c r="R572" s="1">
        <v>44531</v>
      </c>
      <c r="S572">
        <v>4</v>
      </c>
      <c r="T572" t="s">
        <v>1171</v>
      </c>
      <c r="U572" t="s">
        <v>5450</v>
      </c>
      <c r="V572">
        <v>37055</v>
      </c>
      <c r="W572" t="s">
        <v>5451</v>
      </c>
      <c r="X572">
        <v>928</v>
      </c>
      <c r="Y572">
        <v>2.5000000000000001E-2</v>
      </c>
      <c r="Z572">
        <v>18</v>
      </c>
      <c r="AA572" t="s">
        <v>2337</v>
      </c>
      <c r="AB572">
        <v>44</v>
      </c>
      <c r="AC572">
        <v>37</v>
      </c>
      <c r="AD572">
        <v>0</v>
      </c>
      <c r="AE572">
        <v>37.700000000000003</v>
      </c>
      <c r="AF572" t="s">
        <v>52</v>
      </c>
      <c r="AG572">
        <v>64800</v>
      </c>
      <c r="AH572" t="s">
        <v>5452</v>
      </c>
      <c r="AI572" t="s">
        <v>54</v>
      </c>
      <c r="AJ572" t="s">
        <v>54</v>
      </c>
      <c r="AK572" t="s">
        <v>54</v>
      </c>
      <c r="AL572" s="23" t="str">
        <f t="shared" si="9"/>
        <v>อื่น ๆ</v>
      </c>
      <c r="AM572">
        <f>LEN(Exploratory_Data_Analysis___video_youtube[[#This Row],[description]])</f>
        <v>629</v>
      </c>
    </row>
    <row r="573" spans="1:39" x14ac:dyDescent="0.35">
      <c r="A573" t="s">
        <v>5453</v>
      </c>
      <c r="B573" t="s">
        <v>5454</v>
      </c>
      <c r="C573" t="s">
        <v>5454</v>
      </c>
      <c r="D573" t="s">
        <v>5455</v>
      </c>
      <c r="E573" t="s">
        <v>41</v>
      </c>
      <c r="F573" t="s">
        <v>114</v>
      </c>
      <c r="G573" t="s">
        <v>1721</v>
      </c>
      <c r="H573" t="s">
        <v>1721</v>
      </c>
      <c r="I573" t="s">
        <v>43</v>
      </c>
      <c r="J573" t="s">
        <v>5456</v>
      </c>
      <c r="K573" t="s">
        <v>5457</v>
      </c>
      <c r="L573" t="s">
        <v>5458</v>
      </c>
      <c r="M573">
        <v>24</v>
      </c>
      <c r="N573">
        <v>12</v>
      </c>
      <c r="O573">
        <v>2021</v>
      </c>
      <c r="P573">
        <v>24</v>
      </c>
      <c r="Q573" t="s">
        <v>1375</v>
      </c>
      <c r="R573" s="1">
        <v>44531</v>
      </c>
      <c r="S573">
        <v>4</v>
      </c>
      <c r="T573" t="s">
        <v>1171</v>
      </c>
      <c r="U573" t="s">
        <v>5459</v>
      </c>
      <c r="V573">
        <v>144325</v>
      </c>
      <c r="W573" t="s">
        <v>5460</v>
      </c>
      <c r="X573">
        <v>2866</v>
      </c>
      <c r="Y573">
        <v>1.9900000000000001E-2</v>
      </c>
      <c r="Z573">
        <v>320</v>
      </c>
      <c r="AA573" t="s">
        <v>5461</v>
      </c>
      <c r="AB573">
        <v>26</v>
      </c>
      <c r="AC573">
        <v>47</v>
      </c>
      <c r="AD573">
        <v>0</v>
      </c>
      <c r="AE573">
        <v>47.4</v>
      </c>
      <c r="AF573" t="s">
        <v>52</v>
      </c>
      <c r="AG573">
        <v>66900</v>
      </c>
      <c r="AH573" t="s">
        <v>5462</v>
      </c>
      <c r="AI573" t="s">
        <v>54</v>
      </c>
      <c r="AJ573" t="s">
        <v>54</v>
      </c>
      <c r="AK573" t="s">
        <v>54</v>
      </c>
      <c r="AL573" s="23" t="str">
        <f t="shared" si="9"/>
        <v>อื่น ๆ</v>
      </c>
      <c r="AM573">
        <f>LEN(Exploratory_Data_Analysis___video_youtube[[#This Row],[description]])</f>
        <v>798</v>
      </c>
    </row>
    <row r="574" spans="1:39" x14ac:dyDescent="0.35">
      <c r="A574" t="s">
        <v>5463</v>
      </c>
      <c r="B574" t="s">
        <v>5464</v>
      </c>
      <c r="C574" t="s">
        <v>5464</v>
      </c>
      <c r="D574" t="s">
        <v>5465</v>
      </c>
      <c r="E574" t="s">
        <v>41</v>
      </c>
      <c r="F574" t="s">
        <v>276</v>
      </c>
      <c r="G574" t="s">
        <v>1721</v>
      </c>
      <c r="H574" t="s">
        <v>1721</v>
      </c>
      <c r="I574" t="s">
        <v>43</v>
      </c>
      <c r="J574" t="s">
        <v>5466</v>
      </c>
      <c r="K574" t="s">
        <v>5467</v>
      </c>
      <c r="L574" t="s">
        <v>5468</v>
      </c>
      <c r="M574">
        <v>25</v>
      </c>
      <c r="N574">
        <v>12</v>
      </c>
      <c r="O574">
        <v>2021</v>
      </c>
      <c r="P574">
        <v>25</v>
      </c>
      <c r="Q574" t="s">
        <v>1375</v>
      </c>
      <c r="R574" s="1">
        <v>44531</v>
      </c>
      <c r="S574">
        <v>4</v>
      </c>
      <c r="T574" t="s">
        <v>1171</v>
      </c>
      <c r="U574" t="s">
        <v>5469</v>
      </c>
      <c r="V574">
        <v>65888</v>
      </c>
      <c r="W574" t="s">
        <v>5470</v>
      </c>
      <c r="X574">
        <v>1664</v>
      </c>
      <c r="Y574">
        <v>2.53E-2</v>
      </c>
      <c r="Z574">
        <v>143</v>
      </c>
      <c r="AA574" t="s">
        <v>5471</v>
      </c>
      <c r="AB574">
        <v>57</v>
      </c>
      <c r="AC574">
        <v>46</v>
      </c>
      <c r="AD574">
        <v>0</v>
      </c>
      <c r="AE574">
        <v>47</v>
      </c>
      <c r="AF574" t="s">
        <v>52</v>
      </c>
      <c r="AG574">
        <v>66600</v>
      </c>
      <c r="AH574" t="s">
        <v>5472</v>
      </c>
      <c r="AI574" t="s">
        <v>54</v>
      </c>
      <c r="AJ574" t="s">
        <v>54</v>
      </c>
      <c r="AK574" t="s">
        <v>54</v>
      </c>
      <c r="AL574" s="23" t="str">
        <f t="shared" si="9"/>
        <v>อื่น ๆ</v>
      </c>
      <c r="AM574">
        <f>LEN(Exploratory_Data_Analysis___video_youtube[[#This Row],[description]])</f>
        <v>849</v>
      </c>
    </row>
    <row r="575" spans="1:39" x14ac:dyDescent="0.35">
      <c r="A575" t="s">
        <v>5473</v>
      </c>
      <c r="B575" t="s">
        <v>5474</v>
      </c>
      <c r="C575" t="s">
        <v>5474</v>
      </c>
      <c r="D575" t="s">
        <v>5475</v>
      </c>
      <c r="E575" t="s">
        <v>41</v>
      </c>
      <c r="F575" t="s">
        <v>40</v>
      </c>
      <c r="G575" t="s">
        <v>1721</v>
      </c>
      <c r="H575" t="s">
        <v>1721</v>
      </c>
      <c r="I575" t="s">
        <v>43</v>
      </c>
      <c r="J575" t="s">
        <v>5476</v>
      </c>
      <c r="K575" t="s">
        <v>5477</v>
      </c>
      <c r="L575" t="s">
        <v>5478</v>
      </c>
      <c r="M575">
        <v>26</v>
      </c>
      <c r="N575">
        <v>12</v>
      </c>
      <c r="O575">
        <v>2021</v>
      </c>
      <c r="P575">
        <v>26</v>
      </c>
      <c r="Q575" t="s">
        <v>1375</v>
      </c>
      <c r="R575" s="1">
        <v>44531</v>
      </c>
      <c r="S575">
        <v>4</v>
      </c>
      <c r="T575" t="s">
        <v>1171</v>
      </c>
      <c r="U575" t="s">
        <v>5479</v>
      </c>
      <c r="V575">
        <v>12664</v>
      </c>
      <c r="W575" t="s">
        <v>5480</v>
      </c>
      <c r="X575">
        <v>270</v>
      </c>
      <c r="Y575">
        <v>2.1299999999999999E-2</v>
      </c>
      <c r="Z575">
        <v>11</v>
      </c>
      <c r="AA575" t="s">
        <v>2736</v>
      </c>
      <c r="AB575">
        <v>34</v>
      </c>
      <c r="AC575">
        <v>43</v>
      </c>
      <c r="AD575">
        <v>0</v>
      </c>
      <c r="AE575">
        <v>43.6</v>
      </c>
      <c r="AF575" t="s">
        <v>52</v>
      </c>
      <c r="AG575">
        <v>56900</v>
      </c>
      <c r="AH575" t="s">
        <v>5481</v>
      </c>
      <c r="AI575" t="s">
        <v>54</v>
      </c>
      <c r="AJ575" t="s">
        <v>54</v>
      </c>
      <c r="AK575" t="s">
        <v>54</v>
      </c>
      <c r="AL575" s="23" t="str">
        <f t="shared" si="9"/>
        <v>อื่น ๆ</v>
      </c>
      <c r="AM575">
        <f>LEN(Exploratory_Data_Analysis___video_youtube[[#This Row],[description]])</f>
        <v>501</v>
      </c>
    </row>
    <row r="576" spans="1:39" x14ac:dyDescent="0.35">
      <c r="A576" t="s">
        <v>5482</v>
      </c>
      <c r="B576" t="s">
        <v>5483</v>
      </c>
      <c r="C576" t="s">
        <v>5483</v>
      </c>
      <c r="D576" t="s">
        <v>5484</v>
      </c>
      <c r="E576" t="s">
        <v>41</v>
      </c>
      <c r="F576" t="s">
        <v>192</v>
      </c>
      <c r="G576" t="s">
        <v>1721</v>
      </c>
      <c r="H576" t="s">
        <v>1721</v>
      </c>
      <c r="I576" t="s">
        <v>43</v>
      </c>
      <c r="J576" t="s">
        <v>5485</v>
      </c>
      <c r="K576" t="s">
        <v>5486</v>
      </c>
      <c r="L576" t="s">
        <v>5487</v>
      </c>
      <c r="M576">
        <v>30</v>
      </c>
      <c r="N576">
        <v>12</v>
      </c>
      <c r="O576">
        <v>2021</v>
      </c>
      <c r="P576">
        <v>30</v>
      </c>
      <c r="Q576" t="s">
        <v>1375</v>
      </c>
      <c r="R576" s="1">
        <v>44531</v>
      </c>
      <c r="S576">
        <v>4</v>
      </c>
      <c r="T576" t="s">
        <v>1171</v>
      </c>
      <c r="U576" t="s">
        <v>5488</v>
      </c>
      <c r="V576">
        <v>65323</v>
      </c>
      <c r="W576" t="s">
        <v>5489</v>
      </c>
      <c r="X576">
        <v>1567</v>
      </c>
      <c r="Y576">
        <v>2.4E-2</v>
      </c>
      <c r="Z576">
        <v>124</v>
      </c>
      <c r="AA576" t="s">
        <v>5490</v>
      </c>
      <c r="AB576">
        <v>19</v>
      </c>
      <c r="AC576">
        <v>26</v>
      </c>
      <c r="AD576">
        <v>1</v>
      </c>
      <c r="AE576">
        <v>86.3</v>
      </c>
      <c r="AF576" t="s">
        <v>259</v>
      </c>
      <c r="AG576">
        <v>77500</v>
      </c>
      <c r="AH576" t="s">
        <v>5491</v>
      </c>
      <c r="AI576" t="s">
        <v>54</v>
      </c>
      <c r="AJ576" t="s">
        <v>54</v>
      </c>
      <c r="AK576" t="s">
        <v>54</v>
      </c>
      <c r="AL576" s="23" t="str">
        <f t="shared" si="9"/>
        <v>อื่น ๆ</v>
      </c>
      <c r="AM576">
        <f>LEN(Exploratory_Data_Analysis___video_youtube[[#This Row],[description]])</f>
        <v>613</v>
      </c>
    </row>
    <row r="577" spans="1:39" x14ac:dyDescent="0.35">
      <c r="A577" t="s">
        <v>5492</v>
      </c>
      <c r="B577" t="s">
        <v>5493</v>
      </c>
      <c r="C577" t="s">
        <v>5493</v>
      </c>
      <c r="D577" t="s">
        <v>5494</v>
      </c>
      <c r="E577" t="s">
        <v>41</v>
      </c>
      <c r="F577" t="s">
        <v>699</v>
      </c>
      <c r="G577" t="s">
        <v>1721</v>
      </c>
      <c r="H577" t="s">
        <v>1721</v>
      </c>
      <c r="I577" t="s">
        <v>43</v>
      </c>
      <c r="J577" t="s">
        <v>5495</v>
      </c>
      <c r="K577" t="s">
        <v>5495</v>
      </c>
      <c r="L577" t="s">
        <v>5496</v>
      </c>
      <c r="M577">
        <v>1</v>
      </c>
      <c r="N577">
        <v>1</v>
      </c>
      <c r="O577">
        <v>2022</v>
      </c>
      <c r="P577">
        <v>1</v>
      </c>
      <c r="Q577" t="s">
        <v>47</v>
      </c>
      <c r="R577" s="1">
        <v>44562</v>
      </c>
      <c r="S577">
        <v>1</v>
      </c>
      <c r="T577" t="s">
        <v>1436</v>
      </c>
      <c r="U577" t="s">
        <v>5497</v>
      </c>
      <c r="V577">
        <v>82442</v>
      </c>
      <c r="W577" t="s">
        <v>5498</v>
      </c>
      <c r="X577">
        <v>2815</v>
      </c>
      <c r="Y577">
        <v>3.4099999999999998E-2</v>
      </c>
      <c r="Z577">
        <v>65</v>
      </c>
      <c r="AA577" t="s">
        <v>5499</v>
      </c>
      <c r="AB577">
        <v>48</v>
      </c>
      <c r="AC577">
        <v>16</v>
      </c>
      <c r="AD577">
        <v>0</v>
      </c>
      <c r="AE577">
        <v>16.8</v>
      </c>
      <c r="AF577" t="s">
        <v>187</v>
      </c>
      <c r="AG577">
        <v>51700</v>
      </c>
      <c r="AH577" t="s">
        <v>5500</v>
      </c>
      <c r="AI577" t="s">
        <v>54</v>
      </c>
      <c r="AJ577" t="s">
        <v>54</v>
      </c>
      <c r="AK577" t="s">
        <v>54</v>
      </c>
      <c r="AL577" s="23" t="str">
        <f t="shared" si="9"/>
        <v>อื่น ๆ</v>
      </c>
      <c r="AM577">
        <f>LEN(Exploratory_Data_Analysis___video_youtube[[#This Row],[description]])</f>
        <v>433</v>
      </c>
    </row>
    <row r="578" spans="1:39" x14ac:dyDescent="0.35">
      <c r="A578" t="s">
        <v>5501</v>
      </c>
      <c r="B578" t="s">
        <v>5502</v>
      </c>
      <c r="C578" t="s">
        <v>5502</v>
      </c>
      <c r="D578" t="s">
        <v>5503</v>
      </c>
      <c r="E578" t="s">
        <v>41</v>
      </c>
      <c r="F578" t="s">
        <v>1749</v>
      </c>
      <c r="G578" t="s">
        <v>1721</v>
      </c>
      <c r="H578" t="s">
        <v>1721</v>
      </c>
      <c r="I578" t="s">
        <v>43</v>
      </c>
      <c r="J578" t="s">
        <v>5504</v>
      </c>
      <c r="K578" t="s">
        <v>5505</v>
      </c>
      <c r="L578" t="s">
        <v>5506</v>
      </c>
      <c r="M578">
        <v>5</v>
      </c>
      <c r="N578">
        <v>1</v>
      </c>
      <c r="O578">
        <v>2022</v>
      </c>
      <c r="P578">
        <v>5</v>
      </c>
      <c r="Q578" t="s">
        <v>47</v>
      </c>
      <c r="R578" s="1">
        <v>44562</v>
      </c>
      <c r="S578">
        <v>1</v>
      </c>
      <c r="T578" t="s">
        <v>1436</v>
      </c>
      <c r="U578" t="s">
        <v>5507</v>
      </c>
      <c r="V578">
        <v>33094</v>
      </c>
      <c r="W578" t="s">
        <v>5508</v>
      </c>
      <c r="X578">
        <v>563</v>
      </c>
      <c r="Y578">
        <v>1.7000000000000001E-2</v>
      </c>
      <c r="Z578">
        <v>35</v>
      </c>
      <c r="AA578" t="s">
        <v>1883</v>
      </c>
      <c r="AB578">
        <v>16</v>
      </c>
      <c r="AC578">
        <v>26</v>
      </c>
      <c r="AD578">
        <v>0</v>
      </c>
      <c r="AE578">
        <v>26.3</v>
      </c>
      <c r="AF578" t="s">
        <v>187</v>
      </c>
      <c r="AG578">
        <v>51700</v>
      </c>
      <c r="AH578" t="s">
        <v>5509</v>
      </c>
      <c r="AI578" t="s">
        <v>54</v>
      </c>
      <c r="AJ578" t="s">
        <v>4025</v>
      </c>
      <c r="AK578" t="s">
        <v>4025</v>
      </c>
      <c r="AL578" s="23" t="str">
        <f t="shared" ref="AL578:AL641" si="10">_xlfn.XLOOKUP(AJ578,$AO$2:$AO$28,$AP$2:$AP$28)</f>
        <v>สินค้าและบริการ</v>
      </c>
      <c r="AM578">
        <f>LEN(Exploratory_Data_Analysis___video_youtube[[#This Row],[description]])</f>
        <v>426</v>
      </c>
    </row>
    <row r="579" spans="1:39" x14ac:dyDescent="0.35">
      <c r="A579" t="s">
        <v>5510</v>
      </c>
      <c r="B579" t="s">
        <v>5511</v>
      </c>
      <c r="C579" t="s">
        <v>5511</v>
      </c>
      <c r="D579" t="s">
        <v>5512</v>
      </c>
      <c r="E579" t="s">
        <v>41</v>
      </c>
      <c r="F579" t="s">
        <v>924</v>
      </c>
      <c r="G579" t="s">
        <v>1721</v>
      </c>
      <c r="H579" t="s">
        <v>1721</v>
      </c>
      <c r="I579" t="s">
        <v>43</v>
      </c>
      <c r="J579" t="s">
        <v>5513</v>
      </c>
      <c r="K579" t="s">
        <v>5513</v>
      </c>
      <c r="L579" t="s">
        <v>5514</v>
      </c>
      <c r="M579">
        <v>6</v>
      </c>
      <c r="N579">
        <v>1</v>
      </c>
      <c r="O579">
        <v>2022</v>
      </c>
      <c r="P579">
        <v>6</v>
      </c>
      <c r="Q579" t="s">
        <v>47</v>
      </c>
      <c r="R579" s="1">
        <v>44562</v>
      </c>
      <c r="S579">
        <v>1</v>
      </c>
      <c r="T579" t="s">
        <v>1436</v>
      </c>
      <c r="U579" t="s">
        <v>5515</v>
      </c>
      <c r="V579">
        <v>12828</v>
      </c>
      <c r="W579" t="s">
        <v>5516</v>
      </c>
      <c r="X579">
        <v>230</v>
      </c>
      <c r="Y579">
        <v>1.7899999999999999E-2</v>
      </c>
      <c r="Z579">
        <v>11</v>
      </c>
      <c r="AA579" t="s">
        <v>1529</v>
      </c>
      <c r="AB579">
        <v>56</v>
      </c>
      <c r="AC579">
        <v>53</v>
      </c>
      <c r="AD579">
        <v>0</v>
      </c>
      <c r="AE579">
        <v>53.9</v>
      </c>
      <c r="AF579" t="s">
        <v>52</v>
      </c>
      <c r="AG579">
        <v>67100</v>
      </c>
      <c r="AH579" t="s">
        <v>5517</v>
      </c>
      <c r="AI579" t="s">
        <v>54</v>
      </c>
      <c r="AJ579" t="s">
        <v>249</v>
      </c>
      <c r="AK579" t="s">
        <v>249</v>
      </c>
      <c r="AL579" s="23" t="str">
        <f t="shared" si="10"/>
        <v>เศรษฐกิจ</v>
      </c>
      <c r="AM579">
        <f>LEN(Exploratory_Data_Analysis___video_youtube[[#This Row],[description]])</f>
        <v>601</v>
      </c>
    </row>
    <row r="580" spans="1:39" x14ac:dyDescent="0.35">
      <c r="A580" t="s">
        <v>5518</v>
      </c>
      <c r="B580" t="s">
        <v>5519</v>
      </c>
      <c r="C580" t="s">
        <v>5519</v>
      </c>
      <c r="D580" t="s">
        <v>5520</v>
      </c>
      <c r="E580" t="s">
        <v>41</v>
      </c>
      <c r="F580" t="s">
        <v>92</v>
      </c>
      <c r="G580" t="s">
        <v>1721</v>
      </c>
      <c r="H580" t="s">
        <v>1721</v>
      </c>
      <c r="I580" t="s">
        <v>43</v>
      </c>
      <c r="J580" t="s">
        <v>5521</v>
      </c>
      <c r="K580" t="s">
        <v>5522</v>
      </c>
      <c r="L580" t="s">
        <v>5523</v>
      </c>
      <c r="M580">
        <v>15</v>
      </c>
      <c r="N580">
        <v>1</v>
      </c>
      <c r="O580">
        <v>2022</v>
      </c>
      <c r="P580">
        <v>15</v>
      </c>
      <c r="Q580" t="s">
        <v>47</v>
      </c>
      <c r="R580" s="1">
        <v>44562</v>
      </c>
      <c r="S580">
        <v>1</v>
      </c>
      <c r="T580" t="s">
        <v>1436</v>
      </c>
      <c r="U580" t="s">
        <v>5524</v>
      </c>
      <c r="V580">
        <v>37978</v>
      </c>
      <c r="W580" t="s">
        <v>5525</v>
      </c>
      <c r="X580">
        <v>832</v>
      </c>
      <c r="Y580">
        <v>2.1899999999999999E-2</v>
      </c>
      <c r="Z580">
        <v>43</v>
      </c>
      <c r="AA580" t="s">
        <v>5526</v>
      </c>
      <c r="AB580">
        <v>51</v>
      </c>
      <c r="AC580">
        <v>5</v>
      </c>
      <c r="AD580">
        <v>1</v>
      </c>
      <c r="AE580">
        <v>65.900000000000006</v>
      </c>
      <c r="AF580" t="s">
        <v>259</v>
      </c>
      <c r="AG580">
        <v>70400</v>
      </c>
      <c r="AH580" t="s">
        <v>5527</v>
      </c>
      <c r="AI580" t="s">
        <v>54</v>
      </c>
      <c r="AJ580" t="s">
        <v>3427</v>
      </c>
      <c r="AK580" t="s">
        <v>3427</v>
      </c>
      <c r="AL580" s="23" t="str">
        <f t="shared" si="10"/>
        <v>สินค้าและบริการ</v>
      </c>
      <c r="AM580">
        <f>LEN(Exploratory_Data_Analysis___video_youtube[[#This Row],[description]])</f>
        <v>555</v>
      </c>
    </row>
    <row r="581" spans="1:39" x14ac:dyDescent="0.35">
      <c r="A581" t="s">
        <v>5528</v>
      </c>
      <c r="B581" t="s">
        <v>5529</v>
      </c>
      <c r="C581" t="s">
        <v>5529</v>
      </c>
      <c r="D581" t="s">
        <v>5530</v>
      </c>
      <c r="E581" t="s">
        <v>41</v>
      </c>
      <c r="F581" t="s">
        <v>125</v>
      </c>
      <c r="G581" t="s">
        <v>1721</v>
      </c>
      <c r="H581" t="s">
        <v>1721</v>
      </c>
      <c r="I581" t="s">
        <v>43</v>
      </c>
      <c r="J581" t="s">
        <v>5531</v>
      </c>
      <c r="K581" t="s">
        <v>5532</v>
      </c>
      <c r="L581" t="s">
        <v>5533</v>
      </c>
      <c r="M581">
        <v>20</v>
      </c>
      <c r="N581">
        <v>1</v>
      </c>
      <c r="O581">
        <v>2022</v>
      </c>
      <c r="P581">
        <v>20</v>
      </c>
      <c r="Q581" t="s">
        <v>47</v>
      </c>
      <c r="R581" s="1">
        <v>44562</v>
      </c>
      <c r="S581">
        <v>1</v>
      </c>
      <c r="T581" t="s">
        <v>1436</v>
      </c>
      <c r="U581" t="s">
        <v>5534</v>
      </c>
      <c r="V581">
        <v>92992</v>
      </c>
      <c r="W581" t="s">
        <v>5535</v>
      </c>
      <c r="X581">
        <v>2199</v>
      </c>
      <c r="Y581">
        <v>2.3599999999999999E-2</v>
      </c>
      <c r="Z581">
        <v>30</v>
      </c>
      <c r="AA581" t="s">
        <v>5536</v>
      </c>
      <c r="AB581">
        <v>11</v>
      </c>
      <c r="AC581">
        <v>29</v>
      </c>
      <c r="AD581">
        <v>0</v>
      </c>
      <c r="AE581">
        <v>29.2</v>
      </c>
      <c r="AF581" t="s">
        <v>187</v>
      </c>
      <c r="AG581">
        <v>61300</v>
      </c>
      <c r="AH581" t="s">
        <v>5537</v>
      </c>
      <c r="AI581" t="s">
        <v>54</v>
      </c>
      <c r="AJ581" t="s">
        <v>846</v>
      </c>
      <c r="AK581" t="s">
        <v>846</v>
      </c>
      <c r="AL581" s="23" t="str">
        <f t="shared" si="10"/>
        <v>ธุรกิจและการค้า</v>
      </c>
      <c r="AM581">
        <f>LEN(Exploratory_Data_Analysis___video_youtube[[#This Row],[description]])</f>
        <v>421</v>
      </c>
    </row>
    <row r="582" spans="1:39" x14ac:dyDescent="0.35">
      <c r="A582" t="s">
        <v>5538</v>
      </c>
      <c r="B582" t="s">
        <v>5539</v>
      </c>
      <c r="C582" t="s">
        <v>5539</v>
      </c>
      <c r="D582" t="s">
        <v>5540</v>
      </c>
      <c r="E582" t="s">
        <v>41</v>
      </c>
      <c r="F582" t="s">
        <v>310</v>
      </c>
      <c r="G582" t="s">
        <v>1721</v>
      </c>
      <c r="H582" t="s">
        <v>1721</v>
      </c>
      <c r="I582" t="s">
        <v>43</v>
      </c>
      <c r="J582" t="s">
        <v>5541</v>
      </c>
      <c r="K582" t="s">
        <v>5542</v>
      </c>
      <c r="L582" t="s">
        <v>5543</v>
      </c>
      <c r="M582">
        <v>25</v>
      </c>
      <c r="N582">
        <v>1</v>
      </c>
      <c r="O582">
        <v>2022</v>
      </c>
      <c r="P582">
        <v>25</v>
      </c>
      <c r="Q582" t="s">
        <v>47</v>
      </c>
      <c r="R582" s="1">
        <v>44562</v>
      </c>
      <c r="S582">
        <v>1</v>
      </c>
      <c r="T582" t="s">
        <v>1436</v>
      </c>
      <c r="U582" t="s">
        <v>5544</v>
      </c>
      <c r="V582">
        <v>22440</v>
      </c>
      <c r="W582" t="s">
        <v>2817</v>
      </c>
      <c r="X582">
        <v>468</v>
      </c>
      <c r="Y582">
        <v>2.0899999999999998E-2</v>
      </c>
      <c r="Z582">
        <v>66</v>
      </c>
      <c r="AA582" t="s">
        <v>5545</v>
      </c>
      <c r="AB582">
        <v>49</v>
      </c>
      <c r="AC582">
        <v>39</v>
      </c>
      <c r="AD582">
        <v>0</v>
      </c>
      <c r="AE582">
        <v>39.799999999999997</v>
      </c>
      <c r="AF582" t="s">
        <v>52</v>
      </c>
      <c r="AG582">
        <v>61200</v>
      </c>
      <c r="AH582" t="s">
        <v>5546</v>
      </c>
      <c r="AI582" t="s">
        <v>54</v>
      </c>
      <c r="AJ582" t="s">
        <v>285</v>
      </c>
      <c r="AK582" t="s">
        <v>285</v>
      </c>
      <c r="AL582" s="23" t="str">
        <f t="shared" si="10"/>
        <v>การเมือง</v>
      </c>
      <c r="AM582">
        <f>LEN(Exploratory_Data_Analysis___video_youtube[[#This Row],[description]])</f>
        <v>624</v>
      </c>
    </row>
    <row r="583" spans="1:39" x14ac:dyDescent="0.35">
      <c r="A583" t="s">
        <v>5547</v>
      </c>
      <c r="B583" t="s">
        <v>5548</v>
      </c>
      <c r="C583" t="s">
        <v>5548</v>
      </c>
      <c r="D583" t="s">
        <v>5549</v>
      </c>
      <c r="E583" t="s">
        <v>41</v>
      </c>
      <c r="F583" t="s">
        <v>1749</v>
      </c>
      <c r="G583" t="s">
        <v>1721</v>
      </c>
      <c r="H583" t="s">
        <v>1721</v>
      </c>
      <c r="I583" t="s">
        <v>43</v>
      </c>
      <c r="J583" t="s">
        <v>5550</v>
      </c>
      <c r="K583" t="s">
        <v>5550</v>
      </c>
      <c r="L583" t="s">
        <v>5551</v>
      </c>
      <c r="M583">
        <v>30</v>
      </c>
      <c r="N583">
        <v>1</v>
      </c>
      <c r="O583">
        <v>2022</v>
      </c>
      <c r="P583">
        <v>30</v>
      </c>
      <c r="Q583" t="s">
        <v>47</v>
      </c>
      <c r="R583" s="1">
        <v>44562</v>
      </c>
      <c r="S583">
        <v>1</v>
      </c>
      <c r="T583" t="s">
        <v>1436</v>
      </c>
      <c r="U583" t="s">
        <v>5552</v>
      </c>
      <c r="V583">
        <v>204742</v>
      </c>
      <c r="W583" t="s">
        <v>5553</v>
      </c>
      <c r="X583">
        <v>5974</v>
      </c>
      <c r="Y583">
        <v>2.92E-2</v>
      </c>
      <c r="Z583">
        <v>198</v>
      </c>
      <c r="AA583" t="s">
        <v>5554</v>
      </c>
      <c r="AB583">
        <v>17</v>
      </c>
      <c r="AC583">
        <v>58</v>
      </c>
      <c r="AD583">
        <v>0</v>
      </c>
      <c r="AE583">
        <v>58.3</v>
      </c>
      <c r="AF583" t="s">
        <v>52</v>
      </c>
      <c r="AG583">
        <v>74800</v>
      </c>
      <c r="AH583" t="s">
        <v>5555</v>
      </c>
      <c r="AI583" t="s">
        <v>54</v>
      </c>
      <c r="AJ583" t="s">
        <v>54</v>
      </c>
      <c r="AK583" t="s">
        <v>54</v>
      </c>
      <c r="AL583" s="23" t="str">
        <f t="shared" si="10"/>
        <v>อื่น ๆ</v>
      </c>
      <c r="AM583">
        <f>LEN(Exploratory_Data_Analysis___video_youtube[[#This Row],[description]])</f>
        <v>388</v>
      </c>
    </row>
    <row r="584" spans="1:39" x14ac:dyDescent="0.35">
      <c r="A584" t="s">
        <v>5556</v>
      </c>
      <c r="B584" t="s">
        <v>5557</v>
      </c>
      <c r="C584" t="s">
        <v>5557</v>
      </c>
      <c r="D584" t="s">
        <v>5558</v>
      </c>
      <c r="E584" t="s">
        <v>41</v>
      </c>
      <c r="F584" t="s">
        <v>738</v>
      </c>
      <c r="G584" t="s">
        <v>1721</v>
      </c>
      <c r="H584" t="s">
        <v>1721</v>
      </c>
      <c r="I584" t="s">
        <v>43</v>
      </c>
      <c r="J584" t="s">
        <v>5559</v>
      </c>
      <c r="K584" t="s">
        <v>5559</v>
      </c>
      <c r="L584" t="s">
        <v>5560</v>
      </c>
      <c r="M584">
        <v>3</v>
      </c>
      <c r="N584">
        <v>2</v>
      </c>
      <c r="O584">
        <v>2022</v>
      </c>
      <c r="P584">
        <v>3</v>
      </c>
      <c r="Q584" t="s">
        <v>173</v>
      </c>
      <c r="R584" s="1">
        <v>44593</v>
      </c>
      <c r="S584">
        <v>1</v>
      </c>
      <c r="T584" t="s">
        <v>1436</v>
      </c>
      <c r="U584" t="s">
        <v>5561</v>
      </c>
      <c r="V584">
        <v>88223</v>
      </c>
      <c r="W584" t="s">
        <v>5562</v>
      </c>
      <c r="X584">
        <v>3089</v>
      </c>
      <c r="Y584">
        <v>3.5000000000000003E-2</v>
      </c>
      <c r="Z584">
        <v>74</v>
      </c>
      <c r="AA584" t="s">
        <v>5563</v>
      </c>
      <c r="AB584">
        <v>29</v>
      </c>
      <c r="AC584">
        <v>38</v>
      </c>
      <c r="AD584">
        <v>0</v>
      </c>
      <c r="AE584">
        <v>38.5</v>
      </c>
      <c r="AF584" t="s">
        <v>52</v>
      </c>
      <c r="AG584">
        <v>61600</v>
      </c>
      <c r="AH584" t="s">
        <v>5564</v>
      </c>
      <c r="AI584" t="s">
        <v>54</v>
      </c>
      <c r="AJ584" t="s">
        <v>54</v>
      </c>
      <c r="AK584" t="s">
        <v>54</v>
      </c>
      <c r="AL584" s="23" t="str">
        <f t="shared" si="10"/>
        <v>อื่น ๆ</v>
      </c>
      <c r="AM584">
        <f>LEN(Exploratory_Data_Analysis___video_youtube[[#This Row],[description]])</f>
        <v>408</v>
      </c>
    </row>
    <row r="585" spans="1:39" x14ac:dyDescent="0.35">
      <c r="A585" t="s">
        <v>5565</v>
      </c>
      <c r="B585" t="s">
        <v>5566</v>
      </c>
      <c r="C585" t="s">
        <v>5566</v>
      </c>
      <c r="D585" t="s">
        <v>5567</v>
      </c>
      <c r="E585" t="s">
        <v>41</v>
      </c>
      <c r="F585" t="s">
        <v>516</v>
      </c>
      <c r="G585" t="s">
        <v>1721</v>
      </c>
      <c r="H585" t="s">
        <v>1721</v>
      </c>
      <c r="I585" t="s">
        <v>43</v>
      </c>
      <c r="J585" t="s">
        <v>5568</v>
      </c>
      <c r="K585" t="s">
        <v>5568</v>
      </c>
      <c r="L585" t="s">
        <v>5569</v>
      </c>
      <c r="M585">
        <v>8</v>
      </c>
      <c r="N585">
        <v>2</v>
      </c>
      <c r="O585">
        <v>2022</v>
      </c>
      <c r="P585">
        <v>8</v>
      </c>
      <c r="Q585" t="s">
        <v>173</v>
      </c>
      <c r="R585" s="1">
        <v>44593</v>
      </c>
      <c r="S585">
        <v>1</v>
      </c>
      <c r="T585" t="s">
        <v>1436</v>
      </c>
      <c r="U585" t="s">
        <v>5570</v>
      </c>
      <c r="V585">
        <v>71980</v>
      </c>
      <c r="W585" t="s">
        <v>269</v>
      </c>
      <c r="X585">
        <v>1209</v>
      </c>
      <c r="Y585">
        <v>1.6799999999999999E-2</v>
      </c>
      <c r="Z585">
        <v>63</v>
      </c>
      <c r="AA585" t="s">
        <v>5571</v>
      </c>
      <c r="AB585">
        <v>10</v>
      </c>
      <c r="AC585">
        <v>33</v>
      </c>
      <c r="AD585">
        <v>0</v>
      </c>
      <c r="AE585">
        <v>33.200000000000003</v>
      </c>
      <c r="AF585" t="s">
        <v>52</v>
      </c>
      <c r="AG585">
        <v>58400</v>
      </c>
      <c r="AH585" t="s">
        <v>5572</v>
      </c>
      <c r="AI585" t="s">
        <v>54</v>
      </c>
      <c r="AJ585" t="s">
        <v>5573</v>
      </c>
      <c r="AK585" t="s">
        <v>5573</v>
      </c>
      <c r="AL585" s="23" t="str">
        <f t="shared" si="10"/>
        <v>ธุรกิจและการค้า</v>
      </c>
      <c r="AM585">
        <f>LEN(Exploratory_Data_Analysis___video_youtube[[#This Row],[description]])</f>
        <v>642</v>
      </c>
    </row>
    <row r="586" spans="1:39" x14ac:dyDescent="0.35">
      <c r="A586" t="s">
        <v>5574</v>
      </c>
      <c r="B586" t="s">
        <v>5575</v>
      </c>
      <c r="C586" t="s">
        <v>5575</v>
      </c>
      <c r="D586" t="s">
        <v>5576</v>
      </c>
      <c r="E586" t="s">
        <v>41</v>
      </c>
      <c r="F586" t="s">
        <v>4017</v>
      </c>
      <c r="G586" t="s">
        <v>1721</v>
      </c>
      <c r="H586" t="s">
        <v>1721</v>
      </c>
      <c r="I586" t="s">
        <v>43</v>
      </c>
      <c r="J586" t="s">
        <v>5577</v>
      </c>
      <c r="K586" t="s">
        <v>5578</v>
      </c>
      <c r="L586" t="s">
        <v>5579</v>
      </c>
      <c r="M586">
        <v>10</v>
      </c>
      <c r="N586">
        <v>2</v>
      </c>
      <c r="O586">
        <v>2022</v>
      </c>
      <c r="P586">
        <v>10</v>
      </c>
      <c r="Q586" t="s">
        <v>173</v>
      </c>
      <c r="R586" s="1">
        <v>44593</v>
      </c>
      <c r="S586">
        <v>1</v>
      </c>
      <c r="T586" t="s">
        <v>1436</v>
      </c>
      <c r="U586" t="s">
        <v>5580</v>
      </c>
      <c r="V586">
        <v>251456</v>
      </c>
      <c r="W586" t="s">
        <v>5581</v>
      </c>
      <c r="X586">
        <v>5312</v>
      </c>
      <c r="Y586">
        <v>2.1100000000000001E-2</v>
      </c>
      <c r="Z586">
        <v>295</v>
      </c>
      <c r="AA586" t="s">
        <v>5582</v>
      </c>
      <c r="AB586">
        <v>36</v>
      </c>
      <c r="AC586">
        <v>58</v>
      </c>
      <c r="AD586">
        <v>0</v>
      </c>
      <c r="AE586">
        <v>58.6</v>
      </c>
      <c r="AF586" t="s">
        <v>52</v>
      </c>
      <c r="AG586">
        <v>59400</v>
      </c>
      <c r="AH586" t="s">
        <v>5583</v>
      </c>
      <c r="AI586" t="s">
        <v>54</v>
      </c>
      <c r="AJ586" t="s">
        <v>166</v>
      </c>
      <c r="AK586" t="s">
        <v>166</v>
      </c>
      <c r="AL586" s="23" t="str">
        <f t="shared" si="10"/>
        <v>Life Style</v>
      </c>
      <c r="AM586">
        <f>LEN(Exploratory_Data_Analysis___video_youtube[[#This Row],[description]])</f>
        <v>632</v>
      </c>
    </row>
    <row r="587" spans="1:39" x14ac:dyDescent="0.35">
      <c r="A587" t="s">
        <v>5584</v>
      </c>
      <c r="B587" t="s">
        <v>5585</v>
      </c>
      <c r="C587" t="s">
        <v>5585</v>
      </c>
      <c r="D587" t="s">
        <v>5586</v>
      </c>
      <c r="E587" t="s">
        <v>41</v>
      </c>
      <c r="F587" t="s">
        <v>412</v>
      </c>
      <c r="G587" t="s">
        <v>1721</v>
      </c>
      <c r="H587" t="s">
        <v>1721</v>
      </c>
      <c r="I587" t="s">
        <v>43</v>
      </c>
      <c r="J587" t="s">
        <v>5587</v>
      </c>
      <c r="K587" t="s">
        <v>5587</v>
      </c>
      <c r="L587" t="s">
        <v>5588</v>
      </c>
      <c r="M587">
        <v>11</v>
      </c>
      <c r="N587">
        <v>2</v>
      </c>
      <c r="O587">
        <v>2022</v>
      </c>
      <c r="P587">
        <v>11</v>
      </c>
      <c r="Q587" t="s">
        <v>173</v>
      </c>
      <c r="R587" s="1">
        <v>44593</v>
      </c>
      <c r="S587">
        <v>1</v>
      </c>
      <c r="T587" t="s">
        <v>1436</v>
      </c>
      <c r="U587" t="s">
        <v>5589</v>
      </c>
      <c r="V587">
        <v>14658</v>
      </c>
      <c r="W587" t="s">
        <v>5590</v>
      </c>
      <c r="X587">
        <v>372</v>
      </c>
      <c r="Y587">
        <v>2.5399999999999999E-2</v>
      </c>
      <c r="Z587">
        <v>23</v>
      </c>
      <c r="AA587" t="s">
        <v>5591</v>
      </c>
      <c r="AB587">
        <v>8</v>
      </c>
      <c r="AC587">
        <v>40</v>
      </c>
      <c r="AD587">
        <v>0</v>
      </c>
      <c r="AE587">
        <v>40.1</v>
      </c>
      <c r="AF587" t="s">
        <v>52</v>
      </c>
      <c r="AG587">
        <v>53500</v>
      </c>
      <c r="AH587" t="s">
        <v>5592</v>
      </c>
      <c r="AI587" t="s">
        <v>54</v>
      </c>
      <c r="AJ587" t="s">
        <v>166</v>
      </c>
      <c r="AK587" t="s">
        <v>166</v>
      </c>
      <c r="AL587" s="23" t="str">
        <f t="shared" si="10"/>
        <v>Life Style</v>
      </c>
      <c r="AM587">
        <f>LEN(Exploratory_Data_Analysis___video_youtube[[#This Row],[description]])</f>
        <v>743</v>
      </c>
    </row>
    <row r="588" spans="1:39" x14ac:dyDescent="0.35">
      <c r="A588" t="s">
        <v>5593</v>
      </c>
      <c r="B588" t="s">
        <v>5594</v>
      </c>
      <c r="C588" t="s">
        <v>5594</v>
      </c>
      <c r="D588" t="s">
        <v>5595</v>
      </c>
      <c r="E588" t="s">
        <v>41</v>
      </c>
      <c r="F588" t="s">
        <v>892</v>
      </c>
      <c r="G588" t="s">
        <v>1721</v>
      </c>
      <c r="H588" t="s">
        <v>1721</v>
      </c>
      <c r="I588" t="s">
        <v>43</v>
      </c>
      <c r="J588" t="s">
        <v>5596</v>
      </c>
      <c r="K588" t="s">
        <v>5597</v>
      </c>
      <c r="L588" t="s">
        <v>5598</v>
      </c>
      <c r="M588">
        <v>14</v>
      </c>
      <c r="N588">
        <v>2</v>
      </c>
      <c r="O588">
        <v>2022</v>
      </c>
      <c r="P588">
        <v>14</v>
      </c>
      <c r="Q588" t="s">
        <v>173</v>
      </c>
      <c r="R588" s="1">
        <v>44593</v>
      </c>
      <c r="S588">
        <v>1</v>
      </c>
      <c r="T588" t="s">
        <v>1436</v>
      </c>
      <c r="U588" t="s">
        <v>5599</v>
      </c>
      <c r="V588">
        <v>188472</v>
      </c>
      <c r="W588" t="s">
        <v>5600</v>
      </c>
      <c r="X588">
        <v>3209</v>
      </c>
      <c r="Y588">
        <v>1.7000000000000001E-2</v>
      </c>
      <c r="Z588">
        <v>170</v>
      </c>
      <c r="AA588" t="s">
        <v>5601</v>
      </c>
      <c r="AB588">
        <v>12</v>
      </c>
      <c r="AC588">
        <v>0</v>
      </c>
      <c r="AD588">
        <v>1</v>
      </c>
      <c r="AE588">
        <v>60.2</v>
      </c>
      <c r="AF588" t="s">
        <v>259</v>
      </c>
      <c r="AG588">
        <v>62800</v>
      </c>
      <c r="AH588" t="s">
        <v>5602</v>
      </c>
      <c r="AI588" t="s">
        <v>54</v>
      </c>
      <c r="AJ588" t="s">
        <v>1143</v>
      </c>
      <c r="AK588" t="s">
        <v>1143</v>
      </c>
      <c r="AL588" s="23" t="str">
        <f t="shared" si="10"/>
        <v>ธุรกิจและการค้า</v>
      </c>
      <c r="AM588">
        <f>LEN(Exploratory_Data_Analysis___video_youtube[[#This Row],[description]])</f>
        <v>614</v>
      </c>
    </row>
    <row r="589" spans="1:39" x14ac:dyDescent="0.35">
      <c r="A589" t="s">
        <v>5603</v>
      </c>
      <c r="B589" t="s">
        <v>5604</v>
      </c>
      <c r="C589" t="s">
        <v>5604</v>
      </c>
      <c r="D589" t="s">
        <v>5605</v>
      </c>
      <c r="E589" t="s">
        <v>41</v>
      </c>
      <c r="F589" t="s">
        <v>1749</v>
      </c>
      <c r="G589" t="s">
        <v>1721</v>
      </c>
      <c r="H589" t="s">
        <v>1721</v>
      </c>
      <c r="I589" t="s">
        <v>43</v>
      </c>
      <c r="J589" t="s">
        <v>5606</v>
      </c>
      <c r="K589" t="s">
        <v>5606</v>
      </c>
      <c r="L589" t="s">
        <v>5607</v>
      </c>
      <c r="M589">
        <v>20</v>
      </c>
      <c r="N589">
        <v>2</v>
      </c>
      <c r="O589">
        <v>2022</v>
      </c>
      <c r="P589">
        <v>20</v>
      </c>
      <c r="Q589" t="s">
        <v>173</v>
      </c>
      <c r="R589" s="1">
        <v>44593</v>
      </c>
      <c r="S589">
        <v>1</v>
      </c>
      <c r="T589" t="s">
        <v>1436</v>
      </c>
      <c r="U589" t="s">
        <v>5608</v>
      </c>
      <c r="V589">
        <v>58701</v>
      </c>
      <c r="W589" t="s">
        <v>5609</v>
      </c>
      <c r="X589">
        <v>1642</v>
      </c>
      <c r="Y589">
        <v>2.8000000000000001E-2</v>
      </c>
      <c r="Z589">
        <v>51</v>
      </c>
      <c r="AA589" t="s">
        <v>5610</v>
      </c>
      <c r="AB589">
        <v>5</v>
      </c>
      <c r="AC589">
        <v>30</v>
      </c>
      <c r="AD589">
        <v>0</v>
      </c>
      <c r="AE589">
        <v>30.1</v>
      </c>
      <c r="AF589" t="s">
        <v>52</v>
      </c>
      <c r="AG589">
        <v>56900</v>
      </c>
      <c r="AH589" t="s">
        <v>5611</v>
      </c>
      <c r="AI589" t="s">
        <v>54</v>
      </c>
      <c r="AJ589" t="s">
        <v>9380</v>
      </c>
      <c r="AK589" t="s">
        <v>54</v>
      </c>
      <c r="AL589" s="23" t="str">
        <f t="shared" si="10"/>
        <v>Life Style</v>
      </c>
      <c r="AM589">
        <f>LEN(Exploratory_Data_Analysis___video_youtube[[#This Row],[description]])</f>
        <v>370</v>
      </c>
    </row>
    <row r="590" spans="1:39" x14ac:dyDescent="0.35">
      <c r="A590" t="s">
        <v>5612</v>
      </c>
      <c r="B590" t="s">
        <v>5613</v>
      </c>
      <c r="C590" t="s">
        <v>5613</v>
      </c>
      <c r="D590" t="s">
        <v>5614</v>
      </c>
      <c r="E590" t="s">
        <v>41</v>
      </c>
      <c r="F590" t="s">
        <v>69</v>
      </c>
      <c r="G590" t="s">
        <v>1721</v>
      </c>
      <c r="H590" t="s">
        <v>1721</v>
      </c>
      <c r="I590" t="s">
        <v>43</v>
      </c>
      <c r="J590" t="s">
        <v>5615</v>
      </c>
      <c r="K590" t="s">
        <v>5615</v>
      </c>
      <c r="L590" t="s">
        <v>5616</v>
      </c>
      <c r="M590">
        <v>23</v>
      </c>
      <c r="N590">
        <v>2</v>
      </c>
      <c r="O590">
        <v>2022</v>
      </c>
      <c r="P590">
        <v>23</v>
      </c>
      <c r="Q590" t="s">
        <v>173</v>
      </c>
      <c r="R590" s="1">
        <v>44593</v>
      </c>
      <c r="S590">
        <v>1</v>
      </c>
      <c r="T590" t="s">
        <v>1436</v>
      </c>
      <c r="U590" t="s">
        <v>5617</v>
      </c>
      <c r="V590">
        <v>20457</v>
      </c>
      <c r="W590" t="s">
        <v>5618</v>
      </c>
      <c r="X590">
        <v>483</v>
      </c>
      <c r="Y590">
        <v>2.3599999999999999E-2</v>
      </c>
      <c r="Z590">
        <v>23</v>
      </c>
      <c r="AA590" t="s">
        <v>1341</v>
      </c>
      <c r="AB590">
        <v>44</v>
      </c>
      <c r="AC590">
        <v>45</v>
      </c>
      <c r="AD590">
        <v>0</v>
      </c>
      <c r="AE590">
        <v>45.7</v>
      </c>
      <c r="AF590" t="s">
        <v>52</v>
      </c>
      <c r="AG590">
        <v>53800</v>
      </c>
      <c r="AH590" t="s">
        <v>5619</v>
      </c>
      <c r="AI590" t="s">
        <v>54</v>
      </c>
      <c r="AJ590" t="s">
        <v>846</v>
      </c>
      <c r="AK590" t="s">
        <v>54</v>
      </c>
      <c r="AL590" s="23" t="str">
        <f t="shared" si="10"/>
        <v>ธุรกิจและการค้า</v>
      </c>
      <c r="AM590">
        <f>LEN(Exploratory_Data_Analysis___video_youtube[[#This Row],[description]])</f>
        <v>615</v>
      </c>
    </row>
    <row r="591" spans="1:39" x14ac:dyDescent="0.35">
      <c r="A591" t="s">
        <v>5620</v>
      </c>
      <c r="B591" t="s">
        <v>5621</v>
      </c>
      <c r="C591" t="s">
        <v>5621</v>
      </c>
      <c r="D591" t="s">
        <v>5622</v>
      </c>
      <c r="E591" t="s">
        <v>41</v>
      </c>
      <c r="F591" t="s">
        <v>597</v>
      </c>
      <c r="G591" t="s">
        <v>1721</v>
      </c>
      <c r="H591" t="s">
        <v>1721</v>
      </c>
      <c r="I591" t="s">
        <v>43</v>
      </c>
      <c r="J591" t="s">
        <v>5623</v>
      </c>
      <c r="K591" t="s">
        <v>5623</v>
      </c>
      <c r="L591" t="s">
        <v>5624</v>
      </c>
      <c r="M591">
        <v>24</v>
      </c>
      <c r="N591">
        <v>2</v>
      </c>
      <c r="O591">
        <v>2022</v>
      </c>
      <c r="P591">
        <v>24</v>
      </c>
      <c r="Q591" t="s">
        <v>173</v>
      </c>
      <c r="R591" s="1">
        <v>44593</v>
      </c>
      <c r="S591">
        <v>1</v>
      </c>
      <c r="T591" t="s">
        <v>1436</v>
      </c>
      <c r="U591" t="s">
        <v>5625</v>
      </c>
      <c r="V591">
        <v>50283</v>
      </c>
      <c r="W591" t="s">
        <v>5626</v>
      </c>
      <c r="X591">
        <v>1311</v>
      </c>
      <c r="Y591">
        <v>2.6100000000000002E-2</v>
      </c>
      <c r="Z591">
        <v>47</v>
      </c>
      <c r="AA591" t="s">
        <v>5627</v>
      </c>
      <c r="AB591">
        <v>42</v>
      </c>
      <c r="AC591">
        <v>26</v>
      </c>
      <c r="AD591">
        <v>0</v>
      </c>
      <c r="AE591">
        <v>26.7</v>
      </c>
      <c r="AF591" t="s">
        <v>187</v>
      </c>
      <c r="AG591">
        <v>52000</v>
      </c>
      <c r="AH591" t="s">
        <v>5628</v>
      </c>
      <c r="AI591" t="s">
        <v>54</v>
      </c>
      <c r="AJ591" t="s">
        <v>166</v>
      </c>
      <c r="AK591" t="s">
        <v>54</v>
      </c>
      <c r="AL591" s="23" t="str">
        <f t="shared" si="10"/>
        <v>Life Style</v>
      </c>
      <c r="AM591">
        <f>LEN(Exploratory_Data_Analysis___video_youtube[[#This Row],[description]])</f>
        <v>486</v>
      </c>
    </row>
    <row r="592" spans="1:39" x14ac:dyDescent="0.35">
      <c r="A592" t="s">
        <v>5629</v>
      </c>
      <c r="B592" t="s">
        <v>5630</v>
      </c>
      <c r="C592" t="s">
        <v>5630</v>
      </c>
      <c r="D592" t="s">
        <v>5631</v>
      </c>
      <c r="E592" t="s">
        <v>41</v>
      </c>
      <c r="F592" t="s">
        <v>203</v>
      </c>
      <c r="G592" t="s">
        <v>1721</v>
      </c>
      <c r="H592" t="s">
        <v>1721</v>
      </c>
      <c r="I592" t="s">
        <v>43</v>
      </c>
      <c r="J592" t="s">
        <v>5632</v>
      </c>
      <c r="K592" t="s">
        <v>5632</v>
      </c>
      <c r="L592" t="s">
        <v>5633</v>
      </c>
      <c r="M592">
        <v>25</v>
      </c>
      <c r="N592">
        <v>2</v>
      </c>
      <c r="O592">
        <v>2022</v>
      </c>
      <c r="P592">
        <v>25</v>
      </c>
      <c r="Q592" t="s">
        <v>173</v>
      </c>
      <c r="R592" s="1">
        <v>44593</v>
      </c>
      <c r="S592">
        <v>1</v>
      </c>
      <c r="T592" t="s">
        <v>1436</v>
      </c>
      <c r="U592" t="s">
        <v>5634</v>
      </c>
      <c r="V592">
        <v>21889</v>
      </c>
      <c r="W592" t="s">
        <v>5635</v>
      </c>
      <c r="X592">
        <v>614</v>
      </c>
      <c r="Y592">
        <v>2.81E-2</v>
      </c>
      <c r="Z592">
        <v>24</v>
      </c>
      <c r="AA592" t="s">
        <v>5636</v>
      </c>
      <c r="AB592">
        <v>13</v>
      </c>
      <c r="AC592">
        <v>50</v>
      </c>
      <c r="AD592">
        <v>0</v>
      </c>
      <c r="AE592">
        <v>50.2</v>
      </c>
      <c r="AF592" t="s">
        <v>52</v>
      </c>
      <c r="AG592">
        <v>57900</v>
      </c>
      <c r="AH592" t="s">
        <v>5637</v>
      </c>
      <c r="AI592" t="s">
        <v>54</v>
      </c>
      <c r="AJ592" t="s">
        <v>166</v>
      </c>
      <c r="AK592" t="s">
        <v>166</v>
      </c>
      <c r="AL592" s="23" t="str">
        <f t="shared" si="10"/>
        <v>Life Style</v>
      </c>
      <c r="AM592">
        <f>LEN(Exploratory_Data_Analysis___video_youtube[[#This Row],[description]])</f>
        <v>631</v>
      </c>
    </row>
    <row r="593" spans="1:39" x14ac:dyDescent="0.35">
      <c r="A593" t="s">
        <v>5638</v>
      </c>
      <c r="B593" t="s">
        <v>5639</v>
      </c>
      <c r="C593" t="s">
        <v>5639</v>
      </c>
      <c r="D593" t="s">
        <v>5640</v>
      </c>
      <c r="E593" t="s">
        <v>41</v>
      </c>
      <c r="F593" t="s">
        <v>276</v>
      </c>
      <c r="G593" t="s">
        <v>1721</v>
      </c>
      <c r="H593" t="s">
        <v>1721</v>
      </c>
      <c r="I593" t="s">
        <v>43</v>
      </c>
      <c r="J593" t="s">
        <v>5641</v>
      </c>
      <c r="K593" t="s">
        <v>5642</v>
      </c>
      <c r="L593" t="s">
        <v>5643</v>
      </c>
      <c r="M593">
        <v>26</v>
      </c>
      <c r="N593">
        <v>2</v>
      </c>
      <c r="O593">
        <v>2022</v>
      </c>
      <c r="P593">
        <v>26</v>
      </c>
      <c r="Q593" t="s">
        <v>173</v>
      </c>
      <c r="R593" s="1">
        <v>44593</v>
      </c>
      <c r="S593">
        <v>1</v>
      </c>
      <c r="T593" t="s">
        <v>1436</v>
      </c>
      <c r="U593" t="s">
        <v>5644</v>
      </c>
      <c r="V593">
        <v>575860</v>
      </c>
      <c r="W593" t="s">
        <v>5645</v>
      </c>
      <c r="X593">
        <v>11748</v>
      </c>
      <c r="Y593">
        <v>2.0400000000000001E-2</v>
      </c>
      <c r="Z593">
        <v>484</v>
      </c>
      <c r="AA593" t="s">
        <v>5646</v>
      </c>
      <c r="AB593">
        <v>36</v>
      </c>
      <c r="AC593">
        <v>6</v>
      </c>
      <c r="AD593">
        <v>1</v>
      </c>
      <c r="AE593">
        <v>66.599999999999994</v>
      </c>
      <c r="AF593" t="s">
        <v>259</v>
      </c>
      <c r="AG593">
        <v>62600</v>
      </c>
      <c r="AH593" t="s">
        <v>5647</v>
      </c>
      <c r="AI593" t="s">
        <v>54</v>
      </c>
      <c r="AJ593" t="s">
        <v>9380</v>
      </c>
      <c r="AK593" t="s">
        <v>54</v>
      </c>
      <c r="AL593" s="23" t="str">
        <f t="shared" si="10"/>
        <v>Life Style</v>
      </c>
      <c r="AM593">
        <f>LEN(Exploratory_Data_Analysis___video_youtube[[#This Row],[description]])</f>
        <v>654</v>
      </c>
    </row>
    <row r="594" spans="1:39" x14ac:dyDescent="0.35">
      <c r="A594" t="s">
        <v>5648</v>
      </c>
      <c r="B594" t="s">
        <v>5649</v>
      </c>
      <c r="C594" t="s">
        <v>5649</v>
      </c>
      <c r="D594" t="s">
        <v>5650</v>
      </c>
      <c r="E594" t="s">
        <v>41</v>
      </c>
      <c r="F594" t="s">
        <v>4038</v>
      </c>
      <c r="G594" t="s">
        <v>1721</v>
      </c>
      <c r="H594" t="s">
        <v>1721</v>
      </c>
      <c r="I594" t="s">
        <v>43</v>
      </c>
      <c r="J594" t="s">
        <v>5651</v>
      </c>
      <c r="K594" t="s">
        <v>5652</v>
      </c>
      <c r="L594" t="s">
        <v>5653</v>
      </c>
      <c r="M594">
        <v>27</v>
      </c>
      <c r="N594">
        <v>2</v>
      </c>
      <c r="O594">
        <v>2022</v>
      </c>
      <c r="P594">
        <v>27</v>
      </c>
      <c r="Q594" t="s">
        <v>173</v>
      </c>
      <c r="R594" s="1">
        <v>44593</v>
      </c>
      <c r="S594">
        <v>1</v>
      </c>
      <c r="T594" t="s">
        <v>1436</v>
      </c>
      <c r="U594" t="s">
        <v>5654</v>
      </c>
      <c r="V594">
        <v>185222</v>
      </c>
      <c r="W594" t="s">
        <v>5655</v>
      </c>
      <c r="X594">
        <v>5019</v>
      </c>
      <c r="Y594">
        <v>2.7099999999999999E-2</v>
      </c>
      <c r="Z594">
        <v>298</v>
      </c>
      <c r="AA594" t="s">
        <v>5656</v>
      </c>
      <c r="AB594">
        <v>30</v>
      </c>
      <c r="AC594">
        <v>1</v>
      </c>
      <c r="AD594">
        <v>1</v>
      </c>
      <c r="AE594">
        <v>61.5</v>
      </c>
      <c r="AF594" t="s">
        <v>259</v>
      </c>
      <c r="AG594">
        <v>61800</v>
      </c>
      <c r="AH594" t="s">
        <v>5657</v>
      </c>
      <c r="AI594" t="s">
        <v>54</v>
      </c>
      <c r="AJ594" t="s">
        <v>9380</v>
      </c>
      <c r="AK594" t="s">
        <v>54</v>
      </c>
      <c r="AL594" s="23" t="str">
        <f t="shared" si="10"/>
        <v>Life Style</v>
      </c>
      <c r="AM594">
        <f>LEN(Exploratory_Data_Analysis___video_youtube[[#This Row],[description]])</f>
        <v>559</v>
      </c>
    </row>
    <row r="595" spans="1:39" x14ac:dyDescent="0.35">
      <c r="A595" t="s">
        <v>5658</v>
      </c>
      <c r="B595" t="s">
        <v>5659</v>
      </c>
      <c r="C595" t="s">
        <v>5659</v>
      </c>
      <c r="D595" t="s">
        <v>5660</v>
      </c>
      <c r="E595" t="s">
        <v>41</v>
      </c>
      <c r="F595" t="s">
        <v>147</v>
      </c>
      <c r="G595" t="s">
        <v>1721</v>
      </c>
      <c r="H595" t="s">
        <v>1721</v>
      </c>
      <c r="I595" t="s">
        <v>43</v>
      </c>
      <c r="J595" t="s">
        <v>5661</v>
      </c>
      <c r="K595" t="s">
        <v>5661</v>
      </c>
      <c r="L595" t="s">
        <v>5662</v>
      </c>
      <c r="M595">
        <v>1</v>
      </c>
      <c r="N595">
        <v>3</v>
      </c>
      <c r="O595">
        <v>2022</v>
      </c>
      <c r="P595">
        <v>1</v>
      </c>
      <c r="Q595" t="s">
        <v>280</v>
      </c>
      <c r="R595" s="1">
        <v>44621</v>
      </c>
      <c r="S595">
        <v>1</v>
      </c>
      <c r="T595" t="s">
        <v>1436</v>
      </c>
      <c r="U595" t="s">
        <v>5663</v>
      </c>
      <c r="V595">
        <v>32603</v>
      </c>
      <c r="W595" t="s">
        <v>368</v>
      </c>
      <c r="X595">
        <v>822</v>
      </c>
      <c r="Y595">
        <v>2.52E-2</v>
      </c>
      <c r="Z595">
        <v>16</v>
      </c>
      <c r="AA595" t="s">
        <v>5664</v>
      </c>
      <c r="AB595">
        <v>26</v>
      </c>
      <c r="AC595">
        <v>29</v>
      </c>
      <c r="AD595">
        <v>0</v>
      </c>
      <c r="AE595">
        <v>29.4</v>
      </c>
      <c r="AF595" t="s">
        <v>187</v>
      </c>
      <c r="AG595">
        <v>52100</v>
      </c>
      <c r="AH595" t="s">
        <v>5665</v>
      </c>
      <c r="AI595" t="s">
        <v>54</v>
      </c>
      <c r="AJ595" t="s">
        <v>846</v>
      </c>
      <c r="AK595" t="s">
        <v>54</v>
      </c>
      <c r="AL595" s="23" t="str">
        <f t="shared" si="10"/>
        <v>ธุรกิจและการค้า</v>
      </c>
      <c r="AM595">
        <f>LEN(Exploratory_Data_Analysis___video_youtube[[#This Row],[description]])</f>
        <v>437</v>
      </c>
    </row>
    <row r="596" spans="1:39" x14ac:dyDescent="0.35">
      <c r="A596" t="s">
        <v>5666</v>
      </c>
      <c r="B596" t="s">
        <v>5667</v>
      </c>
      <c r="C596" t="s">
        <v>5667</v>
      </c>
      <c r="D596" t="s">
        <v>5668</v>
      </c>
      <c r="E596" t="s">
        <v>41</v>
      </c>
      <c r="F596" t="s">
        <v>475</v>
      </c>
      <c r="G596" t="s">
        <v>1721</v>
      </c>
      <c r="H596" t="s">
        <v>1721</v>
      </c>
      <c r="I596" t="s">
        <v>43</v>
      </c>
      <c r="J596" t="s">
        <v>5669</v>
      </c>
      <c r="K596" t="s">
        <v>5669</v>
      </c>
      <c r="L596" t="s">
        <v>5670</v>
      </c>
      <c r="M596">
        <v>4</v>
      </c>
      <c r="N596">
        <v>3</v>
      </c>
      <c r="O596">
        <v>2022</v>
      </c>
      <c r="P596">
        <v>4</v>
      </c>
      <c r="Q596" t="s">
        <v>280</v>
      </c>
      <c r="R596" s="1">
        <v>44621</v>
      </c>
      <c r="S596">
        <v>1</v>
      </c>
      <c r="T596" t="s">
        <v>1436</v>
      </c>
      <c r="U596" t="s">
        <v>5671</v>
      </c>
      <c r="V596">
        <v>71077</v>
      </c>
      <c r="W596" t="s">
        <v>5672</v>
      </c>
      <c r="X596">
        <v>2237</v>
      </c>
      <c r="Y596">
        <v>3.15E-2</v>
      </c>
      <c r="Z596">
        <v>73</v>
      </c>
      <c r="AA596" t="s">
        <v>5673</v>
      </c>
      <c r="AB596">
        <v>57</v>
      </c>
      <c r="AC596">
        <v>28</v>
      </c>
      <c r="AD596">
        <v>0</v>
      </c>
      <c r="AE596">
        <v>29</v>
      </c>
      <c r="AF596" t="s">
        <v>187</v>
      </c>
      <c r="AG596">
        <v>52700</v>
      </c>
      <c r="AH596" t="s">
        <v>5674</v>
      </c>
      <c r="AI596" t="s">
        <v>54</v>
      </c>
      <c r="AJ596" t="s">
        <v>166</v>
      </c>
      <c r="AK596" t="s">
        <v>54</v>
      </c>
      <c r="AL596" s="23" t="str">
        <f t="shared" si="10"/>
        <v>Life Style</v>
      </c>
      <c r="AM596">
        <f>LEN(Exploratory_Data_Analysis___video_youtube[[#This Row],[description]])</f>
        <v>870</v>
      </c>
    </row>
    <row r="597" spans="1:39" x14ac:dyDescent="0.35">
      <c r="A597" t="s">
        <v>5675</v>
      </c>
      <c r="B597" t="s">
        <v>5676</v>
      </c>
      <c r="C597" t="s">
        <v>5676</v>
      </c>
      <c r="D597" t="s">
        <v>5677</v>
      </c>
      <c r="E597" t="s">
        <v>41</v>
      </c>
      <c r="F597" t="s">
        <v>730</v>
      </c>
      <c r="G597" t="s">
        <v>1721</v>
      </c>
      <c r="H597" t="s">
        <v>1721</v>
      </c>
      <c r="I597" t="s">
        <v>43</v>
      </c>
      <c r="J597" t="s">
        <v>5678</v>
      </c>
      <c r="K597" t="s">
        <v>5678</v>
      </c>
      <c r="L597" t="s">
        <v>5679</v>
      </c>
      <c r="M597">
        <v>6</v>
      </c>
      <c r="N597">
        <v>3</v>
      </c>
      <c r="O597">
        <v>2022</v>
      </c>
      <c r="P597">
        <v>6</v>
      </c>
      <c r="Q597" t="s">
        <v>280</v>
      </c>
      <c r="R597" s="1">
        <v>44621</v>
      </c>
      <c r="S597">
        <v>1</v>
      </c>
      <c r="T597" t="s">
        <v>1436</v>
      </c>
      <c r="U597" t="s">
        <v>5680</v>
      </c>
      <c r="V597">
        <v>63766</v>
      </c>
      <c r="W597" t="s">
        <v>1652</v>
      </c>
      <c r="X597">
        <v>1652</v>
      </c>
      <c r="Y597">
        <v>2.5899999999999999E-2</v>
      </c>
      <c r="Z597">
        <v>181</v>
      </c>
      <c r="AA597" t="s">
        <v>5681</v>
      </c>
      <c r="AB597">
        <v>15</v>
      </c>
      <c r="AC597">
        <v>16</v>
      </c>
      <c r="AD597">
        <v>0</v>
      </c>
      <c r="AE597">
        <v>16.3</v>
      </c>
      <c r="AF597" t="s">
        <v>187</v>
      </c>
      <c r="AG597">
        <v>47900</v>
      </c>
      <c r="AH597" t="s">
        <v>5682</v>
      </c>
      <c r="AI597" t="s">
        <v>54</v>
      </c>
      <c r="AJ597" t="s">
        <v>285</v>
      </c>
      <c r="AK597" t="s">
        <v>54</v>
      </c>
      <c r="AL597" s="23" t="str">
        <f t="shared" si="10"/>
        <v>การเมือง</v>
      </c>
      <c r="AM597">
        <f>LEN(Exploratory_Data_Analysis___video_youtube[[#This Row],[description]])</f>
        <v>356</v>
      </c>
    </row>
    <row r="598" spans="1:39" x14ac:dyDescent="0.35">
      <c r="A598" t="s">
        <v>5683</v>
      </c>
      <c r="B598" t="s">
        <v>5684</v>
      </c>
      <c r="C598" t="s">
        <v>5684</v>
      </c>
      <c r="D598" t="s">
        <v>5685</v>
      </c>
      <c r="E598" t="s">
        <v>41</v>
      </c>
      <c r="F598" t="s">
        <v>881</v>
      </c>
      <c r="G598" t="s">
        <v>1721</v>
      </c>
      <c r="H598" t="s">
        <v>1721</v>
      </c>
      <c r="I598" t="s">
        <v>43</v>
      </c>
      <c r="J598" t="s">
        <v>5686</v>
      </c>
      <c r="K598" t="s">
        <v>5686</v>
      </c>
      <c r="L598" t="s">
        <v>5687</v>
      </c>
      <c r="M598">
        <v>8</v>
      </c>
      <c r="N598">
        <v>3</v>
      </c>
      <c r="O598">
        <v>2022</v>
      </c>
      <c r="P598">
        <v>8</v>
      </c>
      <c r="Q598" t="s">
        <v>280</v>
      </c>
      <c r="R598" s="1">
        <v>44621</v>
      </c>
      <c r="S598">
        <v>1</v>
      </c>
      <c r="T598" t="s">
        <v>1436</v>
      </c>
      <c r="U598" t="s">
        <v>5688</v>
      </c>
      <c r="V598">
        <v>11918</v>
      </c>
      <c r="W598" t="s">
        <v>5689</v>
      </c>
      <c r="X598">
        <v>298</v>
      </c>
      <c r="Y598">
        <v>2.5000000000000001E-2</v>
      </c>
      <c r="Z598">
        <v>7</v>
      </c>
      <c r="AA598" t="s">
        <v>5690</v>
      </c>
      <c r="AB598">
        <v>58</v>
      </c>
      <c r="AC598">
        <v>27</v>
      </c>
      <c r="AD598">
        <v>0</v>
      </c>
      <c r="AE598">
        <v>28</v>
      </c>
      <c r="AF598" t="s">
        <v>187</v>
      </c>
      <c r="AG598">
        <v>50600</v>
      </c>
      <c r="AH598" t="s">
        <v>5691</v>
      </c>
      <c r="AI598" t="s">
        <v>54</v>
      </c>
      <c r="AJ598" t="s">
        <v>166</v>
      </c>
      <c r="AK598" t="s">
        <v>54</v>
      </c>
      <c r="AL598" s="23" t="str">
        <f t="shared" si="10"/>
        <v>Life Style</v>
      </c>
      <c r="AM598">
        <f>LEN(Exploratory_Data_Analysis___video_youtube[[#This Row],[description]])</f>
        <v>527</v>
      </c>
    </row>
    <row r="599" spans="1:39" x14ac:dyDescent="0.35">
      <c r="A599" t="s">
        <v>5692</v>
      </c>
      <c r="B599" t="s">
        <v>5693</v>
      </c>
      <c r="C599" t="s">
        <v>5693</v>
      </c>
      <c r="D599" t="s">
        <v>5694</v>
      </c>
      <c r="E599" t="s">
        <v>41</v>
      </c>
      <c r="F599" t="s">
        <v>597</v>
      </c>
      <c r="G599" t="s">
        <v>1721</v>
      </c>
      <c r="H599" t="s">
        <v>1721</v>
      </c>
      <c r="I599" t="s">
        <v>43</v>
      </c>
      <c r="J599" t="s">
        <v>5695</v>
      </c>
      <c r="K599" t="s">
        <v>5695</v>
      </c>
      <c r="L599" t="s">
        <v>5696</v>
      </c>
      <c r="M599">
        <v>10</v>
      </c>
      <c r="N599">
        <v>3</v>
      </c>
      <c r="O599">
        <v>2022</v>
      </c>
      <c r="P599">
        <v>10</v>
      </c>
      <c r="Q599" t="s">
        <v>280</v>
      </c>
      <c r="R599" s="1">
        <v>44621</v>
      </c>
      <c r="S599">
        <v>1</v>
      </c>
      <c r="T599" t="s">
        <v>1436</v>
      </c>
      <c r="U599" t="s">
        <v>5697</v>
      </c>
      <c r="V599">
        <v>173985</v>
      </c>
      <c r="W599" t="s">
        <v>5698</v>
      </c>
      <c r="X599">
        <v>666</v>
      </c>
      <c r="Y599">
        <v>3.8E-3</v>
      </c>
      <c r="Z599">
        <v>51</v>
      </c>
      <c r="AA599" t="s">
        <v>5699</v>
      </c>
      <c r="AB599">
        <v>43</v>
      </c>
      <c r="AC599">
        <v>58</v>
      </c>
      <c r="AD599">
        <v>0</v>
      </c>
      <c r="AE599">
        <v>58.7</v>
      </c>
      <c r="AF599" t="s">
        <v>52</v>
      </c>
      <c r="AG599">
        <v>58500</v>
      </c>
      <c r="AH599" t="s">
        <v>5700</v>
      </c>
      <c r="AI599" t="s">
        <v>54</v>
      </c>
      <c r="AJ599" t="s">
        <v>249</v>
      </c>
      <c r="AK599" t="s">
        <v>249</v>
      </c>
      <c r="AL599" s="23" t="str">
        <f t="shared" si="10"/>
        <v>เศรษฐกิจ</v>
      </c>
      <c r="AM599">
        <f>LEN(Exploratory_Data_Analysis___video_youtube[[#This Row],[description]])</f>
        <v>390</v>
      </c>
    </row>
    <row r="600" spans="1:39" x14ac:dyDescent="0.35">
      <c r="A600" t="s">
        <v>5701</v>
      </c>
      <c r="B600" t="s">
        <v>5702</v>
      </c>
      <c r="C600" t="s">
        <v>5702</v>
      </c>
      <c r="D600" t="s">
        <v>5703</v>
      </c>
      <c r="E600" t="s">
        <v>41</v>
      </c>
      <c r="F600" t="s">
        <v>264</v>
      </c>
      <c r="G600" t="s">
        <v>1721</v>
      </c>
      <c r="H600" t="s">
        <v>1721</v>
      </c>
      <c r="I600" t="s">
        <v>43</v>
      </c>
      <c r="J600" t="s">
        <v>5704</v>
      </c>
      <c r="K600" t="s">
        <v>5704</v>
      </c>
      <c r="L600" t="s">
        <v>5705</v>
      </c>
      <c r="M600">
        <v>14</v>
      </c>
      <c r="N600">
        <v>3</v>
      </c>
      <c r="O600">
        <v>2022</v>
      </c>
      <c r="P600">
        <v>14</v>
      </c>
      <c r="Q600" t="s">
        <v>280</v>
      </c>
      <c r="R600" s="1">
        <v>44621</v>
      </c>
      <c r="S600">
        <v>1</v>
      </c>
      <c r="T600" t="s">
        <v>1436</v>
      </c>
      <c r="U600" t="s">
        <v>5706</v>
      </c>
      <c r="V600">
        <v>162189</v>
      </c>
      <c r="W600" t="s">
        <v>5707</v>
      </c>
      <c r="X600">
        <v>5298</v>
      </c>
      <c r="Y600">
        <v>3.27E-2</v>
      </c>
      <c r="Z600">
        <v>151</v>
      </c>
      <c r="AA600" t="s">
        <v>5708</v>
      </c>
      <c r="AB600">
        <v>52</v>
      </c>
      <c r="AC600">
        <v>46</v>
      </c>
      <c r="AD600">
        <v>0</v>
      </c>
      <c r="AE600">
        <v>46.9</v>
      </c>
      <c r="AF600" t="s">
        <v>52</v>
      </c>
      <c r="AG600">
        <v>58300</v>
      </c>
      <c r="AH600" t="s">
        <v>5709</v>
      </c>
      <c r="AI600" t="s">
        <v>54</v>
      </c>
      <c r="AJ600" t="s">
        <v>166</v>
      </c>
      <c r="AK600" t="s">
        <v>54</v>
      </c>
      <c r="AL600" s="23" t="str">
        <f t="shared" si="10"/>
        <v>Life Style</v>
      </c>
      <c r="AM600">
        <f>LEN(Exploratory_Data_Analysis___video_youtube[[#This Row],[description]])</f>
        <v>424</v>
      </c>
    </row>
    <row r="601" spans="1:39" x14ac:dyDescent="0.35">
      <c r="A601" t="s">
        <v>5710</v>
      </c>
      <c r="B601" t="s">
        <v>5711</v>
      </c>
      <c r="C601" t="s">
        <v>5711</v>
      </c>
      <c r="D601" t="s">
        <v>5712</v>
      </c>
      <c r="E601" t="s">
        <v>41</v>
      </c>
      <c r="F601" t="s">
        <v>1483</v>
      </c>
      <c r="G601" t="s">
        <v>1721</v>
      </c>
      <c r="H601" t="s">
        <v>1721</v>
      </c>
      <c r="I601" t="s">
        <v>43</v>
      </c>
      <c r="J601" t="s">
        <v>5713</v>
      </c>
      <c r="K601" t="s">
        <v>5713</v>
      </c>
      <c r="L601" t="s">
        <v>5714</v>
      </c>
      <c r="M601">
        <v>15</v>
      </c>
      <c r="N601">
        <v>3</v>
      </c>
      <c r="O601">
        <v>2022</v>
      </c>
      <c r="P601">
        <v>15</v>
      </c>
      <c r="Q601" t="s">
        <v>280</v>
      </c>
      <c r="R601" s="1">
        <v>44621</v>
      </c>
      <c r="S601">
        <v>1</v>
      </c>
      <c r="T601" t="s">
        <v>1436</v>
      </c>
      <c r="U601" t="s">
        <v>5715</v>
      </c>
      <c r="V601">
        <v>18614</v>
      </c>
      <c r="W601" t="s">
        <v>5716</v>
      </c>
      <c r="X601">
        <v>364</v>
      </c>
      <c r="Y601">
        <v>1.9599999999999999E-2</v>
      </c>
      <c r="Z601">
        <v>61</v>
      </c>
      <c r="AA601" t="s">
        <v>5717</v>
      </c>
      <c r="AB601">
        <v>17</v>
      </c>
      <c r="AC601">
        <v>52</v>
      </c>
      <c r="AD601">
        <v>0</v>
      </c>
      <c r="AE601">
        <v>52.3</v>
      </c>
      <c r="AF601" t="s">
        <v>52</v>
      </c>
      <c r="AG601">
        <v>57100</v>
      </c>
      <c r="AH601" t="s">
        <v>5718</v>
      </c>
      <c r="AI601" t="s">
        <v>54</v>
      </c>
      <c r="AJ601" t="s">
        <v>285</v>
      </c>
      <c r="AK601" t="s">
        <v>285</v>
      </c>
      <c r="AL601" s="23" t="str">
        <f t="shared" si="10"/>
        <v>การเมือง</v>
      </c>
      <c r="AM601">
        <f>LEN(Exploratory_Data_Analysis___video_youtube[[#This Row],[description]])</f>
        <v>424</v>
      </c>
    </row>
    <row r="602" spans="1:39" x14ac:dyDescent="0.35">
      <c r="A602" t="s">
        <v>5719</v>
      </c>
      <c r="B602" t="s">
        <v>5720</v>
      </c>
      <c r="C602" t="s">
        <v>5720</v>
      </c>
      <c r="D602" t="s">
        <v>5721</v>
      </c>
      <c r="E602" t="s">
        <v>41</v>
      </c>
      <c r="F602" t="s">
        <v>1749</v>
      </c>
      <c r="G602" t="s">
        <v>1721</v>
      </c>
      <c r="H602" t="s">
        <v>1721</v>
      </c>
      <c r="I602" t="s">
        <v>43</v>
      </c>
      <c r="J602" t="s">
        <v>5722</v>
      </c>
      <c r="K602" t="s">
        <v>5722</v>
      </c>
      <c r="L602" t="s">
        <v>5723</v>
      </c>
      <c r="M602">
        <v>16</v>
      </c>
      <c r="N602">
        <v>3</v>
      </c>
      <c r="O602">
        <v>2022</v>
      </c>
      <c r="P602">
        <v>16</v>
      </c>
      <c r="Q602" t="s">
        <v>280</v>
      </c>
      <c r="R602" s="1">
        <v>44621</v>
      </c>
      <c r="S602">
        <v>1</v>
      </c>
      <c r="T602" t="s">
        <v>1436</v>
      </c>
      <c r="U602" t="s">
        <v>5724</v>
      </c>
      <c r="V602">
        <v>130117</v>
      </c>
      <c r="W602" t="s">
        <v>5725</v>
      </c>
      <c r="X602">
        <v>814</v>
      </c>
      <c r="Y602">
        <v>6.3E-3</v>
      </c>
      <c r="Z602">
        <v>42</v>
      </c>
      <c r="AA602" t="s">
        <v>4955</v>
      </c>
      <c r="AB602">
        <v>43</v>
      </c>
      <c r="AC602">
        <v>46</v>
      </c>
      <c r="AD602">
        <v>0</v>
      </c>
      <c r="AE602">
        <v>46.7</v>
      </c>
      <c r="AF602" t="s">
        <v>52</v>
      </c>
      <c r="AG602">
        <v>57700</v>
      </c>
      <c r="AH602" t="s">
        <v>5726</v>
      </c>
      <c r="AI602" t="s">
        <v>54</v>
      </c>
      <c r="AJ602" t="s">
        <v>249</v>
      </c>
      <c r="AK602" t="s">
        <v>54</v>
      </c>
      <c r="AL602" s="23" t="str">
        <f t="shared" si="10"/>
        <v>เศรษฐกิจ</v>
      </c>
      <c r="AM602">
        <f>LEN(Exploratory_Data_Analysis___video_youtube[[#This Row],[description]])</f>
        <v>646</v>
      </c>
    </row>
    <row r="603" spans="1:39" x14ac:dyDescent="0.35">
      <c r="A603" t="s">
        <v>5727</v>
      </c>
      <c r="B603" t="s">
        <v>5728</v>
      </c>
      <c r="C603" t="s">
        <v>5728</v>
      </c>
      <c r="D603" t="s">
        <v>5729</v>
      </c>
      <c r="E603" t="s">
        <v>41</v>
      </c>
      <c r="F603" t="s">
        <v>881</v>
      </c>
      <c r="G603" t="s">
        <v>1721</v>
      </c>
      <c r="H603" t="s">
        <v>1721</v>
      </c>
      <c r="I603" t="s">
        <v>43</v>
      </c>
      <c r="J603" t="s">
        <v>5730</v>
      </c>
      <c r="K603" t="s">
        <v>5730</v>
      </c>
      <c r="L603" t="s">
        <v>5731</v>
      </c>
      <c r="M603">
        <v>19</v>
      </c>
      <c r="N603">
        <v>3</v>
      </c>
      <c r="O603">
        <v>2022</v>
      </c>
      <c r="P603">
        <v>19</v>
      </c>
      <c r="Q603" t="s">
        <v>280</v>
      </c>
      <c r="R603" s="1">
        <v>44621</v>
      </c>
      <c r="S603">
        <v>1</v>
      </c>
      <c r="T603" t="s">
        <v>1436</v>
      </c>
      <c r="U603" t="s">
        <v>5732</v>
      </c>
      <c r="V603">
        <v>816598</v>
      </c>
      <c r="W603" t="s">
        <v>5733</v>
      </c>
      <c r="X603">
        <v>15439</v>
      </c>
      <c r="Y603">
        <v>1.89E-2</v>
      </c>
      <c r="Z603">
        <v>828</v>
      </c>
      <c r="AA603" t="s">
        <v>5734</v>
      </c>
      <c r="AB603">
        <v>12</v>
      </c>
      <c r="AC603">
        <v>54</v>
      </c>
      <c r="AD603">
        <v>0</v>
      </c>
      <c r="AE603">
        <v>54.2</v>
      </c>
      <c r="AF603" t="s">
        <v>52</v>
      </c>
      <c r="AG603">
        <v>49900</v>
      </c>
      <c r="AH603" t="s">
        <v>5735</v>
      </c>
      <c r="AI603" t="s">
        <v>54</v>
      </c>
      <c r="AJ603" t="s">
        <v>5736</v>
      </c>
      <c r="AK603" t="s">
        <v>5736</v>
      </c>
      <c r="AL603" s="23" t="str">
        <f t="shared" si="10"/>
        <v>สินค้าและบริการ</v>
      </c>
      <c r="AM603">
        <f>LEN(Exploratory_Data_Analysis___video_youtube[[#This Row],[description]])</f>
        <v>496</v>
      </c>
    </row>
    <row r="604" spans="1:39" x14ac:dyDescent="0.35">
      <c r="A604" t="s">
        <v>5737</v>
      </c>
      <c r="B604" t="s">
        <v>5738</v>
      </c>
      <c r="C604" t="s">
        <v>5738</v>
      </c>
      <c r="D604" t="s">
        <v>5739</v>
      </c>
      <c r="E604" t="s">
        <v>41</v>
      </c>
      <c r="F604" t="s">
        <v>628</v>
      </c>
      <c r="G604" t="s">
        <v>1721</v>
      </c>
      <c r="H604" t="s">
        <v>1721</v>
      </c>
      <c r="I604" t="s">
        <v>43</v>
      </c>
      <c r="J604" t="s">
        <v>5740</v>
      </c>
      <c r="K604" t="s">
        <v>5740</v>
      </c>
      <c r="L604" t="s">
        <v>5741</v>
      </c>
      <c r="M604">
        <v>20</v>
      </c>
      <c r="N604">
        <v>3</v>
      </c>
      <c r="O604">
        <v>2022</v>
      </c>
      <c r="P604">
        <v>20</v>
      </c>
      <c r="Q604" t="s">
        <v>280</v>
      </c>
      <c r="R604" s="1">
        <v>44621</v>
      </c>
      <c r="S604">
        <v>1</v>
      </c>
      <c r="T604" t="s">
        <v>1436</v>
      </c>
      <c r="U604" t="s">
        <v>5742</v>
      </c>
      <c r="V604">
        <v>184986</v>
      </c>
      <c r="W604" t="s">
        <v>5743</v>
      </c>
      <c r="X604">
        <v>4788</v>
      </c>
      <c r="Y604">
        <v>2.5899999999999999E-2</v>
      </c>
      <c r="Z604">
        <v>432</v>
      </c>
      <c r="AA604" t="s">
        <v>5744</v>
      </c>
      <c r="AB604">
        <v>2</v>
      </c>
      <c r="AC604">
        <v>37</v>
      </c>
      <c r="AD604">
        <v>0</v>
      </c>
      <c r="AE604">
        <v>37</v>
      </c>
      <c r="AF604" t="s">
        <v>52</v>
      </c>
      <c r="AG604">
        <v>54600</v>
      </c>
      <c r="AH604" t="s">
        <v>5745</v>
      </c>
      <c r="AI604" t="s">
        <v>54</v>
      </c>
      <c r="AJ604" t="s">
        <v>5736</v>
      </c>
      <c r="AK604" t="s">
        <v>5736</v>
      </c>
      <c r="AL604" s="23" t="str">
        <f t="shared" si="10"/>
        <v>สินค้าและบริการ</v>
      </c>
      <c r="AM604">
        <f>LEN(Exploratory_Data_Analysis___video_youtube[[#This Row],[description]])</f>
        <v>375</v>
      </c>
    </row>
    <row r="605" spans="1:39" x14ac:dyDescent="0.35">
      <c r="A605" t="s">
        <v>5746</v>
      </c>
      <c r="B605" t="s">
        <v>5747</v>
      </c>
      <c r="C605" t="s">
        <v>5747</v>
      </c>
      <c r="D605" t="s">
        <v>5748</v>
      </c>
      <c r="E605" t="s">
        <v>41</v>
      </c>
      <c r="F605" t="s">
        <v>147</v>
      </c>
      <c r="G605" t="s">
        <v>1721</v>
      </c>
      <c r="H605" t="s">
        <v>1721</v>
      </c>
      <c r="I605" t="s">
        <v>43</v>
      </c>
      <c r="J605" t="s">
        <v>5749</v>
      </c>
      <c r="K605" t="s">
        <v>5749</v>
      </c>
      <c r="L605" t="s">
        <v>5750</v>
      </c>
      <c r="M605">
        <v>22</v>
      </c>
      <c r="N605">
        <v>3</v>
      </c>
      <c r="O605">
        <v>2022</v>
      </c>
      <c r="P605">
        <v>22</v>
      </c>
      <c r="Q605" t="s">
        <v>280</v>
      </c>
      <c r="R605" s="1">
        <v>44621</v>
      </c>
      <c r="S605">
        <v>1</v>
      </c>
      <c r="T605" t="s">
        <v>1436</v>
      </c>
      <c r="U605" t="s">
        <v>5751</v>
      </c>
      <c r="V605">
        <v>69207</v>
      </c>
      <c r="W605" t="s">
        <v>5752</v>
      </c>
      <c r="X605">
        <v>1555</v>
      </c>
      <c r="Y605">
        <v>2.2499999999999999E-2</v>
      </c>
      <c r="Z605">
        <v>43</v>
      </c>
      <c r="AA605" t="s">
        <v>5753</v>
      </c>
      <c r="AB605">
        <v>14</v>
      </c>
      <c r="AC605">
        <v>7</v>
      </c>
      <c r="AD605">
        <v>1</v>
      </c>
      <c r="AE605">
        <v>67.2</v>
      </c>
      <c r="AF605" t="s">
        <v>259</v>
      </c>
      <c r="AG605">
        <v>59600</v>
      </c>
      <c r="AH605" t="s">
        <v>5754</v>
      </c>
      <c r="AI605" t="s">
        <v>54</v>
      </c>
      <c r="AJ605" t="s">
        <v>5573</v>
      </c>
      <c r="AK605" t="s">
        <v>54</v>
      </c>
      <c r="AL605" s="23" t="str">
        <f t="shared" si="10"/>
        <v>ธุรกิจและการค้า</v>
      </c>
      <c r="AM605">
        <f>LEN(Exploratory_Data_Analysis___video_youtube[[#This Row],[description]])</f>
        <v>640</v>
      </c>
    </row>
    <row r="606" spans="1:39" x14ac:dyDescent="0.35">
      <c r="A606" t="s">
        <v>5755</v>
      </c>
      <c r="B606" t="s">
        <v>5756</v>
      </c>
      <c r="C606" t="s">
        <v>5756</v>
      </c>
      <c r="D606" t="s">
        <v>5757</v>
      </c>
      <c r="E606" t="s">
        <v>41</v>
      </c>
      <c r="F606" t="s">
        <v>4833</v>
      </c>
      <c r="G606" t="s">
        <v>1721</v>
      </c>
      <c r="H606" t="s">
        <v>1721</v>
      </c>
      <c r="I606" t="s">
        <v>43</v>
      </c>
      <c r="J606" t="s">
        <v>5758</v>
      </c>
      <c r="K606" t="s">
        <v>5758</v>
      </c>
      <c r="L606" t="s">
        <v>5759</v>
      </c>
      <c r="M606">
        <v>18</v>
      </c>
      <c r="N606">
        <v>4</v>
      </c>
      <c r="O606">
        <v>2022</v>
      </c>
      <c r="P606">
        <v>18</v>
      </c>
      <c r="Q606" t="s">
        <v>355</v>
      </c>
      <c r="R606" s="1">
        <v>44652</v>
      </c>
      <c r="S606">
        <v>2</v>
      </c>
      <c r="T606" t="s">
        <v>1724</v>
      </c>
      <c r="U606" t="s">
        <v>5760</v>
      </c>
      <c r="V606">
        <v>53977</v>
      </c>
      <c r="W606" t="s">
        <v>5761</v>
      </c>
      <c r="X606">
        <v>1423</v>
      </c>
      <c r="Y606">
        <v>2.64E-2</v>
      </c>
      <c r="Z606">
        <v>45</v>
      </c>
      <c r="AA606" t="s">
        <v>5762</v>
      </c>
      <c r="AB606">
        <v>19</v>
      </c>
      <c r="AC606">
        <v>36</v>
      </c>
      <c r="AD606">
        <v>0</v>
      </c>
      <c r="AE606">
        <v>36.299999999999997</v>
      </c>
      <c r="AF606" t="s">
        <v>52</v>
      </c>
      <c r="AG606">
        <v>49200</v>
      </c>
      <c r="AH606" t="s">
        <v>5763</v>
      </c>
      <c r="AI606" t="s">
        <v>54</v>
      </c>
      <c r="AJ606" t="s">
        <v>166</v>
      </c>
      <c r="AK606" t="s">
        <v>54</v>
      </c>
      <c r="AL606" s="23" t="str">
        <f t="shared" si="10"/>
        <v>Life Style</v>
      </c>
      <c r="AM606">
        <f>LEN(Exploratory_Data_Analysis___video_youtube[[#This Row],[description]])</f>
        <v>658</v>
      </c>
    </row>
    <row r="607" spans="1:39" x14ac:dyDescent="0.35">
      <c r="A607" t="s">
        <v>5764</v>
      </c>
      <c r="B607" t="s">
        <v>5765</v>
      </c>
      <c r="C607" t="s">
        <v>5765</v>
      </c>
      <c r="D607" t="s">
        <v>5766</v>
      </c>
      <c r="E607" t="s">
        <v>41</v>
      </c>
      <c r="F607" t="s">
        <v>881</v>
      </c>
      <c r="G607" t="s">
        <v>1721</v>
      </c>
      <c r="H607" t="s">
        <v>1721</v>
      </c>
      <c r="I607" t="s">
        <v>43</v>
      </c>
      <c r="J607" t="s">
        <v>5767</v>
      </c>
      <c r="K607" t="s">
        <v>5767</v>
      </c>
      <c r="L607" t="s">
        <v>5768</v>
      </c>
      <c r="M607">
        <v>20</v>
      </c>
      <c r="N607">
        <v>4</v>
      </c>
      <c r="O607">
        <v>2022</v>
      </c>
      <c r="P607">
        <v>20</v>
      </c>
      <c r="Q607" t="s">
        <v>355</v>
      </c>
      <c r="R607" s="1">
        <v>44652</v>
      </c>
      <c r="S607">
        <v>2</v>
      </c>
      <c r="T607" t="s">
        <v>1724</v>
      </c>
      <c r="U607" t="s">
        <v>5769</v>
      </c>
      <c r="V607">
        <v>78085</v>
      </c>
      <c r="W607" t="s">
        <v>5770</v>
      </c>
      <c r="X607">
        <v>2065</v>
      </c>
      <c r="Y607">
        <v>2.64E-2</v>
      </c>
      <c r="Z607">
        <v>210</v>
      </c>
      <c r="AA607" t="s">
        <v>5771</v>
      </c>
      <c r="AB607">
        <v>22</v>
      </c>
      <c r="AC607">
        <v>35</v>
      </c>
      <c r="AD607">
        <v>0</v>
      </c>
      <c r="AE607">
        <v>35.4</v>
      </c>
      <c r="AF607" t="s">
        <v>52</v>
      </c>
      <c r="AG607">
        <v>52300</v>
      </c>
      <c r="AH607" t="s">
        <v>5772</v>
      </c>
      <c r="AI607" t="s">
        <v>54</v>
      </c>
      <c r="AJ607" t="s">
        <v>1471</v>
      </c>
      <c r="AK607" t="s">
        <v>54</v>
      </c>
      <c r="AL607" s="23" t="str">
        <f t="shared" si="10"/>
        <v>ธุรกิจและการค้า</v>
      </c>
      <c r="AM607">
        <f>LEN(Exploratory_Data_Analysis___video_youtube[[#This Row],[description]])</f>
        <v>482</v>
      </c>
    </row>
    <row r="608" spans="1:39" x14ac:dyDescent="0.35">
      <c r="A608" t="s">
        <v>5773</v>
      </c>
      <c r="B608" t="s">
        <v>5774</v>
      </c>
      <c r="C608" t="s">
        <v>5774</v>
      </c>
      <c r="D608" t="s">
        <v>5775</v>
      </c>
      <c r="E608" t="s">
        <v>41</v>
      </c>
      <c r="F608" t="s">
        <v>412</v>
      </c>
      <c r="G608" t="s">
        <v>1721</v>
      </c>
      <c r="H608" t="s">
        <v>1721</v>
      </c>
      <c r="I608" t="s">
        <v>43</v>
      </c>
      <c r="J608" t="s">
        <v>5776</v>
      </c>
      <c r="K608" t="s">
        <v>5777</v>
      </c>
      <c r="L608" t="s">
        <v>5778</v>
      </c>
      <c r="M608">
        <v>23</v>
      </c>
      <c r="N608">
        <v>4</v>
      </c>
      <c r="O608">
        <v>2022</v>
      </c>
      <c r="P608">
        <v>23</v>
      </c>
      <c r="Q608" t="s">
        <v>355</v>
      </c>
      <c r="R608" s="1">
        <v>44652</v>
      </c>
      <c r="S608">
        <v>2</v>
      </c>
      <c r="T608" t="s">
        <v>1724</v>
      </c>
      <c r="U608" t="s">
        <v>5779</v>
      </c>
      <c r="V608">
        <v>100395</v>
      </c>
      <c r="W608" t="s">
        <v>5780</v>
      </c>
      <c r="X608">
        <v>2096</v>
      </c>
      <c r="Y608">
        <v>2.0899999999999998E-2</v>
      </c>
      <c r="Z608">
        <v>73</v>
      </c>
      <c r="AA608" t="s">
        <v>5781</v>
      </c>
      <c r="AB608">
        <v>4</v>
      </c>
      <c r="AC608">
        <v>38</v>
      </c>
      <c r="AD608">
        <v>0</v>
      </c>
      <c r="AE608">
        <v>38.1</v>
      </c>
      <c r="AF608" t="s">
        <v>52</v>
      </c>
      <c r="AG608">
        <v>45800</v>
      </c>
      <c r="AH608" t="s">
        <v>5782</v>
      </c>
      <c r="AI608" t="s">
        <v>54</v>
      </c>
      <c r="AJ608" t="s">
        <v>1579</v>
      </c>
      <c r="AK608" t="s">
        <v>54</v>
      </c>
      <c r="AL608" s="23" t="str">
        <f t="shared" si="10"/>
        <v>สินค้าและบริการ</v>
      </c>
      <c r="AM608">
        <f>LEN(Exploratory_Data_Analysis___video_youtube[[#This Row],[description]])</f>
        <v>662</v>
      </c>
    </row>
    <row r="609" spans="1:39" x14ac:dyDescent="0.35">
      <c r="A609" t="s">
        <v>5783</v>
      </c>
      <c r="B609" t="s">
        <v>5784</v>
      </c>
      <c r="C609" t="s">
        <v>5784</v>
      </c>
      <c r="D609" t="s">
        <v>5785</v>
      </c>
      <c r="E609" t="s">
        <v>41</v>
      </c>
      <c r="F609" t="s">
        <v>289</v>
      </c>
      <c r="G609" t="s">
        <v>1721</v>
      </c>
      <c r="H609" t="s">
        <v>1721</v>
      </c>
      <c r="I609" t="s">
        <v>43</v>
      </c>
      <c r="J609" t="s">
        <v>5786</v>
      </c>
      <c r="K609" t="s">
        <v>5786</v>
      </c>
      <c r="L609" t="s">
        <v>5787</v>
      </c>
      <c r="M609">
        <v>24</v>
      </c>
      <c r="N609">
        <v>4</v>
      </c>
      <c r="O609">
        <v>2022</v>
      </c>
      <c r="P609">
        <v>24</v>
      </c>
      <c r="Q609" t="s">
        <v>355</v>
      </c>
      <c r="R609" s="1">
        <v>44652</v>
      </c>
      <c r="S609">
        <v>2</v>
      </c>
      <c r="T609" t="s">
        <v>1724</v>
      </c>
      <c r="U609" t="s">
        <v>5788</v>
      </c>
      <c r="V609">
        <v>12039</v>
      </c>
      <c r="W609" t="s">
        <v>5789</v>
      </c>
      <c r="X609">
        <v>345</v>
      </c>
      <c r="Y609">
        <v>2.87E-2</v>
      </c>
      <c r="Z609">
        <v>9</v>
      </c>
      <c r="AA609" t="s">
        <v>5790</v>
      </c>
      <c r="AB609">
        <v>28</v>
      </c>
      <c r="AC609">
        <v>14</v>
      </c>
      <c r="AD609">
        <v>0</v>
      </c>
      <c r="AE609">
        <v>14.5</v>
      </c>
      <c r="AF609" t="s">
        <v>187</v>
      </c>
      <c r="AG609">
        <v>43000</v>
      </c>
      <c r="AH609" t="s">
        <v>5791</v>
      </c>
      <c r="AI609" t="s">
        <v>54</v>
      </c>
      <c r="AJ609" t="s">
        <v>9380</v>
      </c>
      <c r="AK609" t="s">
        <v>54</v>
      </c>
      <c r="AL609" s="23" t="str">
        <f t="shared" si="10"/>
        <v>Life Style</v>
      </c>
      <c r="AM609">
        <f>LEN(Exploratory_Data_Analysis___video_youtube[[#This Row],[description]])</f>
        <v>1087</v>
      </c>
    </row>
    <row r="610" spans="1:39" x14ac:dyDescent="0.35">
      <c r="A610" t="s">
        <v>5792</v>
      </c>
      <c r="B610" t="s">
        <v>5793</v>
      </c>
      <c r="C610" t="s">
        <v>5793</v>
      </c>
      <c r="D610" t="s">
        <v>5794</v>
      </c>
      <c r="E610" t="s">
        <v>41</v>
      </c>
      <c r="F610" t="s">
        <v>881</v>
      </c>
      <c r="G610" t="s">
        <v>1721</v>
      </c>
      <c r="H610" t="s">
        <v>1721</v>
      </c>
      <c r="I610" t="s">
        <v>43</v>
      </c>
      <c r="J610" t="s">
        <v>5795</v>
      </c>
      <c r="K610" t="s">
        <v>5795</v>
      </c>
      <c r="L610" t="s">
        <v>5796</v>
      </c>
      <c r="M610">
        <v>26</v>
      </c>
      <c r="N610">
        <v>4</v>
      </c>
      <c r="O610">
        <v>2022</v>
      </c>
      <c r="P610">
        <v>26</v>
      </c>
      <c r="Q610" t="s">
        <v>355</v>
      </c>
      <c r="R610" s="1">
        <v>44652</v>
      </c>
      <c r="S610">
        <v>2</v>
      </c>
      <c r="T610" t="s">
        <v>1724</v>
      </c>
      <c r="U610" t="s">
        <v>5797</v>
      </c>
      <c r="V610">
        <v>24716</v>
      </c>
      <c r="W610" t="s">
        <v>5798</v>
      </c>
      <c r="X610">
        <v>569</v>
      </c>
      <c r="Y610">
        <v>2.3E-2</v>
      </c>
      <c r="Z610">
        <v>61</v>
      </c>
      <c r="AA610" t="s">
        <v>5799</v>
      </c>
      <c r="AB610">
        <v>51</v>
      </c>
      <c r="AC610">
        <v>27</v>
      </c>
      <c r="AD610">
        <v>0</v>
      </c>
      <c r="AE610">
        <v>27.9</v>
      </c>
      <c r="AF610" t="s">
        <v>187</v>
      </c>
      <c r="AG610">
        <v>46000</v>
      </c>
      <c r="AH610" t="s">
        <v>5800</v>
      </c>
      <c r="AI610" t="s">
        <v>54</v>
      </c>
      <c r="AJ610" t="s">
        <v>7216</v>
      </c>
      <c r="AK610" t="s">
        <v>54</v>
      </c>
      <c r="AL610" s="23" t="str">
        <f t="shared" si="10"/>
        <v>Life Style</v>
      </c>
      <c r="AM610">
        <f>LEN(Exploratory_Data_Analysis___video_youtube[[#This Row],[description]])</f>
        <v>649</v>
      </c>
    </row>
    <row r="611" spans="1:39" x14ac:dyDescent="0.35">
      <c r="A611" t="s">
        <v>5801</v>
      </c>
      <c r="B611" t="s">
        <v>5802</v>
      </c>
      <c r="C611" t="s">
        <v>5802</v>
      </c>
      <c r="D611" t="s">
        <v>5803</v>
      </c>
      <c r="E611" t="s">
        <v>41</v>
      </c>
      <c r="F611" t="s">
        <v>289</v>
      </c>
      <c r="G611" t="s">
        <v>1721</v>
      </c>
      <c r="H611" t="s">
        <v>1721</v>
      </c>
      <c r="I611" t="s">
        <v>43</v>
      </c>
      <c r="J611" t="s">
        <v>5804</v>
      </c>
      <c r="K611" t="s">
        <v>5804</v>
      </c>
      <c r="L611" t="s">
        <v>5805</v>
      </c>
      <c r="M611">
        <v>27</v>
      </c>
      <c r="N611">
        <v>4</v>
      </c>
      <c r="O611">
        <v>2022</v>
      </c>
      <c r="P611">
        <v>27</v>
      </c>
      <c r="Q611" t="s">
        <v>355</v>
      </c>
      <c r="R611" s="1">
        <v>44652</v>
      </c>
      <c r="S611">
        <v>2</v>
      </c>
      <c r="T611" t="s">
        <v>1724</v>
      </c>
      <c r="U611" t="s">
        <v>5806</v>
      </c>
      <c r="V611">
        <v>29064</v>
      </c>
      <c r="W611" t="s">
        <v>5807</v>
      </c>
      <c r="X611">
        <v>555</v>
      </c>
      <c r="Y611">
        <v>1.9099999999999999E-2</v>
      </c>
      <c r="Z611">
        <v>26</v>
      </c>
      <c r="AA611" t="s">
        <v>5808</v>
      </c>
      <c r="AB611">
        <v>18</v>
      </c>
      <c r="AC611">
        <v>48</v>
      </c>
      <c r="AD611">
        <v>0</v>
      </c>
      <c r="AE611">
        <v>48.3</v>
      </c>
      <c r="AF611" t="s">
        <v>52</v>
      </c>
      <c r="AG611">
        <v>46800</v>
      </c>
      <c r="AH611" t="s">
        <v>5809</v>
      </c>
      <c r="AI611" t="s">
        <v>54</v>
      </c>
      <c r="AJ611" t="s">
        <v>5736</v>
      </c>
      <c r="AK611" t="s">
        <v>54</v>
      </c>
      <c r="AL611" s="23" t="str">
        <f t="shared" si="10"/>
        <v>สินค้าและบริการ</v>
      </c>
      <c r="AM611">
        <f>LEN(Exploratory_Data_Analysis___video_youtube[[#This Row],[description]])</f>
        <v>640</v>
      </c>
    </row>
    <row r="612" spans="1:39" x14ac:dyDescent="0.35">
      <c r="A612" t="s">
        <v>5810</v>
      </c>
      <c r="B612" t="s">
        <v>5811</v>
      </c>
      <c r="C612" t="s">
        <v>5811</v>
      </c>
      <c r="D612" t="s">
        <v>5812</v>
      </c>
      <c r="E612" t="s">
        <v>41</v>
      </c>
      <c r="F612" t="s">
        <v>264</v>
      </c>
      <c r="G612" t="s">
        <v>1721</v>
      </c>
      <c r="H612" t="s">
        <v>1721</v>
      </c>
      <c r="I612" t="s">
        <v>43</v>
      </c>
      <c r="J612" t="s">
        <v>5813</v>
      </c>
      <c r="K612" t="s">
        <v>5813</v>
      </c>
      <c r="L612" t="s">
        <v>5814</v>
      </c>
      <c r="M612">
        <v>8</v>
      </c>
      <c r="N612">
        <v>5</v>
      </c>
      <c r="O612">
        <v>2022</v>
      </c>
      <c r="P612">
        <v>8</v>
      </c>
      <c r="Q612" t="s">
        <v>479</v>
      </c>
      <c r="R612" s="1">
        <v>44682</v>
      </c>
      <c r="S612">
        <v>2</v>
      </c>
      <c r="T612" t="s">
        <v>1724</v>
      </c>
      <c r="U612" t="s">
        <v>5815</v>
      </c>
      <c r="V612">
        <v>18315</v>
      </c>
      <c r="W612" t="s">
        <v>5816</v>
      </c>
      <c r="X612">
        <v>564</v>
      </c>
      <c r="Y612">
        <v>3.0800000000000001E-2</v>
      </c>
      <c r="Z612">
        <v>29</v>
      </c>
      <c r="AA612" t="s">
        <v>5817</v>
      </c>
      <c r="AB612">
        <v>50</v>
      </c>
      <c r="AC612">
        <v>10</v>
      </c>
      <c r="AD612">
        <v>0</v>
      </c>
      <c r="AE612">
        <v>10.8</v>
      </c>
      <c r="AF612" t="s">
        <v>187</v>
      </c>
      <c r="AG612">
        <v>41200</v>
      </c>
      <c r="AH612" t="s">
        <v>5818</v>
      </c>
      <c r="AI612" t="s">
        <v>54</v>
      </c>
      <c r="AJ612" t="s">
        <v>7216</v>
      </c>
      <c r="AK612" t="s">
        <v>54</v>
      </c>
      <c r="AL612" s="23" t="str">
        <f t="shared" si="10"/>
        <v>Life Style</v>
      </c>
      <c r="AM612">
        <f>LEN(Exploratory_Data_Analysis___video_youtube[[#This Row],[description]])</f>
        <v>507</v>
      </c>
    </row>
    <row r="613" spans="1:39" x14ac:dyDescent="0.35">
      <c r="A613" t="s">
        <v>5819</v>
      </c>
      <c r="B613" t="s">
        <v>5820</v>
      </c>
      <c r="C613" t="s">
        <v>5820</v>
      </c>
      <c r="D613" t="s">
        <v>5821</v>
      </c>
      <c r="E613" t="s">
        <v>41</v>
      </c>
      <c r="F613" t="s">
        <v>1095</v>
      </c>
      <c r="G613" t="s">
        <v>1721</v>
      </c>
      <c r="H613" t="s">
        <v>1721</v>
      </c>
      <c r="I613" t="s">
        <v>43</v>
      </c>
      <c r="J613" t="s">
        <v>5822</v>
      </c>
      <c r="K613" t="s">
        <v>5822</v>
      </c>
      <c r="L613" t="s">
        <v>5823</v>
      </c>
      <c r="M613">
        <v>15</v>
      </c>
      <c r="N613">
        <v>5</v>
      </c>
      <c r="O613">
        <v>2022</v>
      </c>
      <c r="P613">
        <v>15</v>
      </c>
      <c r="Q613" t="s">
        <v>479</v>
      </c>
      <c r="R613" s="1">
        <v>44682</v>
      </c>
      <c r="S613">
        <v>2</v>
      </c>
      <c r="T613" t="s">
        <v>1724</v>
      </c>
      <c r="U613" t="s">
        <v>5824</v>
      </c>
      <c r="V613">
        <v>46316</v>
      </c>
      <c r="W613" t="s">
        <v>5825</v>
      </c>
      <c r="X613">
        <v>1034</v>
      </c>
      <c r="Y613">
        <v>2.23E-2</v>
      </c>
      <c r="Z613">
        <v>21</v>
      </c>
      <c r="AA613" t="s">
        <v>5826</v>
      </c>
      <c r="AB613">
        <v>40</v>
      </c>
      <c r="AC613">
        <v>5</v>
      </c>
      <c r="AD613">
        <v>1</v>
      </c>
      <c r="AE613">
        <v>65.7</v>
      </c>
      <c r="AF613" t="s">
        <v>259</v>
      </c>
      <c r="AG613">
        <v>49300</v>
      </c>
      <c r="AH613" t="s">
        <v>5827</v>
      </c>
      <c r="AI613" t="s">
        <v>54</v>
      </c>
      <c r="AJ613" t="s">
        <v>9380</v>
      </c>
      <c r="AK613" t="s">
        <v>54</v>
      </c>
      <c r="AL613" s="23" t="str">
        <f t="shared" si="10"/>
        <v>Life Style</v>
      </c>
      <c r="AM613">
        <f>LEN(Exploratory_Data_Analysis___video_youtube[[#This Row],[description]])</f>
        <v>1053</v>
      </c>
    </row>
    <row r="614" spans="1:39" x14ac:dyDescent="0.35">
      <c r="A614" t="s">
        <v>5828</v>
      </c>
      <c r="B614" t="s">
        <v>5829</v>
      </c>
      <c r="C614" t="s">
        <v>5829</v>
      </c>
      <c r="D614" t="s">
        <v>5830</v>
      </c>
      <c r="E614" t="s">
        <v>41</v>
      </c>
      <c r="F614" t="s">
        <v>699</v>
      </c>
      <c r="G614" t="s">
        <v>1721</v>
      </c>
      <c r="H614" t="s">
        <v>1721</v>
      </c>
      <c r="I614" t="s">
        <v>43</v>
      </c>
      <c r="J614" t="s">
        <v>5831</v>
      </c>
      <c r="K614" t="s">
        <v>5831</v>
      </c>
      <c r="L614" t="s">
        <v>5832</v>
      </c>
      <c r="M614">
        <v>16</v>
      </c>
      <c r="N614">
        <v>5</v>
      </c>
      <c r="O614">
        <v>2022</v>
      </c>
      <c r="P614">
        <v>16</v>
      </c>
      <c r="Q614" t="s">
        <v>479</v>
      </c>
      <c r="R614" s="1">
        <v>44682</v>
      </c>
      <c r="S614">
        <v>2</v>
      </c>
      <c r="T614" t="s">
        <v>1724</v>
      </c>
      <c r="U614" t="s">
        <v>5833</v>
      </c>
      <c r="V614">
        <v>34841</v>
      </c>
      <c r="W614" t="s">
        <v>97</v>
      </c>
      <c r="X614">
        <v>323</v>
      </c>
      <c r="Y614">
        <v>9.2999999999999992E-3</v>
      </c>
      <c r="Z614">
        <v>4</v>
      </c>
      <c r="AA614" t="s">
        <v>2384</v>
      </c>
      <c r="AB614">
        <v>12</v>
      </c>
      <c r="AC614">
        <v>29</v>
      </c>
      <c r="AD614">
        <v>0</v>
      </c>
      <c r="AE614">
        <v>29.2</v>
      </c>
      <c r="AF614" t="s">
        <v>187</v>
      </c>
      <c r="AG614">
        <v>43700</v>
      </c>
      <c r="AH614" t="s">
        <v>5834</v>
      </c>
      <c r="AI614" t="s">
        <v>54</v>
      </c>
      <c r="AJ614" t="s">
        <v>7216</v>
      </c>
      <c r="AK614" t="s">
        <v>54</v>
      </c>
      <c r="AL614" s="23" t="str">
        <f t="shared" si="10"/>
        <v>Life Style</v>
      </c>
      <c r="AM614">
        <f>LEN(Exploratory_Data_Analysis___video_youtube[[#This Row],[description]])</f>
        <v>1151</v>
      </c>
    </row>
    <row r="615" spans="1:39" x14ac:dyDescent="0.35">
      <c r="A615" t="s">
        <v>5835</v>
      </c>
      <c r="B615" t="s">
        <v>5836</v>
      </c>
      <c r="C615" t="s">
        <v>5836</v>
      </c>
      <c r="D615" t="s">
        <v>5837</v>
      </c>
      <c r="E615" t="s">
        <v>41</v>
      </c>
      <c r="F615" t="s">
        <v>289</v>
      </c>
      <c r="G615" t="s">
        <v>1721</v>
      </c>
      <c r="H615" t="s">
        <v>1721</v>
      </c>
      <c r="I615" t="s">
        <v>43</v>
      </c>
      <c r="J615" t="s">
        <v>5838</v>
      </c>
      <c r="K615" t="s">
        <v>5838</v>
      </c>
      <c r="L615" t="s">
        <v>5839</v>
      </c>
      <c r="M615">
        <v>18</v>
      </c>
      <c r="N615">
        <v>5</v>
      </c>
      <c r="O615">
        <v>2022</v>
      </c>
      <c r="P615">
        <v>18</v>
      </c>
      <c r="Q615" t="s">
        <v>479</v>
      </c>
      <c r="R615" s="1">
        <v>44682</v>
      </c>
      <c r="S615">
        <v>2</v>
      </c>
      <c r="T615" t="s">
        <v>1724</v>
      </c>
      <c r="U615" t="s">
        <v>5840</v>
      </c>
      <c r="V615">
        <v>33527</v>
      </c>
      <c r="W615" t="s">
        <v>5841</v>
      </c>
      <c r="X615">
        <v>374</v>
      </c>
      <c r="Y615">
        <v>1.12E-2</v>
      </c>
      <c r="Z615">
        <v>19</v>
      </c>
      <c r="AA615" t="s">
        <v>5842</v>
      </c>
      <c r="AB615">
        <v>18</v>
      </c>
      <c r="AC615">
        <v>53</v>
      </c>
      <c r="AD615">
        <v>0</v>
      </c>
      <c r="AE615">
        <v>53.3</v>
      </c>
      <c r="AF615" t="s">
        <v>52</v>
      </c>
      <c r="AG615">
        <v>45400</v>
      </c>
      <c r="AH615" t="s">
        <v>5843</v>
      </c>
      <c r="AI615" t="s">
        <v>54</v>
      </c>
      <c r="AJ615" t="s">
        <v>1143</v>
      </c>
      <c r="AK615" t="s">
        <v>54</v>
      </c>
      <c r="AL615" s="23" t="str">
        <f t="shared" si="10"/>
        <v>ธุรกิจและการค้า</v>
      </c>
      <c r="AM615">
        <f>LEN(Exploratory_Data_Analysis___video_youtube[[#This Row],[description]])</f>
        <v>911</v>
      </c>
    </row>
    <row r="616" spans="1:39" x14ac:dyDescent="0.35">
      <c r="A616" t="s">
        <v>5844</v>
      </c>
      <c r="B616" t="s">
        <v>5845</v>
      </c>
      <c r="C616" t="s">
        <v>5845</v>
      </c>
      <c r="D616" t="s">
        <v>5846</v>
      </c>
      <c r="E616" t="s">
        <v>41</v>
      </c>
      <c r="F616" t="s">
        <v>310</v>
      </c>
      <c r="G616" t="s">
        <v>1721</v>
      </c>
      <c r="H616" t="s">
        <v>1721</v>
      </c>
      <c r="I616" t="s">
        <v>43</v>
      </c>
      <c r="J616" t="s">
        <v>5847</v>
      </c>
      <c r="K616" t="s">
        <v>5847</v>
      </c>
      <c r="L616" t="s">
        <v>5848</v>
      </c>
      <c r="M616">
        <v>22</v>
      </c>
      <c r="N616">
        <v>5</v>
      </c>
      <c r="O616">
        <v>2022</v>
      </c>
      <c r="P616">
        <v>22</v>
      </c>
      <c r="Q616" t="s">
        <v>479</v>
      </c>
      <c r="R616" s="1">
        <v>44682</v>
      </c>
      <c r="S616">
        <v>2</v>
      </c>
      <c r="T616" t="s">
        <v>1724</v>
      </c>
      <c r="U616" t="s">
        <v>5849</v>
      </c>
      <c r="V616">
        <v>18279</v>
      </c>
      <c r="W616" t="s">
        <v>5850</v>
      </c>
      <c r="X616">
        <v>535</v>
      </c>
      <c r="Y616">
        <v>2.93E-2</v>
      </c>
      <c r="Z616">
        <v>30</v>
      </c>
      <c r="AA616" t="s">
        <v>5851</v>
      </c>
      <c r="AB616">
        <v>19</v>
      </c>
      <c r="AC616">
        <v>31</v>
      </c>
      <c r="AD616">
        <v>0</v>
      </c>
      <c r="AE616">
        <v>31.3</v>
      </c>
      <c r="AF616" t="s">
        <v>52</v>
      </c>
      <c r="AG616">
        <v>44800</v>
      </c>
      <c r="AH616" t="s">
        <v>5852</v>
      </c>
      <c r="AI616" t="s">
        <v>54</v>
      </c>
      <c r="AJ616" t="s">
        <v>1419</v>
      </c>
      <c r="AK616" t="s">
        <v>54</v>
      </c>
      <c r="AL616" s="23" t="str">
        <f t="shared" si="10"/>
        <v>Life Style</v>
      </c>
      <c r="AM616">
        <f>LEN(Exploratory_Data_Analysis___video_youtube[[#This Row],[description]])</f>
        <v>769</v>
      </c>
    </row>
    <row r="617" spans="1:39" x14ac:dyDescent="0.35">
      <c r="A617" t="s">
        <v>5853</v>
      </c>
      <c r="B617" t="s">
        <v>5854</v>
      </c>
      <c r="C617" t="s">
        <v>5854</v>
      </c>
      <c r="D617" t="s">
        <v>5855</v>
      </c>
      <c r="E617" t="s">
        <v>41</v>
      </c>
      <c r="F617" t="s">
        <v>351</v>
      </c>
      <c r="G617" t="s">
        <v>1721</v>
      </c>
      <c r="H617" t="s">
        <v>1721</v>
      </c>
      <c r="I617" t="s">
        <v>43</v>
      </c>
      <c r="J617" t="s">
        <v>5856</v>
      </c>
      <c r="K617" t="s">
        <v>5856</v>
      </c>
      <c r="L617" t="s">
        <v>5857</v>
      </c>
      <c r="M617">
        <v>25</v>
      </c>
      <c r="N617">
        <v>5</v>
      </c>
      <c r="O617">
        <v>2022</v>
      </c>
      <c r="P617">
        <v>25</v>
      </c>
      <c r="Q617" t="s">
        <v>479</v>
      </c>
      <c r="R617" s="1">
        <v>44682</v>
      </c>
      <c r="S617">
        <v>2</v>
      </c>
      <c r="T617" t="s">
        <v>1724</v>
      </c>
      <c r="U617" t="s">
        <v>5858</v>
      </c>
      <c r="V617">
        <v>203631</v>
      </c>
      <c r="W617" t="s">
        <v>5859</v>
      </c>
      <c r="X617">
        <v>5259</v>
      </c>
      <c r="Y617">
        <v>2.58E-2</v>
      </c>
      <c r="Z617">
        <v>152</v>
      </c>
      <c r="AA617" t="s">
        <v>5860</v>
      </c>
      <c r="AB617">
        <v>23</v>
      </c>
      <c r="AC617">
        <v>19</v>
      </c>
      <c r="AD617">
        <v>0</v>
      </c>
      <c r="AE617">
        <v>19.399999999999999</v>
      </c>
      <c r="AF617" t="s">
        <v>187</v>
      </c>
      <c r="AG617">
        <v>42200</v>
      </c>
      <c r="AH617" t="s">
        <v>5861</v>
      </c>
      <c r="AI617" t="s">
        <v>54</v>
      </c>
      <c r="AJ617" t="s">
        <v>1143</v>
      </c>
      <c r="AK617" t="s">
        <v>54</v>
      </c>
      <c r="AL617" s="23" t="str">
        <f t="shared" si="10"/>
        <v>ธุรกิจและการค้า</v>
      </c>
      <c r="AM617">
        <f>LEN(Exploratory_Data_Analysis___video_youtube[[#This Row],[description]])</f>
        <v>934</v>
      </c>
    </row>
    <row r="618" spans="1:39" x14ac:dyDescent="0.35">
      <c r="A618" t="s">
        <v>5862</v>
      </c>
      <c r="B618" t="s">
        <v>5863</v>
      </c>
      <c r="C618" t="s">
        <v>5863</v>
      </c>
      <c r="D618" t="s">
        <v>5864</v>
      </c>
      <c r="E618" t="s">
        <v>41</v>
      </c>
      <c r="F618" t="s">
        <v>1095</v>
      </c>
      <c r="G618" t="s">
        <v>1721</v>
      </c>
      <c r="H618" t="s">
        <v>1721</v>
      </c>
      <c r="I618" t="s">
        <v>43</v>
      </c>
      <c r="J618" t="s">
        <v>5865</v>
      </c>
      <c r="K618" t="s">
        <v>5865</v>
      </c>
      <c r="L618" t="s">
        <v>5866</v>
      </c>
      <c r="M618">
        <v>26</v>
      </c>
      <c r="N618">
        <v>5</v>
      </c>
      <c r="O618">
        <v>2022</v>
      </c>
      <c r="P618">
        <v>26</v>
      </c>
      <c r="Q618" t="s">
        <v>479</v>
      </c>
      <c r="R618" s="1">
        <v>44682</v>
      </c>
      <c r="S618">
        <v>2</v>
      </c>
      <c r="T618" t="s">
        <v>1724</v>
      </c>
      <c r="U618" t="s">
        <v>5867</v>
      </c>
      <c r="V618">
        <v>45933</v>
      </c>
      <c r="W618" t="s">
        <v>5402</v>
      </c>
      <c r="X618">
        <v>855</v>
      </c>
      <c r="Y618">
        <v>1.8599999999999998E-2</v>
      </c>
      <c r="Z618">
        <v>64</v>
      </c>
      <c r="AA618" t="s">
        <v>5868</v>
      </c>
      <c r="AB618">
        <v>16</v>
      </c>
      <c r="AC618">
        <v>51</v>
      </c>
      <c r="AD618">
        <v>0</v>
      </c>
      <c r="AE618">
        <v>51.3</v>
      </c>
      <c r="AF618" t="s">
        <v>52</v>
      </c>
      <c r="AG618">
        <v>49000</v>
      </c>
      <c r="AH618" t="s">
        <v>5869</v>
      </c>
      <c r="AI618" t="s">
        <v>54</v>
      </c>
      <c r="AJ618" t="s">
        <v>249</v>
      </c>
      <c r="AK618" t="s">
        <v>54</v>
      </c>
      <c r="AL618" s="23" t="str">
        <f t="shared" si="10"/>
        <v>เศรษฐกิจ</v>
      </c>
      <c r="AM618">
        <f>LEN(Exploratory_Data_Analysis___video_youtube[[#This Row],[description]])</f>
        <v>619</v>
      </c>
    </row>
    <row r="619" spans="1:39" x14ac:dyDescent="0.35">
      <c r="A619" t="s">
        <v>5870</v>
      </c>
      <c r="B619" t="s">
        <v>5871</v>
      </c>
      <c r="C619" t="s">
        <v>5871</v>
      </c>
      <c r="D619" t="s">
        <v>5872</v>
      </c>
      <c r="E619" t="s">
        <v>41</v>
      </c>
      <c r="F619" t="s">
        <v>276</v>
      </c>
      <c r="G619" t="s">
        <v>1721</v>
      </c>
      <c r="H619" t="s">
        <v>1721</v>
      </c>
      <c r="I619" t="s">
        <v>43</v>
      </c>
      <c r="J619" t="s">
        <v>5873</v>
      </c>
      <c r="K619" t="s">
        <v>5873</v>
      </c>
      <c r="L619" t="s">
        <v>5874</v>
      </c>
      <c r="M619">
        <v>28</v>
      </c>
      <c r="N619">
        <v>5</v>
      </c>
      <c r="O619">
        <v>2022</v>
      </c>
      <c r="P619">
        <v>28</v>
      </c>
      <c r="Q619" t="s">
        <v>479</v>
      </c>
      <c r="R619" s="1">
        <v>44682</v>
      </c>
      <c r="S619">
        <v>2</v>
      </c>
      <c r="T619" t="s">
        <v>1724</v>
      </c>
      <c r="U619" t="s">
        <v>5875</v>
      </c>
      <c r="V619">
        <v>15195</v>
      </c>
      <c r="W619" t="s">
        <v>5876</v>
      </c>
      <c r="X619">
        <v>292</v>
      </c>
      <c r="Y619">
        <v>1.9199999999999998E-2</v>
      </c>
      <c r="Z619">
        <v>10</v>
      </c>
      <c r="AA619" t="s">
        <v>5877</v>
      </c>
      <c r="AB619">
        <v>38</v>
      </c>
      <c r="AC619">
        <v>35</v>
      </c>
      <c r="AD619">
        <v>0</v>
      </c>
      <c r="AE619">
        <v>35.6</v>
      </c>
      <c r="AF619" t="s">
        <v>52</v>
      </c>
      <c r="AG619">
        <v>44200</v>
      </c>
      <c r="AH619" t="s">
        <v>5878</v>
      </c>
      <c r="AI619" t="s">
        <v>54</v>
      </c>
      <c r="AJ619" t="s">
        <v>9380</v>
      </c>
      <c r="AK619" t="s">
        <v>54</v>
      </c>
      <c r="AL619" s="23" t="str">
        <f t="shared" si="10"/>
        <v>Life Style</v>
      </c>
      <c r="AM619">
        <f>LEN(Exploratory_Data_Analysis___video_youtube[[#This Row],[description]])</f>
        <v>845</v>
      </c>
    </row>
    <row r="620" spans="1:39" x14ac:dyDescent="0.35">
      <c r="A620" t="s">
        <v>5879</v>
      </c>
      <c r="B620" t="s">
        <v>5880</v>
      </c>
      <c r="C620" t="s">
        <v>5880</v>
      </c>
      <c r="D620" t="s">
        <v>5881</v>
      </c>
      <c r="E620" t="s">
        <v>41</v>
      </c>
      <c r="F620" t="s">
        <v>310</v>
      </c>
      <c r="G620" t="s">
        <v>1721</v>
      </c>
      <c r="H620" t="s">
        <v>1721</v>
      </c>
      <c r="I620" t="s">
        <v>43</v>
      </c>
      <c r="J620" t="s">
        <v>5882</v>
      </c>
      <c r="K620" t="s">
        <v>5882</v>
      </c>
      <c r="L620" t="s">
        <v>5883</v>
      </c>
      <c r="M620">
        <v>2</v>
      </c>
      <c r="N620">
        <v>6</v>
      </c>
      <c r="O620">
        <v>2022</v>
      </c>
      <c r="P620">
        <v>2</v>
      </c>
      <c r="Q620" t="s">
        <v>631</v>
      </c>
      <c r="R620" s="1">
        <v>44713</v>
      </c>
      <c r="S620">
        <v>2</v>
      </c>
      <c r="T620" t="s">
        <v>1724</v>
      </c>
      <c r="U620" t="s">
        <v>5884</v>
      </c>
      <c r="V620">
        <v>28696</v>
      </c>
      <c r="W620" t="s">
        <v>3397</v>
      </c>
      <c r="X620">
        <v>818</v>
      </c>
      <c r="Y620">
        <v>2.8500000000000001E-2</v>
      </c>
      <c r="Z620">
        <v>14</v>
      </c>
      <c r="AA620" t="s">
        <v>5885</v>
      </c>
      <c r="AB620">
        <v>37</v>
      </c>
      <c r="AC620">
        <v>27</v>
      </c>
      <c r="AD620">
        <v>0</v>
      </c>
      <c r="AE620">
        <v>27.6</v>
      </c>
      <c r="AF620" t="s">
        <v>187</v>
      </c>
      <c r="AG620">
        <v>43400</v>
      </c>
      <c r="AH620" t="s">
        <v>5886</v>
      </c>
      <c r="AI620" t="s">
        <v>54</v>
      </c>
      <c r="AJ620" t="s">
        <v>166</v>
      </c>
      <c r="AK620" t="s">
        <v>54</v>
      </c>
      <c r="AL620" s="23" t="str">
        <f t="shared" si="10"/>
        <v>Life Style</v>
      </c>
      <c r="AM620">
        <f>LEN(Exploratory_Data_Analysis___video_youtube[[#This Row],[description]])</f>
        <v>469</v>
      </c>
    </row>
    <row r="621" spans="1:39" x14ac:dyDescent="0.35">
      <c r="A621" t="s">
        <v>5887</v>
      </c>
      <c r="B621" t="s">
        <v>5888</v>
      </c>
      <c r="C621" t="s">
        <v>5888</v>
      </c>
      <c r="D621" t="s">
        <v>5889</v>
      </c>
      <c r="E621" t="s">
        <v>41</v>
      </c>
      <c r="F621" t="s">
        <v>125</v>
      </c>
      <c r="G621" t="s">
        <v>1721</v>
      </c>
      <c r="H621" t="s">
        <v>1721</v>
      </c>
      <c r="I621" t="s">
        <v>43</v>
      </c>
      <c r="J621" t="s">
        <v>5890</v>
      </c>
      <c r="K621" t="s">
        <v>5890</v>
      </c>
      <c r="L621" t="s">
        <v>5891</v>
      </c>
      <c r="M621">
        <v>6</v>
      </c>
      <c r="N621">
        <v>6</v>
      </c>
      <c r="O621">
        <v>2022</v>
      </c>
      <c r="P621">
        <v>6</v>
      </c>
      <c r="Q621" t="s">
        <v>631</v>
      </c>
      <c r="R621" s="1">
        <v>44713</v>
      </c>
      <c r="S621">
        <v>2</v>
      </c>
      <c r="T621" t="s">
        <v>1724</v>
      </c>
      <c r="U621" t="s">
        <v>5892</v>
      </c>
      <c r="V621">
        <v>53676</v>
      </c>
      <c r="W621" t="s">
        <v>5102</v>
      </c>
      <c r="X621">
        <v>495</v>
      </c>
      <c r="Y621">
        <v>9.1999999999999998E-3</v>
      </c>
      <c r="Z621">
        <v>41</v>
      </c>
      <c r="AA621" t="s">
        <v>5893</v>
      </c>
      <c r="AB621">
        <v>26</v>
      </c>
      <c r="AC621">
        <v>51</v>
      </c>
      <c r="AD621">
        <v>0</v>
      </c>
      <c r="AE621">
        <v>51.4</v>
      </c>
      <c r="AF621" t="s">
        <v>52</v>
      </c>
      <c r="AG621">
        <v>45200</v>
      </c>
      <c r="AH621" t="s">
        <v>5894</v>
      </c>
      <c r="AI621" t="s">
        <v>54</v>
      </c>
      <c r="AJ621" t="s">
        <v>5415</v>
      </c>
      <c r="AK621" t="s">
        <v>5415</v>
      </c>
      <c r="AL621" s="23" t="str">
        <f t="shared" si="10"/>
        <v>ธุรกิจและการค้า</v>
      </c>
      <c r="AM621">
        <f>LEN(Exploratory_Data_Analysis___video_youtube[[#This Row],[description]])</f>
        <v>732</v>
      </c>
    </row>
    <row r="622" spans="1:39" x14ac:dyDescent="0.35">
      <c r="A622" t="s">
        <v>5895</v>
      </c>
      <c r="B622" t="s">
        <v>5896</v>
      </c>
      <c r="C622" t="s">
        <v>5896</v>
      </c>
      <c r="D622" t="s">
        <v>5897</v>
      </c>
      <c r="E622" t="s">
        <v>41</v>
      </c>
      <c r="F622" t="s">
        <v>730</v>
      </c>
      <c r="G622" t="s">
        <v>1721</v>
      </c>
      <c r="H622" t="s">
        <v>1721</v>
      </c>
      <c r="I622" t="s">
        <v>43</v>
      </c>
      <c r="J622" t="s">
        <v>5898</v>
      </c>
      <c r="K622" t="s">
        <v>5898</v>
      </c>
      <c r="L622" t="s">
        <v>5899</v>
      </c>
      <c r="M622">
        <v>9</v>
      </c>
      <c r="N622">
        <v>6</v>
      </c>
      <c r="O622">
        <v>2022</v>
      </c>
      <c r="P622">
        <v>9</v>
      </c>
      <c r="Q622" t="s">
        <v>631</v>
      </c>
      <c r="R622" s="1">
        <v>44713</v>
      </c>
      <c r="S622">
        <v>2</v>
      </c>
      <c r="T622" t="s">
        <v>1724</v>
      </c>
      <c r="U622" t="s">
        <v>5900</v>
      </c>
      <c r="V622">
        <v>51648</v>
      </c>
      <c r="W622" t="s">
        <v>5901</v>
      </c>
      <c r="X622">
        <v>1659</v>
      </c>
      <c r="Y622">
        <v>3.2099999999999997E-2</v>
      </c>
      <c r="Z622">
        <v>47</v>
      </c>
      <c r="AA622" t="s">
        <v>5902</v>
      </c>
      <c r="AB622">
        <v>36</v>
      </c>
      <c r="AC622">
        <v>44</v>
      </c>
      <c r="AD622">
        <v>0</v>
      </c>
      <c r="AE622">
        <v>44.6</v>
      </c>
      <c r="AF622" t="s">
        <v>52</v>
      </c>
      <c r="AG622">
        <v>46200</v>
      </c>
      <c r="AH622" t="s">
        <v>5903</v>
      </c>
      <c r="AI622" t="s">
        <v>54</v>
      </c>
      <c r="AJ622" t="s">
        <v>54</v>
      </c>
      <c r="AK622" t="s">
        <v>54</v>
      </c>
      <c r="AL622" s="23" t="str">
        <f t="shared" si="10"/>
        <v>อื่น ๆ</v>
      </c>
      <c r="AM622">
        <f>LEN(Exploratory_Data_Analysis___video_youtube[[#This Row],[description]])</f>
        <v>665</v>
      </c>
    </row>
    <row r="623" spans="1:39" x14ac:dyDescent="0.35">
      <c r="A623" t="s">
        <v>5904</v>
      </c>
      <c r="B623" t="s">
        <v>5905</v>
      </c>
      <c r="C623" t="s">
        <v>5905</v>
      </c>
      <c r="D623" t="s">
        <v>5906</v>
      </c>
      <c r="E623" t="s">
        <v>41</v>
      </c>
      <c r="F623" t="s">
        <v>40</v>
      </c>
      <c r="G623" t="s">
        <v>1721</v>
      </c>
      <c r="H623" t="s">
        <v>1721</v>
      </c>
      <c r="I623" t="s">
        <v>43</v>
      </c>
      <c r="J623" t="s">
        <v>5907</v>
      </c>
      <c r="K623" t="s">
        <v>5907</v>
      </c>
      <c r="L623" t="s">
        <v>5908</v>
      </c>
      <c r="M623">
        <v>12</v>
      </c>
      <c r="N623">
        <v>6</v>
      </c>
      <c r="O623">
        <v>2022</v>
      </c>
      <c r="P623">
        <v>12</v>
      </c>
      <c r="Q623" t="s">
        <v>631</v>
      </c>
      <c r="R623" s="1">
        <v>44713</v>
      </c>
      <c r="S623">
        <v>2</v>
      </c>
      <c r="T623" t="s">
        <v>1724</v>
      </c>
      <c r="U623" t="s">
        <v>5909</v>
      </c>
      <c r="V623">
        <v>33629</v>
      </c>
      <c r="W623" t="s">
        <v>5910</v>
      </c>
      <c r="X623">
        <v>963</v>
      </c>
      <c r="Y623">
        <v>2.86E-2</v>
      </c>
      <c r="Z623">
        <v>30</v>
      </c>
      <c r="AA623" t="s">
        <v>1982</v>
      </c>
      <c r="AB623">
        <v>44</v>
      </c>
      <c r="AC623">
        <v>28</v>
      </c>
      <c r="AD623">
        <v>0</v>
      </c>
      <c r="AE623">
        <v>28.7</v>
      </c>
      <c r="AF623" t="s">
        <v>187</v>
      </c>
      <c r="AG623">
        <v>43700</v>
      </c>
      <c r="AH623" t="s">
        <v>5911</v>
      </c>
      <c r="AI623" t="s">
        <v>54</v>
      </c>
      <c r="AJ623" t="s">
        <v>285</v>
      </c>
      <c r="AK623" t="s">
        <v>54</v>
      </c>
      <c r="AL623" s="23" t="str">
        <f t="shared" si="10"/>
        <v>การเมือง</v>
      </c>
      <c r="AM623">
        <f>LEN(Exploratory_Data_Analysis___video_youtube[[#This Row],[description]])</f>
        <v>1218</v>
      </c>
    </row>
    <row r="624" spans="1:39" x14ac:dyDescent="0.35">
      <c r="A624" t="s">
        <v>5912</v>
      </c>
      <c r="B624" t="s">
        <v>5913</v>
      </c>
      <c r="C624" t="s">
        <v>5913</v>
      </c>
      <c r="D624" t="s">
        <v>5914</v>
      </c>
      <c r="E624" t="s">
        <v>41</v>
      </c>
      <c r="F624" t="s">
        <v>264</v>
      </c>
      <c r="G624" t="s">
        <v>1721</v>
      </c>
      <c r="H624" t="s">
        <v>1721</v>
      </c>
      <c r="I624" t="s">
        <v>43</v>
      </c>
      <c r="J624" t="s">
        <v>5915</v>
      </c>
      <c r="K624" t="s">
        <v>5915</v>
      </c>
      <c r="L624" t="s">
        <v>5916</v>
      </c>
      <c r="M624">
        <v>19</v>
      </c>
      <c r="N624">
        <v>6</v>
      </c>
      <c r="O624">
        <v>2022</v>
      </c>
      <c r="P624">
        <v>19</v>
      </c>
      <c r="Q624" t="s">
        <v>631</v>
      </c>
      <c r="R624" s="1">
        <v>44713</v>
      </c>
      <c r="S624">
        <v>2</v>
      </c>
      <c r="T624" t="s">
        <v>1724</v>
      </c>
      <c r="U624" t="s">
        <v>5917</v>
      </c>
      <c r="V624">
        <v>66364</v>
      </c>
      <c r="W624" t="s">
        <v>5918</v>
      </c>
      <c r="X624">
        <v>1723</v>
      </c>
      <c r="Y624">
        <v>2.5999999999999999E-2</v>
      </c>
      <c r="Z624">
        <v>66</v>
      </c>
      <c r="AA624" t="s">
        <v>5919</v>
      </c>
      <c r="AB624">
        <v>29</v>
      </c>
      <c r="AC624">
        <v>3</v>
      </c>
      <c r="AD624">
        <v>1</v>
      </c>
      <c r="AE624">
        <v>63.5</v>
      </c>
      <c r="AF624" t="s">
        <v>259</v>
      </c>
      <c r="AG624">
        <v>49700</v>
      </c>
      <c r="AH624" t="s">
        <v>5920</v>
      </c>
      <c r="AI624" t="s">
        <v>54</v>
      </c>
      <c r="AJ624" t="s">
        <v>166</v>
      </c>
      <c r="AK624" t="s">
        <v>54</v>
      </c>
      <c r="AL624" s="23" t="str">
        <f t="shared" si="10"/>
        <v>Life Style</v>
      </c>
      <c r="AM624">
        <f>LEN(Exploratory_Data_Analysis___video_youtube[[#This Row],[description]])</f>
        <v>570</v>
      </c>
    </row>
    <row r="625" spans="1:39" x14ac:dyDescent="0.35">
      <c r="A625" t="s">
        <v>5921</v>
      </c>
      <c r="B625" t="s">
        <v>5922</v>
      </c>
      <c r="C625" t="s">
        <v>5922</v>
      </c>
      <c r="D625" t="s">
        <v>5923</v>
      </c>
      <c r="E625" t="s">
        <v>41</v>
      </c>
      <c r="F625" t="s">
        <v>465</v>
      </c>
      <c r="G625" t="s">
        <v>1721</v>
      </c>
      <c r="H625" t="s">
        <v>1721</v>
      </c>
      <c r="I625" t="s">
        <v>43</v>
      </c>
      <c r="J625" t="s">
        <v>5924</v>
      </c>
      <c r="K625" t="s">
        <v>5924</v>
      </c>
      <c r="L625" t="s">
        <v>5925</v>
      </c>
      <c r="M625">
        <v>20</v>
      </c>
      <c r="N625">
        <v>6</v>
      </c>
      <c r="O625">
        <v>2022</v>
      </c>
      <c r="P625">
        <v>20</v>
      </c>
      <c r="Q625" t="s">
        <v>631</v>
      </c>
      <c r="R625" s="1">
        <v>44713</v>
      </c>
      <c r="S625">
        <v>2</v>
      </c>
      <c r="T625" t="s">
        <v>1724</v>
      </c>
      <c r="U625" t="s">
        <v>5926</v>
      </c>
      <c r="V625">
        <v>64051</v>
      </c>
      <c r="W625" t="s">
        <v>5927</v>
      </c>
      <c r="X625">
        <v>1627</v>
      </c>
      <c r="Y625">
        <v>2.5399999999999999E-2</v>
      </c>
      <c r="Z625">
        <v>95</v>
      </c>
      <c r="AA625" t="s">
        <v>5928</v>
      </c>
      <c r="AB625">
        <v>6</v>
      </c>
      <c r="AC625">
        <v>1</v>
      </c>
      <c r="AD625">
        <v>1</v>
      </c>
      <c r="AE625">
        <v>61.1</v>
      </c>
      <c r="AF625" t="s">
        <v>259</v>
      </c>
      <c r="AG625">
        <v>47800</v>
      </c>
      <c r="AH625" t="s">
        <v>5929</v>
      </c>
      <c r="AI625" t="s">
        <v>54</v>
      </c>
      <c r="AJ625" t="s">
        <v>1419</v>
      </c>
      <c r="AK625" t="s">
        <v>54</v>
      </c>
      <c r="AL625" s="23" t="str">
        <f t="shared" si="10"/>
        <v>Life Style</v>
      </c>
      <c r="AM625">
        <f>LEN(Exploratory_Data_Analysis___video_youtube[[#This Row],[description]])</f>
        <v>518</v>
      </c>
    </row>
    <row r="626" spans="1:39" x14ac:dyDescent="0.35">
      <c r="A626" t="s">
        <v>5930</v>
      </c>
      <c r="B626" t="s">
        <v>5931</v>
      </c>
      <c r="C626" t="s">
        <v>5931</v>
      </c>
      <c r="D626" t="s">
        <v>5932</v>
      </c>
      <c r="E626" t="s">
        <v>41</v>
      </c>
      <c r="F626" t="s">
        <v>351</v>
      </c>
      <c r="G626" t="s">
        <v>1721</v>
      </c>
      <c r="H626" t="s">
        <v>1721</v>
      </c>
      <c r="I626" t="s">
        <v>43</v>
      </c>
      <c r="J626" t="s">
        <v>5933</v>
      </c>
      <c r="K626" t="s">
        <v>5933</v>
      </c>
      <c r="L626" t="s">
        <v>5934</v>
      </c>
      <c r="M626">
        <v>22</v>
      </c>
      <c r="N626">
        <v>6</v>
      </c>
      <c r="O626">
        <v>2022</v>
      </c>
      <c r="P626">
        <v>22</v>
      </c>
      <c r="Q626" t="s">
        <v>631</v>
      </c>
      <c r="R626" s="1">
        <v>44713</v>
      </c>
      <c r="S626">
        <v>2</v>
      </c>
      <c r="T626" t="s">
        <v>1724</v>
      </c>
      <c r="U626" t="s">
        <v>5935</v>
      </c>
      <c r="V626">
        <v>152439</v>
      </c>
      <c r="W626" t="s">
        <v>5936</v>
      </c>
      <c r="X626">
        <v>4917</v>
      </c>
      <c r="Y626">
        <v>3.2300000000000002E-2</v>
      </c>
      <c r="Z626">
        <v>367</v>
      </c>
      <c r="AA626" t="s">
        <v>5937</v>
      </c>
      <c r="AB626">
        <v>52</v>
      </c>
      <c r="AC626">
        <v>38</v>
      </c>
      <c r="AD626">
        <v>0</v>
      </c>
      <c r="AE626">
        <v>38.9</v>
      </c>
      <c r="AF626" t="s">
        <v>52</v>
      </c>
      <c r="AG626">
        <v>42500</v>
      </c>
      <c r="AH626" t="s">
        <v>5938</v>
      </c>
      <c r="AI626" t="s">
        <v>54</v>
      </c>
      <c r="AJ626" t="s">
        <v>166</v>
      </c>
      <c r="AK626" t="s">
        <v>54</v>
      </c>
      <c r="AL626" s="23" t="str">
        <f t="shared" si="10"/>
        <v>Life Style</v>
      </c>
      <c r="AM626">
        <f>LEN(Exploratory_Data_Analysis___video_youtube[[#This Row],[description]])</f>
        <v>441</v>
      </c>
    </row>
    <row r="627" spans="1:39" x14ac:dyDescent="0.35">
      <c r="A627" t="s">
        <v>5939</v>
      </c>
      <c r="B627" t="s">
        <v>5940</v>
      </c>
      <c r="C627" t="s">
        <v>5940</v>
      </c>
      <c r="D627" t="s">
        <v>5941</v>
      </c>
      <c r="E627" t="s">
        <v>41</v>
      </c>
      <c r="F627" t="s">
        <v>264</v>
      </c>
      <c r="G627" t="s">
        <v>1721</v>
      </c>
      <c r="H627" t="s">
        <v>1721</v>
      </c>
      <c r="I627" t="s">
        <v>43</v>
      </c>
      <c r="J627" t="s">
        <v>5942</v>
      </c>
      <c r="K627" t="s">
        <v>5942</v>
      </c>
      <c r="L627" t="s">
        <v>5943</v>
      </c>
      <c r="M627">
        <v>26</v>
      </c>
      <c r="N627">
        <v>6</v>
      </c>
      <c r="O627">
        <v>2022</v>
      </c>
      <c r="P627">
        <v>26</v>
      </c>
      <c r="Q627" t="s">
        <v>631</v>
      </c>
      <c r="R627" s="1">
        <v>44713</v>
      </c>
      <c r="S627">
        <v>2</v>
      </c>
      <c r="T627" t="s">
        <v>1724</v>
      </c>
      <c r="U627" t="s">
        <v>5944</v>
      </c>
      <c r="V627">
        <v>329284</v>
      </c>
      <c r="W627" t="s">
        <v>5945</v>
      </c>
      <c r="X627">
        <v>10489</v>
      </c>
      <c r="Y627">
        <v>3.1899999999999998E-2</v>
      </c>
      <c r="Z627">
        <v>300</v>
      </c>
      <c r="AA627" t="s">
        <v>2754</v>
      </c>
      <c r="AB627">
        <v>20</v>
      </c>
      <c r="AC627">
        <v>5</v>
      </c>
      <c r="AD627">
        <v>1</v>
      </c>
      <c r="AE627">
        <v>65.3</v>
      </c>
      <c r="AF627" t="s">
        <v>259</v>
      </c>
      <c r="AG627">
        <v>63500</v>
      </c>
      <c r="AH627" t="s">
        <v>5946</v>
      </c>
      <c r="AI627" t="s">
        <v>54</v>
      </c>
      <c r="AJ627" t="s">
        <v>166</v>
      </c>
      <c r="AK627" t="s">
        <v>54</v>
      </c>
      <c r="AL627" s="23" t="str">
        <f t="shared" si="10"/>
        <v>Life Style</v>
      </c>
      <c r="AM627">
        <f>LEN(Exploratory_Data_Analysis___video_youtube[[#This Row],[description]])</f>
        <v>646</v>
      </c>
    </row>
    <row r="628" spans="1:39" x14ac:dyDescent="0.35">
      <c r="A628" t="s">
        <v>5947</v>
      </c>
      <c r="B628" t="s">
        <v>5948</v>
      </c>
      <c r="C628" t="s">
        <v>5948</v>
      </c>
      <c r="D628" t="s">
        <v>5949</v>
      </c>
      <c r="E628" t="s">
        <v>41</v>
      </c>
      <c r="F628" t="s">
        <v>264</v>
      </c>
      <c r="G628" t="s">
        <v>1721</v>
      </c>
      <c r="H628" t="s">
        <v>1721</v>
      </c>
      <c r="I628" t="s">
        <v>43</v>
      </c>
      <c r="J628" t="s">
        <v>5950</v>
      </c>
      <c r="K628" t="s">
        <v>5950</v>
      </c>
      <c r="L628" t="s">
        <v>5951</v>
      </c>
      <c r="M628">
        <v>6</v>
      </c>
      <c r="N628">
        <v>7</v>
      </c>
      <c r="O628">
        <v>2022</v>
      </c>
      <c r="P628">
        <v>6</v>
      </c>
      <c r="Q628" t="s">
        <v>762</v>
      </c>
      <c r="R628" s="1">
        <v>44743</v>
      </c>
      <c r="S628">
        <v>3</v>
      </c>
      <c r="T628" t="s">
        <v>1916</v>
      </c>
      <c r="U628" t="s">
        <v>5952</v>
      </c>
      <c r="V628">
        <v>146718</v>
      </c>
      <c r="W628" t="s">
        <v>5953</v>
      </c>
      <c r="X628">
        <v>5556</v>
      </c>
      <c r="Y628">
        <v>3.7900000000000003E-2</v>
      </c>
      <c r="Z628">
        <v>168</v>
      </c>
      <c r="AA628" t="s">
        <v>4303</v>
      </c>
      <c r="AB628">
        <v>17</v>
      </c>
      <c r="AC628">
        <v>44</v>
      </c>
      <c r="AD628">
        <v>0</v>
      </c>
      <c r="AE628">
        <v>44.3</v>
      </c>
      <c r="AF628" t="s">
        <v>52</v>
      </c>
      <c r="AG628">
        <v>41700</v>
      </c>
      <c r="AH628" t="s">
        <v>5954</v>
      </c>
      <c r="AI628" t="s">
        <v>54</v>
      </c>
      <c r="AJ628" t="s">
        <v>166</v>
      </c>
      <c r="AK628" t="s">
        <v>54</v>
      </c>
      <c r="AL628" s="23" t="str">
        <f t="shared" si="10"/>
        <v>Life Style</v>
      </c>
      <c r="AM628">
        <f>LEN(Exploratory_Data_Analysis___video_youtube[[#This Row],[description]])</f>
        <v>1370</v>
      </c>
    </row>
    <row r="629" spans="1:39" x14ac:dyDescent="0.35">
      <c r="A629" t="s">
        <v>5955</v>
      </c>
      <c r="B629" t="s">
        <v>5956</v>
      </c>
      <c r="C629" t="s">
        <v>5956</v>
      </c>
      <c r="D629" t="s">
        <v>5957</v>
      </c>
      <c r="E629" t="s">
        <v>41</v>
      </c>
      <c r="F629" t="s">
        <v>1749</v>
      </c>
      <c r="G629" t="s">
        <v>1721</v>
      </c>
      <c r="H629" t="s">
        <v>1721</v>
      </c>
      <c r="I629" t="s">
        <v>43</v>
      </c>
      <c r="J629" t="s">
        <v>5958</v>
      </c>
      <c r="K629" t="s">
        <v>5958</v>
      </c>
      <c r="L629" t="s">
        <v>5959</v>
      </c>
      <c r="M629">
        <v>11</v>
      </c>
      <c r="N629">
        <v>7</v>
      </c>
      <c r="O629">
        <v>2022</v>
      </c>
      <c r="P629">
        <v>11</v>
      </c>
      <c r="Q629" t="s">
        <v>762</v>
      </c>
      <c r="R629" s="1">
        <v>44743</v>
      </c>
      <c r="S629">
        <v>3</v>
      </c>
      <c r="T629" t="s">
        <v>1916</v>
      </c>
      <c r="U629" t="s">
        <v>5960</v>
      </c>
      <c r="V629">
        <v>37885</v>
      </c>
      <c r="W629" t="s">
        <v>5961</v>
      </c>
      <c r="X629">
        <v>801</v>
      </c>
      <c r="Y629">
        <v>2.1100000000000001E-2</v>
      </c>
      <c r="Z629">
        <v>25</v>
      </c>
      <c r="AA629" t="s">
        <v>5962</v>
      </c>
      <c r="AB629">
        <v>39</v>
      </c>
      <c r="AC629">
        <v>49</v>
      </c>
      <c r="AD629">
        <v>0</v>
      </c>
      <c r="AE629">
        <v>49.7</v>
      </c>
      <c r="AF629" t="s">
        <v>52</v>
      </c>
      <c r="AG629">
        <v>42600</v>
      </c>
      <c r="AH629" t="s">
        <v>5963</v>
      </c>
      <c r="AI629" t="s">
        <v>54</v>
      </c>
      <c r="AJ629" t="s">
        <v>166</v>
      </c>
      <c r="AK629" t="s">
        <v>54</v>
      </c>
      <c r="AL629" s="23" t="str">
        <f t="shared" si="10"/>
        <v>Life Style</v>
      </c>
      <c r="AM629">
        <f>LEN(Exploratory_Data_Analysis___video_youtube[[#This Row],[description]])</f>
        <v>687</v>
      </c>
    </row>
    <row r="630" spans="1:39" x14ac:dyDescent="0.35">
      <c r="A630" t="s">
        <v>5964</v>
      </c>
      <c r="B630" t="s">
        <v>5965</v>
      </c>
      <c r="C630" t="s">
        <v>5965</v>
      </c>
      <c r="D630" t="s">
        <v>5966</v>
      </c>
      <c r="E630" t="s">
        <v>41</v>
      </c>
      <c r="F630" t="s">
        <v>320</v>
      </c>
      <c r="G630" t="s">
        <v>1721</v>
      </c>
      <c r="H630" t="s">
        <v>1721</v>
      </c>
      <c r="I630" t="s">
        <v>43</v>
      </c>
      <c r="J630" t="s">
        <v>5967</v>
      </c>
      <c r="K630" t="s">
        <v>5967</v>
      </c>
      <c r="L630" t="s">
        <v>5968</v>
      </c>
      <c r="M630">
        <v>12</v>
      </c>
      <c r="N630">
        <v>7</v>
      </c>
      <c r="O630">
        <v>2022</v>
      </c>
      <c r="P630">
        <v>12</v>
      </c>
      <c r="Q630" t="s">
        <v>762</v>
      </c>
      <c r="R630" s="1">
        <v>44743</v>
      </c>
      <c r="S630">
        <v>3</v>
      </c>
      <c r="T630" t="s">
        <v>1916</v>
      </c>
      <c r="U630" t="s">
        <v>5969</v>
      </c>
      <c r="V630">
        <v>11651</v>
      </c>
      <c r="W630" t="s">
        <v>5970</v>
      </c>
      <c r="X630">
        <v>205</v>
      </c>
      <c r="Y630">
        <v>1.7600000000000001E-2</v>
      </c>
      <c r="Z630">
        <v>13</v>
      </c>
      <c r="AA630" t="s">
        <v>5971</v>
      </c>
      <c r="AB630">
        <v>1</v>
      </c>
      <c r="AC630">
        <v>49</v>
      </c>
      <c r="AD630">
        <v>0</v>
      </c>
      <c r="AE630">
        <v>49</v>
      </c>
      <c r="AF630" t="s">
        <v>52</v>
      </c>
      <c r="AG630">
        <v>42400</v>
      </c>
      <c r="AH630" t="s">
        <v>5972</v>
      </c>
      <c r="AI630" t="s">
        <v>54</v>
      </c>
      <c r="AJ630" t="s">
        <v>5415</v>
      </c>
      <c r="AK630" t="s">
        <v>54</v>
      </c>
      <c r="AL630" s="23" t="str">
        <f t="shared" si="10"/>
        <v>ธุรกิจและการค้า</v>
      </c>
      <c r="AM630">
        <f>LEN(Exploratory_Data_Analysis___video_youtube[[#This Row],[description]])</f>
        <v>704</v>
      </c>
    </row>
    <row r="631" spans="1:39" x14ac:dyDescent="0.35">
      <c r="A631" t="s">
        <v>5973</v>
      </c>
      <c r="B631" t="s">
        <v>5974</v>
      </c>
      <c r="C631" t="s">
        <v>5974</v>
      </c>
      <c r="D631" t="s">
        <v>5975</v>
      </c>
      <c r="E631" t="s">
        <v>41</v>
      </c>
      <c r="F631" t="s">
        <v>892</v>
      </c>
      <c r="G631" t="s">
        <v>1721</v>
      </c>
      <c r="H631" t="s">
        <v>1721</v>
      </c>
      <c r="I631" t="s">
        <v>43</v>
      </c>
      <c r="J631" t="s">
        <v>5976</v>
      </c>
      <c r="K631" t="s">
        <v>5976</v>
      </c>
      <c r="L631" t="s">
        <v>5977</v>
      </c>
      <c r="M631">
        <v>13</v>
      </c>
      <c r="N631">
        <v>7</v>
      </c>
      <c r="O631">
        <v>2022</v>
      </c>
      <c r="P631">
        <v>13</v>
      </c>
      <c r="Q631" t="s">
        <v>762</v>
      </c>
      <c r="R631" s="1">
        <v>44743</v>
      </c>
      <c r="S631">
        <v>3</v>
      </c>
      <c r="T631" t="s">
        <v>1916</v>
      </c>
      <c r="U631" t="s">
        <v>5978</v>
      </c>
      <c r="V631">
        <v>43316</v>
      </c>
      <c r="W631" t="s">
        <v>5979</v>
      </c>
      <c r="X631">
        <v>1149</v>
      </c>
      <c r="Y631">
        <v>2.6499999999999999E-2</v>
      </c>
      <c r="Z631">
        <v>83</v>
      </c>
      <c r="AA631" t="s">
        <v>5980</v>
      </c>
      <c r="AB631">
        <v>5</v>
      </c>
      <c r="AC631">
        <v>38</v>
      </c>
      <c r="AD631">
        <v>0</v>
      </c>
      <c r="AE631">
        <v>38.1</v>
      </c>
      <c r="AF631" t="s">
        <v>52</v>
      </c>
      <c r="AG631">
        <v>44300</v>
      </c>
      <c r="AH631" t="s">
        <v>5981</v>
      </c>
      <c r="AI631" t="s">
        <v>54</v>
      </c>
      <c r="AJ631" t="s">
        <v>1579</v>
      </c>
      <c r="AK631" t="s">
        <v>54</v>
      </c>
      <c r="AL631" s="23" t="str">
        <f t="shared" si="10"/>
        <v>สินค้าและบริการ</v>
      </c>
      <c r="AM631">
        <f>LEN(Exploratory_Data_Analysis___video_youtube[[#This Row],[description]])</f>
        <v>536</v>
      </c>
    </row>
    <row r="632" spans="1:39" x14ac:dyDescent="0.35">
      <c r="A632" t="s">
        <v>5982</v>
      </c>
      <c r="B632" t="s">
        <v>5983</v>
      </c>
      <c r="C632" t="s">
        <v>5983</v>
      </c>
      <c r="D632" t="s">
        <v>5984</v>
      </c>
      <c r="E632" t="s">
        <v>41</v>
      </c>
      <c r="F632" t="s">
        <v>628</v>
      </c>
      <c r="G632" t="s">
        <v>1721</v>
      </c>
      <c r="H632" t="s">
        <v>1721</v>
      </c>
      <c r="I632" t="s">
        <v>43</v>
      </c>
      <c r="J632" t="s">
        <v>5985</v>
      </c>
      <c r="K632" t="s">
        <v>5985</v>
      </c>
      <c r="L632" t="s">
        <v>5986</v>
      </c>
      <c r="M632">
        <v>16</v>
      </c>
      <c r="N632">
        <v>7</v>
      </c>
      <c r="O632">
        <v>2022</v>
      </c>
      <c r="P632">
        <v>16</v>
      </c>
      <c r="Q632" t="s">
        <v>762</v>
      </c>
      <c r="R632" s="1">
        <v>44743</v>
      </c>
      <c r="S632">
        <v>3</v>
      </c>
      <c r="T632" t="s">
        <v>1916</v>
      </c>
      <c r="U632" t="s">
        <v>5987</v>
      </c>
      <c r="V632">
        <v>222598</v>
      </c>
      <c r="W632" t="s">
        <v>5988</v>
      </c>
      <c r="X632">
        <v>3470</v>
      </c>
      <c r="Y632">
        <v>1.5599999999999999E-2</v>
      </c>
      <c r="Z632">
        <v>239</v>
      </c>
      <c r="AA632" t="s">
        <v>5989</v>
      </c>
      <c r="AB632">
        <v>28</v>
      </c>
      <c r="AC632">
        <v>34</v>
      </c>
      <c r="AD632">
        <v>0</v>
      </c>
      <c r="AE632">
        <v>34.5</v>
      </c>
      <c r="AF632" t="s">
        <v>52</v>
      </c>
      <c r="AG632">
        <v>27800</v>
      </c>
      <c r="AH632" t="s">
        <v>5990</v>
      </c>
      <c r="AI632" t="s">
        <v>54</v>
      </c>
      <c r="AJ632" t="s">
        <v>846</v>
      </c>
      <c r="AK632" t="s">
        <v>54</v>
      </c>
      <c r="AL632" s="23" t="str">
        <f t="shared" si="10"/>
        <v>ธุรกิจและการค้า</v>
      </c>
      <c r="AM632">
        <f>LEN(Exploratory_Data_Analysis___video_youtube[[#This Row],[description]])</f>
        <v>1619</v>
      </c>
    </row>
    <row r="633" spans="1:39" x14ac:dyDescent="0.35">
      <c r="A633" t="s">
        <v>5991</v>
      </c>
      <c r="B633" t="s">
        <v>5992</v>
      </c>
      <c r="C633" t="s">
        <v>5992</v>
      </c>
      <c r="D633" t="s">
        <v>5993</v>
      </c>
      <c r="E633" t="s">
        <v>41</v>
      </c>
      <c r="F633" t="s">
        <v>4017</v>
      </c>
      <c r="G633" t="s">
        <v>1721</v>
      </c>
      <c r="H633" t="s">
        <v>1721</v>
      </c>
      <c r="I633" t="s">
        <v>43</v>
      </c>
      <c r="J633" t="s">
        <v>5994</v>
      </c>
      <c r="K633" t="s">
        <v>5994</v>
      </c>
      <c r="L633" t="s">
        <v>5995</v>
      </c>
      <c r="M633">
        <v>21</v>
      </c>
      <c r="N633">
        <v>7</v>
      </c>
      <c r="O633">
        <v>2022</v>
      </c>
      <c r="P633">
        <v>21</v>
      </c>
      <c r="Q633" t="s">
        <v>762</v>
      </c>
      <c r="R633" s="1">
        <v>44743</v>
      </c>
      <c r="S633">
        <v>3</v>
      </c>
      <c r="T633" t="s">
        <v>1916</v>
      </c>
      <c r="U633" t="s">
        <v>5996</v>
      </c>
      <c r="V633">
        <v>67124</v>
      </c>
      <c r="W633" t="s">
        <v>5997</v>
      </c>
      <c r="X633">
        <v>1736</v>
      </c>
      <c r="Y633">
        <v>2.5899999999999999E-2</v>
      </c>
      <c r="Z633">
        <v>120</v>
      </c>
      <c r="AA633" t="s">
        <v>5998</v>
      </c>
      <c r="AB633">
        <v>49</v>
      </c>
      <c r="AC633">
        <v>57</v>
      </c>
      <c r="AD633">
        <v>0</v>
      </c>
      <c r="AE633">
        <v>57.8</v>
      </c>
      <c r="AF633" t="s">
        <v>52</v>
      </c>
      <c r="AG633">
        <v>39500</v>
      </c>
      <c r="AH633" t="s">
        <v>5999</v>
      </c>
      <c r="AI633" t="s">
        <v>54</v>
      </c>
      <c r="AJ633" t="s">
        <v>846</v>
      </c>
      <c r="AK633" t="s">
        <v>54</v>
      </c>
      <c r="AL633" s="23" t="str">
        <f t="shared" si="10"/>
        <v>ธุรกิจและการค้า</v>
      </c>
      <c r="AM633">
        <f>LEN(Exploratory_Data_Analysis___video_youtube[[#This Row],[description]])</f>
        <v>663</v>
      </c>
    </row>
    <row r="634" spans="1:39" x14ac:dyDescent="0.35">
      <c r="A634" t="s">
        <v>6000</v>
      </c>
      <c r="B634" t="s">
        <v>6001</v>
      </c>
      <c r="C634" t="s">
        <v>6001</v>
      </c>
      <c r="D634" t="s">
        <v>6002</v>
      </c>
      <c r="E634" t="s">
        <v>41</v>
      </c>
      <c r="F634" t="s">
        <v>738</v>
      </c>
      <c r="G634" t="s">
        <v>1721</v>
      </c>
      <c r="H634" t="s">
        <v>1721</v>
      </c>
      <c r="I634" t="s">
        <v>43</v>
      </c>
      <c r="J634" t="s">
        <v>6003</v>
      </c>
      <c r="K634" t="s">
        <v>6003</v>
      </c>
      <c r="L634" t="s">
        <v>6004</v>
      </c>
      <c r="M634">
        <v>27</v>
      </c>
      <c r="N634">
        <v>7</v>
      </c>
      <c r="O634">
        <v>2022</v>
      </c>
      <c r="P634">
        <v>27</v>
      </c>
      <c r="Q634" t="s">
        <v>762</v>
      </c>
      <c r="R634" s="1">
        <v>44743</v>
      </c>
      <c r="S634">
        <v>3</v>
      </c>
      <c r="T634" t="s">
        <v>1916</v>
      </c>
      <c r="U634" t="s">
        <v>6005</v>
      </c>
      <c r="V634">
        <v>19659</v>
      </c>
      <c r="W634" t="s">
        <v>6006</v>
      </c>
      <c r="X634">
        <v>437</v>
      </c>
      <c r="Y634">
        <v>2.2200000000000001E-2</v>
      </c>
      <c r="Z634">
        <v>41</v>
      </c>
      <c r="AA634" t="s">
        <v>6007</v>
      </c>
      <c r="AB634">
        <v>57</v>
      </c>
      <c r="AC634">
        <v>3</v>
      </c>
      <c r="AD634">
        <v>1</v>
      </c>
      <c r="AE634">
        <v>64</v>
      </c>
      <c r="AF634" t="s">
        <v>259</v>
      </c>
      <c r="AG634">
        <v>34300</v>
      </c>
      <c r="AH634" t="s">
        <v>6008</v>
      </c>
      <c r="AI634" t="s">
        <v>54</v>
      </c>
      <c r="AJ634" t="s">
        <v>166</v>
      </c>
      <c r="AK634" t="s">
        <v>54</v>
      </c>
      <c r="AL634" s="23" t="str">
        <f t="shared" si="10"/>
        <v>Life Style</v>
      </c>
      <c r="AM634">
        <f>LEN(Exploratory_Data_Analysis___video_youtube[[#This Row],[description]])</f>
        <v>645</v>
      </c>
    </row>
    <row r="635" spans="1:39" x14ac:dyDescent="0.35">
      <c r="A635" t="s">
        <v>6009</v>
      </c>
      <c r="B635" t="s">
        <v>6010</v>
      </c>
      <c r="C635" t="s">
        <v>6010</v>
      </c>
      <c r="D635" t="s">
        <v>6011</v>
      </c>
      <c r="E635" t="s">
        <v>41</v>
      </c>
      <c r="F635" t="s">
        <v>881</v>
      </c>
      <c r="G635" t="s">
        <v>1721</v>
      </c>
      <c r="H635" t="s">
        <v>1721</v>
      </c>
      <c r="I635" t="s">
        <v>43</v>
      </c>
      <c r="J635" t="s">
        <v>6012</v>
      </c>
      <c r="K635" t="s">
        <v>6012</v>
      </c>
      <c r="L635" t="s">
        <v>6013</v>
      </c>
      <c r="M635">
        <v>6</v>
      </c>
      <c r="N635">
        <v>8</v>
      </c>
      <c r="O635">
        <v>2022</v>
      </c>
      <c r="P635">
        <v>6</v>
      </c>
      <c r="Q635" t="s">
        <v>906</v>
      </c>
      <c r="R635" s="1">
        <v>44774</v>
      </c>
      <c r="S635">
        <v>3</v>
      </c>
      <c r="T635" t="s">
        <v>1916</v>
      </c>
      <c r="U635" t="s">
        <v>6014</v>
      </c>
      <c r="V635">
        <v>14996</v>
      </c>
      <c r="W635" t="s">
        <v>5841</v>
      </c>
      <c r="X635">
        <v>374</v>
      </c>
      <c r="Y635">
        <v>2.4899999999999999E-2</v>
      </c>
      <c r="Z635">
        <v>10</v>
      </c>
      <c r="AA635" t="s">
        <v>2736</v>
      </c>
      <c r="AB635">
        <v>34</v>
      </c>
      <c r="AC635">
        <v>43</v>
      </c>
      <c r="AD635">
        <v>0</v>
      </c>
      <c r="AE635">
        <v>43.6</v>
      </c>
      <c r="AF635" t="s">
        <v>52</v>
      </c>
      <c r="AG635">
        <v>31100</v>
      </c>
      <c r="AH635" t="s">
        <v>6015</v>
      </c>
      <c r="AI635" t="s">
        <v>54</v>
      </c>
      <c r="AJ635" t="s">
        <v>846</v>
      </c>
      <c r="AK635" t="s">
        <v>54</v>
      </c>
      <c r="AL635" s="23" t="str">
        <f t="shared" si="10"/>
        <v>ธุรกิจและการค้า</v>
      </c>
      <c r="AM635">
        <f>LEN(Exploratory_Data_Analysis___video_youtube[[#This Row],[description]])</f>
        <v>1269</v>
      </c>
    </row>
    <row r="636" spans="1:39" x14ac:dyDescent="0.35">
      <c r="A636" t="s">
        <v>6016</v>
      </c>
      <c r="B636" t="s">
        <v>6017</v>
      </c>
      <c r="C636" t="s">
        <v>6017</v>
      </c>
      <c r="D636" t="s">
        <v>6018</v>
      </c>
      <c r="E636" t="s">
        <v>41</v>
      </c>
      <c r="F636" t="s">
        <v>276</v>
      </c>
      <c r="G636" t="s">
        <v>1721</v>
      </c>
      <c r="H636" t="s">
        <v>1721</v>
      </c>
      <c r="I636" t="s">
        <v>43</v>
      </c>
      <c r="J636" t="s">
        <v>2078</v>
      </c>
      <c r="K636" t="s">
        <v>2078</v>
      </c>
      <c r="L636" t="s">
        <v>2079</v>
      </c>
      <c r="M636">
        <v>12</v>
      </c>
      <c r="N636">
        <v>8</v>
      </c>
      <c r="O636">
        <v>2022</v>
      </c>
      <c r="P636">
        <v>12</v>
      </c>
      <c r="Q636" t="s">
        <v>906</v>
      </c>
      <c r="R636" s="1">
        <v>44774</v>
      </c>
      <c r="S636">
        <v>3</v>
      </c>
      <c r="T636" t="s">
        <v>1916</v>
      </c>
      <c r="U636" t="s">
        <v>6019</v>
      </c>
      <c r="V636">
        <v>201254</v>
      </c>
      <c r="W636" t="s">
        <v>6020</v>
      </c>
      <c r="X636">
        <v>4492</v>
      </c>
      <c r="Y636">
        <v>2.23E-2</v>
      </c>
      <c r="Z636">
        <v>313</v>
      </c>
      <c r="AA636" t="s">
        <v>6021</v>
      </c>
      <c r="AB636">
        <v>33</v>
      </c>
      <c r="AC636">
        <v>5</v>
      </c>
      <c r="AD636">
        <v>1</v>
      </c>
      <c r="AE636">
        <v>65.599999999999994</v>
      </c>
      <c r="AF636" t="s">
        <v>259</v>
      </c>
      <c r="AG636">
        <v>32400</v>
      </c>
      <c r="AH636" t="s">
        <v>6022</v>
      </c>
      <c r="AI636" t="s">
        <v>54</v>
      </c>
      <c r="AJ636" t="s">
        <v>846</v>
      </c>
      <c r="AK636" t="s">
        <v>54</v>
      </c>
      <c r="AL636" s="23" t="str">
        <f t="shared" si="10"/>
        <v>ธุรกิจและการค้า</v>
      </c>
      <c r="AM636">
        <f>LEN(Exploratory_Data_Analysis___video_youtube[[#This Row],[description]])</f>
        <v>697</v>
      </c>
    </row>
    <row r="637" spans="1:39" x14ac:dyDescent="0.35">
      <c r="A637" t="s">
        <v>6023</v>
      </c>
      <c r="B637" t="s">
        <v>6024</v>
      </c>
      <c r="C637" t="s">
        <v>6024</v>
      </c>
      <c r="D637" t="s">
        <v>6025</v>
      </c>
      <c r="E637" t="s">
        <v>41</v>
      </c>
      <c r="F637" t="s">
        <v>1749</v>
      </c>
      <c r="G637" t="s">
        <v>1721</v>
      </c>
      <c r="H637" t="s">
        <v>1721</v>
      </c>
      <c r="I637" t="s">
        <v>43</v>
      </c>
      <c r="J637" t="s">
        <v>6026</v>
      </c>
      <c r="K637" t="s">
        <v>6026</v>
      </c>
      <c r="L637" t="s">
        <v>6027</v>
      </c>
      <c r="M637">
        <v>13</v>
      </c>
      <c r="N637">
        <v>8</v>
      </c>
      <c r="O637">
        <v>2022</v>
      </c>
      <c r="P637">
        <v>13</v>
      </c>
      <c r="Q637" t="s">
        <v>906</v>
      </c>
      <c r="R637" s="1">
        <v>44774</v>
      </c>
      <c r="S637">
        <v>3</v>
      </c>
      <c r="T637" t="s">
        <v>1916</v>
      </c>
      <c r="U637" t="s">
        <v>6028</v>
      </c>
      <c r="V637">
        <v>145153</v>
      </c>
      <c r="W637" t="s">
        <v>6029</v>
      </c>
      <c r="X637">
        <v>456</v>
      </c>
      <c r="Y637">
        <v>3.0999999999999999E-3</v>
      </c>
      <c r="Z637">
        <v>27</v>
      </c>
      <c r="AA637" t="s">
        <v>6030</v>
      </c>
      <c r="AB637">
        <v>43</v>
      </c>
      <c r="AC637">
        <v>41</v>
      </c>
      <c r="AD637">
        <v>0</v>
      </c>
      <c r="AE637">
        <v>41.7</v>
      </c>
      <c r="AF637" t="s">
        <v>52</v>
      </c>
      <c r="AG637">
        <v>16800</v>
      </c>
      <c r="AH637" t="s">
        <v>6031</v>
      </c>
      <c r="AI637" t="s">
        <v>54</v>
      </c>
      <c r="AJ637" t="s">
        <v>5573</v>
      </c>
      <c r="AK637" t="s">
        <v>54</v>
      </c>
      <c r="AL637" s="23" t="str">
        <f t="shared" si="10"/>
        <v>ธุรกิจและการค้า</v>
      </c>
      <c r="AM637">
        <f>LEN(Exploratory_Data_Analysis___video_youtube[[#This Row],[description]])</f>
        <v>1665</v>
      </c>
    </row>
    <row r="638" spans="1:39" x14ac:dyDescent="0.35">
      <c r="A638" t="s">
        <v>6032</v>
      </c>
      <c r="B638" t="s">
        <v>6033</v>
      </c>
      <c r="C638" t="s">
        <v>6033</v>
      </c>
      <c r="D638" t="s">
        <v>6034</v>
      </c>
      <c r="E638" t="s">
        <v>41</v>
      </c>
      <c r="F638" t="s">
        <v>264</v>
      </c>
      <c r="G638" t="s">
        <v>1721</v>
      </c>
      <c r="H638" t="s">
        <v>1721</v>
      </c>
      <c r="I638" t="s">
        <v>43</v>
      </c>
      <c r="J638" t="s">
        <v>6035</v>
      </c>
      <c r="K638" t="s">
        <v>6035</v>
      </c>
      <c r="L638" t="s">
        <v>6036</v>
      </c>
      <c r="M638">
        <v>17</v>
      </c>
      <c r="N638">
        <v>8</v>
      </c>
      <c r="O638">
        <v>2022</v>
      </c>
      <c r="P638">
        <v>17</v>
      </c>
      <c r="Q638" t="s">
        <v>906</v>
      </c>
      <c r="R638" s="1">
        <v>44774</v>
      </c>
      <c r="S638">
        <v>3</v>
      </c>
      <c r="T638" t="s">
        <v>1916</v>
      </c>
      <c r="U638" t="s">
        <v>6037</v>
      </c>
      <c r="V638">
        <v>13764</v>
      </c>
      <c r="W638" t="s">
        <v>6038</v>
      </c>
      <c r="X638">
        <v>275</v>
      </c>
      <c r="Y638">
        <v>0.02</v>
      </c>
      <c r="Z638">
        <v>26</v>
      </c>
      <c r="AA638" t="s">
        <v>6039</v>
      </c>
      <c r="AB638">
        <v>27</v>
      </c>
      <c r="AC638">
        <v>33</v>
      </c>
      <c r="AD638">
        <v>0</v>
      </c>
      <c r="AE638">
        <v>33.5</v>
      </c>
      <c r="AF638" t="s">
        <v>52</v>
      </c>
      <c r="AG638">
        <v>30900</v>
      </c>
      <c r="AH638" t="s">
        <v>6040</v>
      </c>
      <c r="AI638" t="s">
        <v>54</v>
      </c>
      <c r="AJ638" t="s">
        <v>5573</v>
      </c>
      <c r="AK638" t="s">
        <v>54</v>
      </c>
      <c r="AL638" s="23" t="str">
        <f t="shared" si="10"/>
        <v>ธุรกิจและการค้า</v>
      </c>
      <c r="AM638">
        <f>LEN(Exploratory_Data_Analysis___video_youtube[[#This Row],[description]])</f>
        <v>572</v>
      </c>
    </row>
    <row r="639" spans="1:39" x14ac:dyDescent="0.35">
      <c r="A639" t="s">
        <v>6041</v>
      </c>
      <c r="B639" t="s">
        <v>6042</v>
      </c>
      <c r="C639" t="s">
        <v>6042</v>
      </c>
      <c r="D639" t="s">
        <v>6043</v>
      </c>
      <c r="E639" t="s">
        <v>41</v>
      </c>
      <c r="F639" t="s">
        <v>40</v>
      </c>
      <c r="G639" t="s">
        <v>1721</v>
      </c>
      <c r="H639" t="s">
        <v>1721</v>
      </c>
      <c r="I639" t="s">
        <v>43</v>
      </c>
      <c r="J639" t="s">
        <v>6044</v>
      </c>
      <c r="K639" t="s">
        <v>6044</v>
      </c>
      <c r="L639" t="s">
        <v>6045</v>
      </c>
      <c r="M639">
        <v>26</v>
      </c>
      <c r="N639">
        <v>8</v>
      </c>
      <c r="O639">
        <v>2022</v>
      </c>
      <c r="P639">
        <v>26</v>
      </c>
      <c r="Q639" t="s">
        <v>906</v>
      </c>
      <c r="R639" s="1">
        <v>44774</v>
      </c>
      <c r="S639">
        <v>3</v>
      </c>
      <c r="T639" t="s">
        <v>1916</v>
      </c>
      <c r="U639" t="s">
        <v>6046</v>
      </c>
      <c r="V639">
        <v>30445</v>
      </c>
      <c r="W639" t="s">
        <v>4720</v>
      </c>
      <c r="X639">
        <v>700</v>
      </c>
      <c r="Y639">
        <v>2.3E-2</v>
      </c>
      <c r="Z639">
        <v>51</v>
      </c>
      <c r="AA639" t="s">
        <v>6047</v>
      </c>
      <c r="AB639">
        <v>57</v>
      </c>
      <c r="AC639">
        <v>6</v>
      </c>
      <c r="AD639">
        <v>1</v>
      </c>
      <c r="AE639">
        <v>67</v>
      </c>
      <c r="AF639" t="s">
        <v>259</v>
      </c>
      <c r="AG639">
        <v>35300</v>
      </c>
      <c r="AH639" t="s">
        <v>6048</v>
      </c>
      <c r="AI639" t="s">
        <v>54</v>
      </c>
      <c r="AJ639" t="s">
        <v>4025</v>
      </c>
      <c r="AK639" t="s">
        <v>54</v>
      </c>
      <c r="AL639" s="23" t="str">
        <f t="shared" si="10"/>
        <v>สินค้าและบริการ</v>
      </c>
      <c r="AM639">
        <f>LEN(Exploratory_Data_Analysis___video_youtube[[#This Row],[description]])</f>
        <v>724</v>
      </c>
    </row>
    <row r="640" spans="1:39" x14ac:dyDescent="0.35">
      <c r="A640" t="s">
        <v>6049</v>
      </c>
      <c r="B640" t="s">
        <v>6050</v>
      </c>
      <c r="C640" t="s">
        <v>6050</v>
      </c>
      <c r="D640" t="s">
        <v>6051</v>
      </c>
      <c r="E640" t="s">
        <v>41</v>
      </c>
      <c r="F640" t="s">
        <v>924</v>
      </c>
      <c r="G640" t="s">
        <v>1721</v>
      </c>
      <c r="H640" t="s">
        <v>1721</v>
      </c>
      <c r="I640" t="s">
        <v>43</v>
      </c>
      <c r="J640" t="s">
        <v>6052</v>
      </c>
      <c r="K640" t="s">
        <v>6052</v>
      </c>
      <c r="L640" t="s">
        <v>6053</v>
      </c>
      <c r="M640">
        <v>29</v>
      </c>
      <c r="N640">
        <v>8</v>
      </c>
      <c r="O640">
        <v>2022</v>
      </c>
      <c r="P640">
        <v>29</v>
      </c>
      <c r="Q640" t="s">
        <v>906</v>
      </c>
      <c r="R640" s="1">
        <v>44774</v>
      </c>
      <c r="S640">
        <v>3</v>
      </c>
      <c r="T640" t="s">
        <v>1916</v>
      </c>
      <c r="U640" t="s">
        <v>6054</v>
      </c>
      <c r="V640">
        <v>34475</v>
      </c>
      <c r="W640" t="s">
        <v>6055</v>
      </c>
      <c r="X640">
        <v>363</v>
      </c>
      <c r="Y640">
        <v>1.0500000000000001E-2</v>
      </c>
      <c r="Z640">
        <v>12</v>
      </c>
      <c r="AA640" t="s">
        <v>1428</v>
      </c>
      <c r="AB640">
        <v>51</v>
      </c>
      <c r="AC640">
        <v>43</v>
      </c>
      <c r="AD640">
        <v>0</v>
      </c>
      <c r="AE640">
        <v>43.9</v>
      </c>
      <c r="AF640" t="s">
        <v>52</v>
      </c>
      <c r="AG640">
        <v>30700</v>
      </c>
      <c r="AH640" t="s">
        <v>6056</v>
      </c>
      <c r="AI640" t="s">
        <v>3000</v>
      </c>
      <c r="AJ640" t="s">
        <v>249</v>
      </c>
      <c r="AK640" t="s">
        <v>54</v>
      </c>
      <c r="AL640" s="23" t="str">
        <f t="shared" si="10"/>
        <v>เศรษฐกิจ</v>
      </c>
      <c r="AM640">
        <f>LEN(Exploratory_Data_Analysis___video_youtube[[#This Row],[description]])</f>
        <v>592</v>
      </c>
    </row>
    <row r="641" spans="1:39" x14ac:dyDescent="0.35">
      <c r="A641" t="s">
        <v>6057</v>
      </c>
      <c r="B641" t="s">
        <v>6058</v>
      </c>
      <c r="C641" t="s">
        <v>6058</v>
      </c>
      <c r="D641" t="s">
        <v>6059</v>
      </c>
      <c r="E641" t="s">
        <v>41</v>
      </c>
      <c r="F641" t="s">
        <v>147</v>
      </c>
      <c r="G641" t="s">
        <v>1721</v>
      </c>
      <c r="H641" t="s">
        <v>1721</v>
      </c>
      <c r="I641" t="s">
        <v>43</v>
      </c>
      <c r="J641" t="s">
        <v>6060</v>
      </c>
      <c r="K641" t="s">
        <v>6060</v>
      </c>
      <c r="L641" t="s">
        <v>6061</v>
      </c>
      <c r="M641">
        <v>30</v>
      </c>
      <c r="N641">
        <v>8</v>
      </c>
      <c r="O641">
        <v>2022</v>
      </c>
      <c r="P641">
        <v>30</v>
      </c>
      <c r="Q641" t="s">
        <v>906</v>
      </c>
      <c r="R641" s="1">
        <v>44774</v>
      </c>
      <c r="S641">
        <v>3</v>
      </c>
      <c r="T641" t="s">
        <v>1916</v>
      </c>
      <c r="U641" t="s">
        <v>6062</v>
      </c>
      <c r="V641">
        <v>11010</v>
      </c>
      <c r="W641" t="s">
        <v>6063</v>
      </c>
      <c r="X641">
        <v>235</v>
      </c>
      <c r="Y641">
        <v>2.1299999999999999E-2</v>
      </c>
      <c r="Z641">
        <v>8</v>
      </c>
      <c r="AA641" t="s">
        <v>6064</v>
      </c>
      <c r="AB641">
        <v>26</v>
      </c>
      <c r="AC641">
        <v>54</v>
      </c>
      <c r="AD641">
        <v>0</v>
      </c>
      <c r="AE641">
        <v>54.4</v>
      </c>
      <c r="AF641" t="s">
        <v>52</v>
      </c>
      <c r="AG641">
        <v>32200</v>
      </c>
      <c r="AH641" t="s">
        <v>6065</v>
      </c>
      <c r="AI641" t="s">
        <v>54</v>
      </c>
      <c r="AJ641" t="s">
        <v>166</v>
      </c>
      <c r="AK641" t="s">
        <v>54</v>
      </c>
      <c r="AL641" s="23" t="str">
        <f t="shared" si="10"/>
        <v>Life Style</v>
      </c>
      <c r="AM641">
        <f>LEN(Exploratory_Data_Analysis___video_youtube[[#This Row],[description]])</f>
        <v>540</v>
      </c>
    </row>
    <row r="642" spans="1:39" x14ac:dyDescent="0.35">
      <c r="A642" t="s">
        <v>6066</v>
      </c>
      <c r="B642" t="s">
        <v>6067</v>
      </c>
      <c r="C642" t="s">
        <v>6067</v>
      </c>
      <c r="D642" t="s">
        <v>6068</v>
      </c>
      <c r="E642" t="s">
        <v>41</v>
      </c>
      <c r="F642" t="s">
        <v>276</v>
      </c>
      <c r="G642" t="s">
        <v>1721</v>
      </c>
      <c r="H642" t="s">
        <v>1721</v>
      </c>
      <c r="I642" t="s">
        <v>43</v>
      </c>
      <c r="J642" t="s">
        <v>6069</v>
      </c>
      <c r="K642" t="s">
        <v>6069</v>
      </c>
      <c r="L642" t="s">
        <v>6070</v>
      </c>
      <c r="M642">
        <v>1</v>
      </c>
      <c r="N642">
        <v>9</v>
      </c>
      <c r="O642">
        <v>2022</v>
      </c>
      <c r="P642">
        <v>1</v>
      </c>
      <c r="Q642" t="s">
        <v>1047</v>
      </c>
      <c r="R642" s="1">
        <v>44805</v>
      </c>
      <c r="S642">
        <v>3</v>
      </c>
      <c r="T642" t="s">
        <v>1916</v>
      </c>
      <c r="U642" t="s">
        <v>6071</v>
      </c>
      <c r="V642">
        <v>51201</v>
      </c>
      <c r="W642" t="s">
        <v>753</v>
      </c>
      <c r="X642">
        <v>778</v>
      </c>
      <c r="Y642">
        <v>1.52E-2</v>
      </c>
      <c r="Z642">
        <v>55</v>
      </c>
      <c r="AA642" t="s">
        <v>6072</v>
      </c>
      <c r="AB642">
        <v>49</v>
      </c>
      <c r="AC642">
        <v>52</v>
      </c>
      <c r="AD642">
        <v>0</v>
      </c>
      <c r="AE642">
        <v>52.8</v>
      </c>
      <c r="AF642" t="s">
        <v>52</v>
      </c>
      <c r="AG642">
        <v>18500</v>
      </c>
      <c r="AH642" t="s">
        <v>6073</v>
      </c>
      <c r="AI642" t="s">
        <v>54</v>
      </c>
      <c r="AJ642" t="s">
        <v>249</v>
      </c>
      <c r="AK642" t="s">
        <v>54</v>
      </c>
      <c r="AL642" s="23" t="str">
        <f t="shared" ref="AL642:AL705" si="11">_xlfn.XLOOKUP(AJ642,$AO$2:$AO$28,$AP$2:$AP$28)</f>
        <v>เศรษฐกิจ</v>
      </c>
      <c r="AM642">
        <f>LEN(Exploratory_Data_Analysis___video_youtube[[#This Row],[description]])</f>
        <v>674</v>
      </c>
    </row>
    <row r="643" spans="1:39" x14ac:dyDescent="0.35">
      <c r="A643" t="s">
        <v>6074</v>
      </c>
      <c r="B643" t="s">
        <v>6075</v>
      </c>
      <c r="C643" t="s">
        <v>6075</v>
      </c>
      <c r="D643" t="s">
        <v>6076</v>
      </c>
      <c r="E643" t="s">
        <v>41</v>
      </c>
      <c r="F643" t="s">
        <v>192</v>
      </c>
      <c r="G643" t="s">
        <v>1721</v>
      </c>
      <c r="H643" t="s">
        <v>1721</v>
      </c>
      <c r="I643" t="s">
        <v>43</v>
      </c>
      <c r="J643" t="s">
        <v>6077</v>
      </c>
      <c r="K643" t="s">
        <v>6077</v>
      </c>
      <c r="L643" t="s">
        <v>6078</v>
      </c>
      <c r="M643">
        <v>2</v>
      </c>
      <c r="N643">
        <v>9</v>
      </c>
      <c r="O643">
        <v>2022</v>
      </c>
      <c r="P643">
        <v>2</v>
      </c>
      <c r="Q643" t="s">
        <v>1047</v>
      </c>
      <c r="R643" s="1">
        <v>44805</v>
      </c>
      <c r="S643">
        <v>3</v>
      </c>
      <c r="T643" t="s">
        <v>1916</v>
      </c>
      <c r="U643" t="s">
        <v>6079</v>
      </c>
      <c r="V643">
        <v>16460</v>
      </c>
      <c r="W643" t="s">
        <v>4690</v>
      </c>
      <c r="X643">
        <v>300</v>
      </c>
      <c r="Y643">
        <v>1.8200000000000001E-2</v>
      </c>
      <c r="Z643">
        <v>8</v>
      </c>
      <c r="AA643" t="s">
        <v>6080</v>
      </c>
      <c r="AB643">
        <v>15</v>
      </c>
      <c r="AC643">
        <v>35</v>
      </c>
      <c r="AD643">
        <v>0</v>
      </c>
      <c r="AE643">
        <v>35.299999999999997</v>
      </c>
      <c r="AF643" t="s">
        <v>52</v>
      </c>
      <c r="AG643">
        <v>26300</v>
      </c>
      <c r="AH643" t="s">
        <v>6081</v>
      </c>
      <c r="AI643" t="s">
        <v>54</v>
      </c>
      <c r="AJ643" t="s">
        <v>249</v>
      </c>
      <c r="AK643" t="s">
        <v>54</v>
      </c>
      <c r="AL643" s="23" t="str">
        <f t="shared" si="11"/>
        <v>เศรษฐกิจ</v>
      </c>
      <c r="AM643">
        <f>LEN(Exploratory_Data_Analysis___video_youtube[[#This Row],[description]])</f>
        <v>662</v>
      </c>
    </row>
    <row r="644" spans="1:39" x14ac:dyDescent="0.35">
      <c r="A644" t="s">
        <v>6082</v>
      </c>
      <c r="B644" t="s">
        <v>6083</v>
      </c>
      <c r="C644" t="s">
        <v>6083</v>
      </c>
      <c r="D644" t="s">
        <v>6084</v>
      </c>
      <c r="E644" t="s">
        <v>41</v>
      </c>
      <c r="F644" t="s">
        <v>264</v>
      </c>
      <c r="G644" t="s">
        <v>1721</v>
      </c>
      <c r="H644" t="s">
        <v>1721</v>
      </c>
      <c r="I644" t="s">
        <v>43</v>
      </c>
      <c r="J644" t="s">
        <v>6085</v>
      </c>
      <c r="K644" t="s">
        <v>6085</v>
      </c>
      <c r="L644" t="s">
        <v>6086</v>
      </c>
      <c r="M644">
        <v>3</v>
      </c>
      <c r="N644">
        <v>9</v>
      </c>
      <c r="O644">
        <v>2022</v>
      </c>
      <c r="P644">
        <v>3</v>
      </c>
      <c r="Q644" t="s">
        <v>1047</v>
      </c>
      <c r="R644" s="1">
        <v>44805</v>
      </c>
      <c r="S644">
        <v>3</v>
      </c>
      <c r="T644" t="s">
        <v>1916</v>
      </c>
      <c r="U644" t="s">
        <v>6087</v>
      </c>
      <c r="V644">
        <v>155821</v>
      </c>
      <c r="W644" t="s">
        <v>6088</v>
      </c>
      <c r="X644">
        <v>701</v>
      </c>
      <c r="Y644">
        <v>4.4999999999999997E-3</v>
      </c>
      <c r="Z644">
        <v>45</v>
      </c>
      <c r="AA644" t="s">
        <v>6089</v>
      </c>
      <c r="AB644">
        <v>12</v>
      </c>
      <c r="AC644">
        <v>43</v>
      </c>
      <c r="AD644">
        <v>0</v>
      </c>
      <c r="AE644">
        <v>43.2</v>
      </c>
      <c r="AF644" t="s">
        <v>52</v>
      </c>
      <c r="AG644">
        <v>17600</v>
      </c>
      <c r="AH644" t="s">
        <v>6090</v>
      </c>
      <c r="AI644" t="s">
        <v>54</v>
      </c>
      <c r="AJ644" t="s">
        <v>846</v>
      </c>
      <c r="AK644" t="s">
        <v>54</v>
      </c>
      <c r="AL644" s="23" t="str">
        <f t="shared" si="11"/>
        <v>ธุรกิจและการค้า</v>
      </c>
      <c r="AM644">
        <f>LEN(Exploratory_Data_Analysis___video_youtube[[#This Row],[description]])</f>
        <v>1777</v>
      </c>
    </row>
    <row r="645" spans="1:39" x14ac:dyDescent="0.35">
      <c r="A645" t="s">
        <v>6091</v>
      </c>
      <c r="B645" t="s">
        <v>6092</v>
      </c>
      <c r="C645" t="s">
        <v>6092</v>
      </c>
      <c r="D645" t="s">
        <v>6093</v>
      </c>
      <c r="E645" t="s">
        <v>264</v>
      </c>
      <c r="F645" t="s">
        <v>41</v>
      </c>
      <c r="G645" t="s">
        <v>42</v>
      </c>
      <c r="H645" t="s">
        <v>42</v>
      </c>
      <c r="I645" t="s">
        <v>43</v>
      </c>
      <c r="J645" t="s">
        <v>6094</v>
      </c>
      <c r="K645" t="s">
        <v>6094</v>
      </c>
      <c r="L645" t="s">
        <v>6095</v>
      </c>
      <c r="M645">
        <v>4</v>
      </c>
      <c r="N645">
        <v>9</v>
      </c>
      <c r="O645">
        <v>2022</v>
      </c>
      <c r="P645">
        <v>4</v>
      </c>
      <c r="Q645" t="s">
        <v>1047</v>
      </c>
      <c r="R645" s="1">
        <v>44805</v>
      </c>
      <c r="S645">
        <v>3</v>
      </c>
      <c r="T645" t="s">
        <v>1916</v>
      </c>
      <c r="U645" t="s">
        <v>6096</v>
      </c>
      <c r="V645">
        <v>39128</v>
      </c>
      <c r="W645" t="s">
        <v>2488</v>
      </c>
      <c r="X645">
        <v>1026</v>
      </c>
      <c r="Y645">
        <v>2.6200000000000001E-2</v>
      </c>
      <c r="Z645">
        <v>43</v>
      </c>
      <c r="AA645" t="s">
        <v>6097</v>
      </c>
      <c r="AB645">
        <v>15</v>
      </c>
      <c r="AC645">
        <v>41</v>
      </c>
      <c r="AD645">
        <v>0</v>
      </c>
      <c r="AE645">
        <v>41.3</v>
      </c>
      <c r="AF645" t="s">
        <v>52</v>
      </c>
      <c r="AG645">
        <v>34100</v>
      </c>
      <c r="AH645" t="s">
        <v>6098</v>
      </c>
      <c r="AI645" t="s">
        <v>54</v>
      </c>
      <c r="AJ645" t="s">
        <v>249</v>
      </c>
      <c r="AK645" t="s">
        <v>54</v>
      </c>
      <c r="AL645" s="23" t="str">
        <f t="shared" si="11"/>
        <v>เศรษฐกิจ</v>
      </c>
      <c r="AM645">
        <f>LEN(Exploratory_Data_Analysis___video_youtube[[#This Row],[description]])</f>
        <v>791</v>
      </c>
    </row>
    <row r="646" spans="1:39" x14ac:dyDescent="0.35">
      <c r="A646" t="s">
        <v>6099</v>
      </c>
      <c r="B646" t="s">
        <v>6100</v>
      </c>
      <c r="C646" t="s">
        <v>6100</v>
      </c>
      <c r="D646" t="s">
        <v>6101</v>
      </c>
      <c r="E646" t="s">
        <v>41</v>
      </c>
      <c r="F646" t="s">
        <v>103</v>
      </c>
      <c r="G646" t="s">
        <v>1721</v>
      </c>
      <c r="H646" t="s">
        <v>1721</v>
      </c>
      <c r="I646" t="s">
        <v>43</v>
      </c>
      <c r="J646" t="s">
        <v>6102</v>
      </c>
      <c r="K646" t="s">
        <v>6102</v>
      </c>
      <c r="L646" t="s">
        <v>6103</v>
      </c>
      <c r="M646">
        <v>6</v>
      </c>
      <c r="N646">
        <v>9</v>
      </c>
      <c r="O646">
        <v>2022</v>
      </c>
      <c r="P646">
        <v>6</v>
      </c>
      <c r="Q646" t="s">
        <v>1047</v>
      </c>
      <c r="R646" s="1">
        <v>44805</v>
      </c>
      <c r="S646">
        <v>3</v>
      </c>
      <c r="T646" t="s">
        <v>1916</v>
      </c>
      <c r="U646" t="s">
        <v>6104</v>
      </c>
      <c r="V646">
        <v>134761</v>
      </c>
      <c r="W646" t="s">
        <v>6105</v>
      </c>
      <c r="X646">
        <v>3108</v>
      </c>
      <c r="Y646">
        <v>2.3099999999999999E-2</v>
      </c>
      <c r="Z646">
        <v>281</v>
      </c>
      <c r="AA646" t="s">
        <v>6106</v>
      </c>
      <c r="AB646">
        <v>27</v>
      </c>
      <c r="AC646">
        <v>34</v>
      </c>
      <c r="AD646">
        <v>0</v>
      </c>
      <c r="AE646">
        <v>34.5</v>
      </c>
      <c r="AF646" t="s">
        <v>52</v>
      </c>
      <c r="AG646">
        <v>29900</v>
      </c>
      <c r="AH646" t="s">
        <v>6107</v>
      </c>
      <c r="AI646" t="s">
        <v>54</v>
      </c>
      <c r="AJ646" t="s">
        <v>5736</v>
      </c>
      <c r="AK646" t="s">
        <v>54</v>
      </c>
      <c r="AL646" s="23" t="str">
        <f t="shared" si="11"/>
        <v>สินค้าและบริการ</v>
      </c>
      <c r="AM646">
        <f>LEN(Exploratory_Data_Analysis___video_youtube[[#This Row],[description]])</f>
        <v>692</v>
      </c>
    </row>
    <row r="647" spans="1:39" x14ac:dyDescent="0.35">
      <c r="A647" t="s">
        <v>6108</v>
      </c>
      <c r="B647" t="s">
        <v>6109</v>
      </c>
      <c r="C647" t="s">
        <v>6109</v>
      </c>
      <c r="D647" t="s">
        <v>6110</v>
      </c>
      <c r="E647" t="s">
        <v>41</v>
      </c>
      <c r="F647" t="s">
        <v>264</v>
      </c>
      <c r="G647" t="s">
        <v>1721</v>
      </c>
      <c r="H647" t="s">
        <v>1721</v>
      </c>
      <c r="I647" t="s">
        <v>43</v>
      </c>
      <c r="J647" t="s">
        <v>6111</v>
      </c>
      <c r="K647" t="s">
        <v>6111</v>
      </c>
      <c r="L647" t="s">
        <v>6112</v>
      </c>
      <c r="M647">
        <v>9</v>
      </c>
      <c r="N647">
        <v>9</v>
      </c>
      <c r="O647">
        <v>2022</v>
      </c>
      <c r="P647">
        <v>9</v>
      </c>
      <c r="Q647" t="s">
        <v>1047</v>
      </c>
      <c r="R647" s="1">
        <v>44805</v>
      </c>
      <c r="S647">
        <v>3</v>
      </c>
      <c r="T647" t="s">
        <v>1916</v>
      </c>
      <c r="U647" t="s">
        <v>6113</v>
      </c>
      <c r="V647">
        <v>9406</v>
      </c>
      <c r="W647" t="s">
        <v>6114</v>
      </c>
      <c r="X647">
        <v>237</v>
      </c>
      <c r="Y647">
        <v>2.52E-2</v>
      </c>
      <c r="Z647">
        <v>6</v>
      </c>
      <c r="AA647" t="s">
        <v>6115</v>
      </c>
      <c r="AB647">
        <v>40</v>
      </c>
      <c r="AC647">
        <v>39</v>
      </c>
      <c r="AD647">
        <v>0</v>
      </c>
      <c r="AE647">
        <v>39.700000000000003</v>
      </c>
      <c r="AF647" t="s">
        <v>52</v>
      </c>
      <c r="AG647">
        <v>28200</v>
      </c>
      <c r="AH647" t="s">
        <v>6116</v>
      </c>
      <c r="AI647" t="s">
        <v>54</v>
      </c>
      <c r="AJ647" t="s">
        <v>249</v>
      </c>
      <c r="AK647" t="s">
        <v>54</v>
      </c>
      <c r="AL647" s="23" t="str">
        <f t="shared" si="11"/>
        <v>เศรษฐกิจ</v>
      </c>
      <c r="AM647">
        <f>LEN(Exploratory_Data_Analysis___video_youtube[[#This Row],[description]])</f>
        <v>1397</v>
      </c>
    </row>
    <row r="648" spans="1:39" x14ac:dyDescent="0.35">
      <c r="A648" t="s">
        <v>6117</v>
      </c>
      <c r="B648" t="s">
        <v>6118</v>
      </c>
      <c r="C648" t="s">
        <v>6118</v>
      </c>
      <c r="D648" t="s">
        <v>6119</v>
      </c>
      <c r="E648" t="s">
        <v>41</v>
      </c>
      <c r="F648" t="s">
        <v>264</v>
      </c>
      <c r="G648" t="s">
        <v>1721</v>
      </c>
      <c r="H648" t="s">
        <v>1721</v>
      </c>
      <c r="I648" t="s">
        <v>43</v>
      </c>
      <c r="J648" t="s">
        <v>6120</v>
      </c>
      <c r="K648" t="s">
        <v>6120</v>
      </c>
      <c r="L648" t="s">
        <v>6121</v>
      </c>
      <c r="M648">
        <v>11</v>
      </c>
      <c r="N648">
        <v>9</v>
      </c>
      <c r="O648">
        <v>2022</v>
      </c>
      <c r="P648">
        <v>11</v>
      </c>
      <c r="Q648" t="s">
        <v>1047</v>
      </c>
      <c r="R648" s="1">
        <v>44805</v>
      </c>
      <c r="S648">
        <v>3</v>
      </c>
      <c r="T648" t="s">
        <v>1916</v>
      </c>
      <c r="U648" t="s">
        <v>6122</v>
      </c>
      <c r="V648">
        <v>22683</v>
      </c>
      <c r="W648" t="s">
        <v>6123</v>
      </c>
      <c r="X648">
        <v>654</v>
      </c>
      <c r="Y648">
        <v>2.8799999999999999E-2</v>
      </c>
      <c r="Z648">
        <v>16</v>
      </c>
      <c r="AA648" t="s">
        <v>6124</v>
      </c>
      <c r="AB648">
        <v>34</v>
      </c>
      <c r="AC648">
        <v>26</v>
      </c>
      <c r="AD648">
        <v>0</v>
      </c>
      <c r="AE648">
        <v>26.6</v>
      </c>
      <c r="AF648" t="s">
        <v>187</v>
      </c>
      <c r="AG648">
        <v>29000</v>
      </c>
      <c r="AH648" t="s">
        <v>6125</v>
      </c>
      <c r="AI648" t="s">
        <v>54</v>
      </c>
      <c r="AJ648" t="s">
        <v>1471</v>
      </c>
      <c r="AK648" t="s">
        <v>54</v>
      </c>
      <c r="AL648" s="23" t="str">
        <f t="shared" si="11"/>
        <v>ธุรกิจและการค้า</v>
      </c>
      <c r="AM648">
        <f>LEN(Exploratory_Data_Analysis___video_youtube[[#This Row],[description]])</f>
        <v>853</v>
      </c>
    </row>
    <row r="649" spans="1:39" x14ac:dyDescent="0.35">
      <c r="A649" t="s">
        <v>6126</v>
      </c>
      <c r="B649" t="s">
        <v>6127</v>
      </c>
      <c r="C649" t="s">
        <v>6127</v>
      </c>
      <c r="D649" t="s">
        <v>6128</v>
      </c>
      <c r="E649" t="s">
        <v>41</v>
      </c>
      <c r="F649" t="s">
        <v>465</v>
      </c>
      <c r="G649" t="s">
        <v>1721</v>
      </c>
      <c r="H649" t="s">
        <v>1721</v>
      </c>
      <c r="I649" t="s">
        <v>43</v>
      </c>
      <c r="J649" t="s">
        <v>6129</v>
      </c>
      <c r="K649" t="s">
        <v>6129</v>
      </c>
      <c r="L649" t="s">
        <v>6130</v>
      </c>
      <c r="M649">
        <v>12</v>
      </c>
      <c r="N649">
        <v>9</v>
      </c>
      <c r="O649">
        <v>2022</v>
      </c>
      <c r="P649">
        <v>12</v>
      </c>
      <c r="Q649" t="s">
        <v>1047</v>
      </c>
      <c r="R649" s="1">
        <v>44805</v>
      </c>
      <c r="S649">
        <v>3</v>
      </c>
      <c r="T649" t="s">
        <v>1916</v>
      </c>
      <c r="U649" t="s">
        <v>6131</v>
      </c>
      <c r="V649">
        <v>136660</v>
      </c>
      <c r="W649" t="s">
        <v>6132</v>
      </c>
      <c r="X649">
        <v>3329</v>
      </c>
      <c r="Y649">
        <v>2.4400000000000002E-2</v>
      </c>
      <c r="Z649">
        <v>70</v>
      </c>
      <c r="AA649" t="s">
        <v>6133</v>
      </c>
      <c r="AB649">
        <v>13</v>
      </c>
      <c r="AC649">
        <v>51</v>
      </c>
      <c r="AD649">
        <v>0</v>
      </c>
      <c r="AE649">
        <v>51.2</v>
      </c>
      <c r="AF649" t="s">
        <v>52</v>
      </c>
      <c r="AG649">
        <v>37700</v>
      </c>
      <c r="AH649" t="s">
        <v>6134</v>
      </c>
      <c r="AI649" t="s">
        <v>54</v>
      </c>
      <c r="AJ649" t="s">
        <v>249</v>
      </c>
      <c r="AK649" t="s">
        <v>54</v>
      </c>
      <c r="AL649" s="23" t="str">
        <f t="shared" si="11"/>
        <v>เศรษฐกิจ</v>
      </c>
      <c r="AM649">
        <f>LEN(Exploratory_Data_Analysis___video_youtube[[#This Row],[description]])</f>
        <v>1462</v>
      </c>
    </row>
    <row r="650" spans="1:39" x14ac:dyDescent="0.35">
      <c r="A650" t="s">
        <v>6135</v>
      </c>
      <c r="B650" t="s">
        <v>6136</v>
      </c>
      <c r="C650" t="s">
        <v>6136</v>
      </c>
      <c r="D650" t="s">
        <v>6137</v>
      </c>
      <c r="E650" t="s">
        <v>41</v>
      </c>
      <c r="F650" t="s">
        <v>1749</v>
      </c>
      <c r="G650" t="s">
        <v>1721</v>
      </c>
      <c r="H650" t="s">
        <v>1721</v>
      </c>
      <c r="I650" t="s">
        <v>43</v>
      </c>
      <c r="J650" t="s">
        <v>6138</v>
      </c>
      <c r="K650" t="s">
        <v>6139</v>
      </c>
      <c r="L650" t="s">
        <v>6140</v>
      </c>
      <c r="M650">
        <v>13</v>
      </c>
      <c r="N650">
        <v>9</v>
      </c>
      <c r="O650">
        <v>2022</v>
      </c>
      <c r="P650">
        <v>13</v>
      </c>
      <c r="Q650" t="s">
        <v>1047</v>
      </c>
      <c r="R650" s="1">
        <v>44805</v>
      </c>
      <c r="S650">
        <v>3</v>
      </c>
      <c r="T650" t="s">
        <v>1916</v>
      </c>
      <c r="U650" t="s">
        <v>6141</v>
      </c>
      <c r="V650">
        <v>35558</v>
      </c>
      <c r="W650" t="s">
        <v>6142</v>
      </c>
      <c r="X650">
        <v>419</v>
      </c>
      <c r="Y650">
        <v>1.18E-2</v>
      </c>
      <c r="Z650">
        <v>14</v>
      </c>
      <c r="AA650" t="s">
        <v>6143</v>
      </c>
      <c r="AB650">
        <v>41</v>
      </c>
      <c r="AC650">
        <v>33</v>
      </c>
      <c r="AD650">
        <v>1</v>
      </c>
      <c r="AE650">
        <v>93.7</v>
      </c>
      <c r="AF650" t="s">
        <v>370</v>
      </c>
      <c r="AH650" t="s">
        <v>6144</v>
      </c>
      <c r="AI650" t="s">
        <v>54</v>
      </c>
      <c r="AJ650" t="s">
        <v>1471</v>
      </c>
      <c r="AK650" t="s">
        <v>54</v>
      </c>
      <c r="AL650" s="23" t="str">
        <f t="shared" si="11"/>
        <v>ธุรกิจและการค้า</v>
      </c>
      <c r="AM650">
        <f>LEN(Exploratory_Data_Analysis___video_youtube[[#This Row],[description]])</f>
        <v>1062</v>
      </c>
    </row>
    <row r="651" spans="1:39" x14ac:dyDescent="0.35">
      <c r="A651" t="s">
        <v>6145</v>
      </c>
      <c r="B651" t="s">
        <v>6146</v>
      </c>
      <c r="C651" t="s">
        <v>6146</v>
      </c>
      <c r="D651" t="s">
        <v>6147</v>
      </c>
      <c r="E651" t="s">
        <v>41</v>
      </c>
      <c r="F651" t="s">
        <v>1475</v>
      </c>
      <c r="G651" t="s">
        <v>1721</v>
      </c>
      <c r="H651" t="s">
        <v>1721</v>
      </c>
      <c r="I651" t="s">
        <v>43</v>
      </c>
      <c r="J651" t="s">
        <v>2131</v>
      </c>
      <c r="K651" t="s">
        <v>2131</v>
      </c>
      <c r="L651" t="s">
        <v>2132</v>
      </c>
      <c r="M651">
        <v>18</v>
      </c>
      <c r="N651">
        <v>9</v>
      </c>
      <c r="O651">
        <v>2022</v>
      </c>
      <c r="P651">
        <v>18</v>
      </c>
      <c r="Q651" t="s">
        <v>1047</v>
      </c>
      <c r="R651" s="1">
        <v>44805</v>
      </c>
      <c r="S651">
        <v>3</v>
      </c>
      <c r="T651" t="s">
        <v>1916</v>
      </c>
      <c r="U651" t="s">
        <v>6148</v>
      </c>
      <c r="V651">
        <v>16425</v>
      </c>
      <c r="W651" t="s">
        <v>1008</v>
      </c>
      <c r="X651">
        <v>319</v>
      </c>
      <c r="Y651">
        <v>1.9400000000000001E-2</v>
      </c>
      <c r="Z651">
        <v>9</v>
      </c>
      <c r="AA651" t="s">
        <v>6149</v>
      </c>
      <c r="AB651">
        <v>0</v>
      </c>
      <c r="AC651">
        <v>33</v>
      </c>
      <c r="AD651">
        <v>0</v>
      </c>
      <c r="AE651">
        <v>33</v>
      </c>
      <c r="AF651" t="s">
        <v>52</v>
      </c>
      <c r="AG651">
        <v>26800</v>
      </c>
      <c r="AH651" t="s">
        <v>6150</v>
      </c>
      <c r="AI651" t="s">
        <v>54</v>
      </c>
      <c r="AJ651" t="s">
        <v>272</v>
      </c>
      <c r="AK651" t="s">
        <v>54</v>
      </c>
      <c r="AL651" s="23" t="str">
        <f t="shared" si="11"/>
        <v>สินค้าและบริการ</v>
      </c>
      <c r="AM651">
        <f>LEN(Exploratory_Data_Analysis___video_youtube[[#This Row],[description]])</f>
        <v>659</v>
      </c>
    </row>
    <row r="652" spans="1:39" x14ac:dyDescent="0.35">
      <c r="A652" t="s">
        <v>6151</v>
      </c>
      <c r="B652" t="s">
        <v>6152</v>
      </c>
      <c r="C652" t="s">
        <v>6152</v>
      </c>
      <c r="D652" t="s">
        <v>6153</v>
      </c>
      <c r="E652" t="s">
        <v>41</v>
      </c>
      <c r="F652" t="s">
        <v>289</v>
      </c>
      <c r="G652" t="s">
        <v>1721</v>
      </c>
      <c r="H652" t="s">
        <v>1721</v>
      </c>
      <c r="I652" t="s">
        <v>43</v>
      </c>
      <c r="J652" t="s">
        <v>6154</v>
      </c>
      <c r="K652" t="s">
        <v>6154</v>
      </c>
      <c r="L652" t="s">
        <v>6155</v>
      </c>
      <c r="M652">
        <v>20</v>
      </c>
      <c r="N652">
        <v>9</v>
      </c>
      <c r="O652">
        <v>2022</v>
      </c>
      <c r="P652">
        <v>20</v>
      </c>
      <c r="Q652" t="s">
        <v>1047</v>
      </c>
      <c r="R652" s="1">
        <v>44805</v>
      </c>
      <c r="S652">
        <v>3</v>
      </c>
      <c r="T652" t="s">
        <v>1916</v>
      </c>
      <c r="U652" t="s">
        <v>6156</v>
      </c>
      <c r="V652">
        <v>38703</v>
      </c>
      <c r="W652" t="s">
        <v>1595</v>
      </c>
      <c r="X652">
        <v>780</v>
      </c>
      <c r="Y652">
        <v>2.0199999999999999E-2</v>
      </c>
      <c r="Z652">
        <v>60</v>
      </c>
      <c r="AA652" t="s">
        <v>6157</v>
      </c>
      <c r="AB652">
        <v>36</v>
      </c>
      <c r="AC652">
        <v>56</v>
      </c>
      <c r="AD652">
        <v>0</v>
      </c>
      <c r="AE652">
        <v>56.6</v>
      </c>
      <c r="AF652" t="s">
        <v>52</v>
      </c>
      <c r="AG652">
        <v>29400</v>
      </c>
      <c r="AH652" t="s">
        <v>6158</v>
      </c>
      <c r="AI652" t="s">
        <v>54</v>
      </c>
      <c r="AJ652" t="s">
        <v>846</v>
      </c>
      <c r="AK652" t="s">
        <v>54</v>
      </c>
      <c r="AL652" s="23" t="str">
        <f t="shared" si="11"/>
        <v>ธุรกิจและการค้า</v>
      </c>
      <c r="AM652">
        <f>LEN(Exploratory_Data_Analysis___video_youtube[[#This Row],[description]])</f>
        <v>636</v>
      </c>
    </row>
    <row r="653" spans="1:39" x14ac:dyDescent="0.35">
      <c r="A653" t="s">
        <v>6159</v>
      </c>
      <c r="B653" t="s">
        <v>6160</v>
      </c>
      <c r="C653" t="s">
        <v>6160</v>
      </c>
      <c r="D653" t="s">
        <v>6161</v>
      </c>
      <c r="E653" t="s">
        <v>41</v>
      </c>
      <c r="F653" t="s">
        <v>264</v>
      </c>
      <c r="G653" t="s">
        <v>1721</v>
      </c>
      <c r="H653" t="s">
        <v>1721</v>
      </c>
      <c r="I653" t="s">
        <v>43</v>
      </c>
      <c r="J653" t="s">
        <v>6162</v>
      </c>
      <c r="K653" t="s">
        <v>6162</v>
      </c>
      <c r="L653" t="s">
        <v>6163</v>
      </c>
      <c r="M653">
        <v>25</v>
      </c>
      <c r="N653">
        <v>9</v>
      </c>
      <c r="O653">
        <v>2022</v>
      </c>
      <c r="P653">
        <v>25</v>
      </c>
      <c r="Q653" t="s">
        <v>1047</v>
      </c>
      <c r="R653" s="1">
        <v>44805</v>
      </c>
      <c r="S653">
        <v>3</v>
      </c>
      <c r="T653" t="s">
        <v>1916</v>
      </c>
      <c r="U653" t="s">
        <v>6164</v>
      </c>
      <c r="V653">
        <v>46859</v>
      </c>
      <c r="W653" t="s">
        <v>6165</v>
      </c>
      <c r="X653">
        <v>972</v>
      </c>
      <c r="Y653">
        <v>2.07E-2</v>
      </c>
      <c r="Z653">
        <v>99</v>
      </c>
      <c r="AA653" t="s">
        <v>6166</v>
      </c>
      <c r="AB653">
        <v>17</v>
      </c>
      <c r="AC653">
        <v>13</v>
      </c>
      <c r="AD653">
        <v>1</v>
      </c>
      <c r="AE653">
        <v>73.3</v>
      </c>
      <c r="AF653" t="s">
        <v>259</v>
      </c>
      <c r="AG653">
        <v>29300</v>
      </c>
      <c r="AH653" t="s">
        <v>6167</v>
      </c>
      <c r="AI653" t="s">
        <v>54</v>
      </c>
      <c r="AJ653" t="s">
        <v>285</v>
      </c>
      <c r="AK653" t="s">
        <v>54</v>
      </c>
      <c r="AL653" s="23" t="str">
        <f t="shared" si="11"/>
        <v>การเมือง</v>
      </c>
      <c r="AM653">
        <f>LEN(Exploratory_Data_Analysis___video_youtube[[#This Row],[description]])</f>
        <v>643</v>
      </c>
    </row>
    <row r="654" spans="1:39" x14ac:dyDescent="0.35">
      <c r="A654" t="s">
        <v>6168</v>
      </c>
      <c r="B654" t="s">
        <v>6169</v>
      </c>
      <c r="C654" t="s">
        <v>6169</v>
      </c>
      <c r="D654" t="s">
        <v>6170</v>
      </c>
      <c r="E654" t="s">
        <v>41</v>
      </c>
      <c r="F654" t="s">
        <v>3112</v>
      </c>
      <c r="G654" t="s">
        <v>1721</v>
      </c>
      <c r="H654" t="s">
        <v>1721</v>
      </c>
      <c r="I654" t="s">
        <v>43</v>
      </c>
      <c r="J654" t="s">
        <v>6162</v>
      </c>
      <c r="K654" t="s">
        <v>6162</v>
      </c>
      <c r="L654" t="s">
        <v>6163</v>
      </c>
      <c r="M654">
        <v>25</v>
      </c>
      <c r="N654">
        <v>9</v>
      </c>
      <c r="O654">
        <v>2022</v>
      </c>
      <c r="P654">
        <v>25</v>
      </c>
      <c r="Q654" t="s">
        <v>1047</v>
      </c>
      <c r="R654" s="1">
        <v>44805</v>
      </c>
      <c r="S654">
        <v>3</v>
      </c>
      <c r="T654" t="s">
        <v>1916</v>
      </c>
      <c r="U654" t="s">
        <v>6171</v>
      </c>
      <c r="V654">
        <v>9953</v>
      </c>
      <c r="W654" t="s">
        <v>5209</v>
      </c>
      <c r="X654">
        <v>308</v>
      </c>
      <c r="Y654">
        <v>3.09E-2</v>
      </c>
      <c r="Z654">
        <v>13</v>
      </c>
      <c r="AA654" t="s">
        <v>6172</v>
      </c>
      <c r="AB654">
        <v>33</v>
      </c>
      <c r="AC654">
        <v>31</v>
      </c>
      <c r="AD654">
        <v>0</v>
      </c>
      <c r="AE654">
        <v>31.6</v>
      </c>
      <c r="AF654" t="s">
        <v>52</v>
      </c>
      <c r="AG654">
        <v>26600</v>
      </c>
      <c r="AH654" t="s">
        <v>6173</v>
      </c>
      <c r="AI654" t="s">
        <v>54</v>
      </c>
      <c r="AJ654" t="s">
        <v>4025</v>
      </c>
      <c r="AK654" t="s">
        <v>54</v>
      </c>
      <c r="AL654" s="23" t="str">
        <f t="shared" si="11"/>
        <v>สินค้าและบริการ</v>
      </c>
      <c r="AM654">
        <f>LEN(Exploratory_Data_Analysis___video_youtube[[#This Row],[description]])</f>
        <v>743</v>
      </c>
    </row>
    <row r="655" spans="1:39" x14ac:dyDescent="0.35">
      <c r="A655" t="s">
        <v>6174</v>
      </c>
      <c r="B655" t="s">
        <v>6175</v>
      </c>
      <c r="C655" t="s">
        <v>6175</v>
      </c>
      <c r="D655" t="s">
        <v>6176</v>
      </c>
      <c r="E655" t="s">
        <v>41</v>
      </c>
      <c r="F655" t="s">
        <v>1749</v>
      </c>
      <c r="G655" t="s">
        <v>1721</v>
      </c>
      <c r="H655" t="s">
        <v>1721</v>
      </c>
      <c r="I655" t="s">
        <v>43</v>
      </c>
      <c r="J655" t="s">
        <v>6177</v>
      </c>
      <c r="K655" t="s">
        <v>6177</v>
      </c>
      <c r="L655" t="s">
        <v>6178</v>
      </c>
      <c r="M655">
        <v>27</v>
      </c>
      <c r="N655">
        <v>9</v>
      </c>
      <c r="O655">
        <v>2022</v>
      </c>
      <c r="P655">
        <v>27</v>
      </c>
      <c r="Q655" t="s">
        <v>1047</v>
      </c>
      <c r="R655" s="1">
        <v>44805</v>
      </c>
      <c r="S655">
        <v>3</v>
      </c>
      <c r="T655" t="s">
        <v>1916</v>
      </c>
      <c r="U655" t="s">
        <v>6179</v>
      </c>
      <c r="V655">
        <v>11441</v>
      </c>
      <c r="W655" t="s">
        <v>6180</v>
      </c>
      <c r="X655">
        <v>262</v>
      </c>
      <c r="Y655">
        <v>2.29E-2</v>
      </c>
      <c r="Z655">
        <v>4</v>
      </c>
      <c r="AA655" t="s">
        <v>6181</v>
      </c>
      <c r="AB655">
        <v>52</v>
      </c>
      <c r="AC655">
        <v>41</v>
      </c>
      <c r="AD655">
        <v>0</v>
      </c>
      <c r="AE655">
        <v>41.9</v>
      </c>
      <c r="AF655" t="s">
        <v>52</v>
      </c>
      <c r="AG655">
        <v>31100</v>
      </c>
      <c r="AH655" t="s">
        <v>6182</v>
      </c>
      <c r="AI655" t="s">
        <v>3000</v>
      </c>
      <c r="AJ655" t="s">
        <v>249</v>
      </c>
      <c r="AK655" t="s">
        <v>54</v>
      </c>
      <c r="AL655" s="23" t="str">
        <f t="shared" si="11"/>
        <v>เศรษฐกิจ</v>
      </c>
      <c r="AM655">
        <f>LEN(Exploratory_Data_Analysis___video_youtube[[#This Row],[description]])</f>
        <v>577</v>
      </c>
    </row>
    <row r="656" spans="1:39" x14ac:dyDescent="0.35">
      <c r="A656" t="s">
        <v>6183</v>
      </c>
      <c r="B656" t="s">
        <v>6184</v>
      </c>
      <c r="C656" t="s">
        <v>6184</v>
      </c>
      <c r="D656" t="s">
        <v>6185</v>
      </c>
      <c r="E656" t="s">
        <v>41</v>
      </c>
      <c r="F656" t="s">
        <v>69</v>
      </c>
      <c r="G656" t="s">
        <v>1721</v>
      </c>
      <c r="H656" t="s">
        <v>1721</v>
      </c>
      <c r="I656" t="s">
        <v>43</v>
      </c>
      <c r="J656" t="s">
        <v>6186</v>
      </c>
      <c r="K656" t="s">
        <v>6186</v>
      </c>
      <c r="L656" t="s">
        <v>6187</v>
      </c>
      <c r="M656">
        <v>4</v>
      </c>
      <c r="N656">
        <v>10</v>
      </c>
      <c r="O656">
        <v>2022</v>
      </c>
      <c r="P656">
        <v>4</v>
      </c>
      <c r="Q656" t="s">
        <v>1170</v>
      </c>
      <c r="R656" s="1">
        <v>44835</v>
      </c>
      <c r="S656">
        <v>4</v>
      </c>
      <c r="T656" t="s">
        <v>2151</v>
      </c>
      <c r="U656" t="s">
        <v>6188</v>
      </c>
      <c r="V656">
        <v>37492</v>
      </c>
      <c r="W656" t="s">
        <v>6189</v>
      </c>
      <c r="X656">
        <v>952</v>
      </c>
      <c r="Y656">
        <v>2.5399999999999999E-2</v>
      </c>
      <c r="Z656">
        <v>58</v>
      </c>
      <c r="AA656" t="s">
        <v>6190</v>
      </c>
      <c r="AB656">
        <v>24</v>
      </c>
      <c r="AC656">
        <v>53</v>
      </c>
      <c r="AD656">
        <v>0</v>
      </c>
      <c r="AE656">
        <v>53.4</v>
      </c>
      <c r="AF656" t="s">
        <v>52</v>
      </c>
      <c r="AG656">
        <v>29500</v>
      </c>
      <c r="AH656" t="s">
        <v>6191</v>
      </c>
      <c r="AI656" t="s">
        <v>54</v>
      </c>
      <c r="AJ656" t="s">
        <v>166</v>
      </c>
      <c r="AK656" t="s">
        <v>54</v>
      </c>
      <c r="AL656" s="23" t="str">
        <f t="shared" si="11"/>
        <v>Life Style</v>
      </c>
      <c r="AM656">
        <f>LEN(Exploratory_Data_Analysis___video_youtube[[#This Row],[description]])</f>
        <v>598</v>
      </c>
    </row>
    <row r="657" spans="1:39" x14ac:dyDescent="0.35">
      <c r="A657" t="s">
        <v>6192</v>
      </c>
      <c r="B657" t="s">
        <v>6193</v>
      </c>
      <c r="C657" t="s">
        <v>6193</v>
      </c>
      <c r="D657" t="s">
        <v>6194</v>
      </c>
      <c r="E657" t="s">
        <v>41</v>
      </c>
      <c r="F657" t="s">
        <v>924</v>
      </c>
      <c r="G657" t="s">
        <v>1721</v>
      </c>
      <c r="H657" t="s">
        <v>1721</v>
      </c>
      <c r="I657" t="s">
        <v>43</v>
      </c>
      <c r="J657" t="s">
        <v>6195</v>
      </c>
      <c r="K657" t="s">
        <v>6195</v>
      </c>
      <c r="L657" t="s">
        <v>6196</v>
      </c>
      <c r="M657">
        <v>5</v>
      </c>
      <c r="N657">
        <v>10</v>
      </c>
      <c r="O657">
        <v>2022</v>
      </c>
      <c r="P657">
        <v>5</v>
      </c>
      <c r="Q657" t="s">
        <v>1170</v>
      </c>
      <c r="R657" s="1">
        <v>44835</v>
      </c>
      <c r="S657">
        <v>4</v>
      </c>
      <c r="T657" t="s">
        <v>2151</v>
      </c>
      <c r="U657" t="s">
        <v>6197</v>
      </c>
      <c r="V657">
        <v>59363</v>
      </c>
      <c r="W657" t="s">
        <v>6198</v>
      </c>
      <c r="X657">
        <v>683</v>
      </c>
      <c r="Y657">
        <v>1.15E-2</v>
      </c>
      <c r="Z657">
        <v>18</v>
      </c>
      <c r="AA657" t="s">
        <v>6199</v>
      </c>
      <c r="AB657">
        <v>0</v>
      </c>
      <c r="AC657">
        <v>46</v>
      </c>
      <c r="AD657">
        <v>0</v>
      </c>
      <c r="AE657">
        <v>46</v>
      </c>
      <c r="AF657" t="s">
        <v>52</v>
      </c>
      <c r="AG657">
        <v>26900</v>
      </c>
      <c r="AH657" t="s">
        <v>6200</v>
      </c>
      <c r="AI657" t="s">
        <v>54</v>
      </c>
      <c r="AJ657" t="s">
        <v>4544</v>
      </c>
      <c r="AK657" t="s">
        <v>54</v>
      </c>
      <c r="AL657" s="23" t="str">
        <f t="shared" si="11"/>
        <v>ธุรกิจและการค้า</v>
      </c>
      <c r="AM657">
        <f>LEN(Exploratory_Data_Analysis___video_youtube[[#This Row],[description]])</f>
        <v>783</v>
      </c>
    </row>
    <row r="658" spans="1:39" x14ac:dyDescent="0.35">
      <c r="A658" t="s">
        <v>6201</v>
      </c>
      <c r="B658" t="s">
        <v>6202</v>
      </c>
      <c r="C658" t="s">
        <v>6202</v>
      </c>
      <c r="D658" t="s">
        <v>6203</v>
      </c>
      <c r="E658" t="s">
        <v>41</v>
      </c>
      <c r="F658" t="s">
        <v>276</v>
      </c>
      <c r="G658" t="s">
        <v>1721</v>
      </c>
      <c r="H658" t="s">
        <v>1721</v>
      </c>
      <c r="I658" t="s">
        <v>43</v>
      </c>
      <c r="J658" t="s">
        <v>6204</v>
      </c>
      <c r="K658" t="s">
        <v>6204</v>
      </c>
      <c r="L658" t="s">
        <v>6205</v>
      </c>
      <c r="M658">
        <v>9</v>
      </c>
      <c r="N658">
        <v>10</v>
      </c>
      <c r="O658">
        <v>2022</v>
      </c>
      <c r="P658">
        <v>9</v>
      </c>
      <c r="Q658" t="s">
        <v>1170</v>
      </c>
      <c r="R658" s="1">
        <v>44835</v>
      </c>
      <c r="S658">
        <v>4</v>
      </c>
      <c r="T658" t="s">
        <v>2151</v>
      </c>
      <c r="U658" t="s">
        <v>6206</v>
      </c>
      <c r="V658">
        <v>93327</v>
      </c>
      <c r="W658" t="s">
        <v>6207</v>
      </c>
      <c r="X658">
        <v>3114</v>
      </c>
      <c r="Y658">
        <v>3.3399999999999999E-2</v>
      </c>
      <c r="Z658">
        <v>149</v>
      </c>
      <c r="AA658" t="s">
        <v>6208</v>
      </c>
      <c r="AB658">
        <v>30</v>
      </c>
      <c r="AC658">
        <v>31</v>
      </c>
      <c r="AD658">
        <v>0</v>
      </c>
      <c r="AE658">
        <v>31.5</v>
      </c>
      <c r="AF658" t="s">
        <v>52</v>
      </c>
      <c r="AG658">
        <v>24600</v>
      </c>
      <c r="AH658" t="s">
        <v>6209</v>
      </c>
      <c r="AI658" t="s">
        <v>54</v>
      </c>
      <c r="AJ658" t="s">
        <v>54</v>
      </c>
      <c r="AK658" t="s">
        <v>54</v>
      </c>
      <c r="AL658" s="23" t="str">
        <f t="shared" si="11"/>
        <v>อื่น ๆ</v>
      </c>
      <c r="AM658">
        <f>LEN(Exploratory_Data_Analysis___video_youtube[[#This Row],[description]])</f>
        <v>1517</v>
      </c>
    </row>
    <row r="659" spans="1:39" x14ac:dyDescent="0.35">
      <c r="A659" t="s">
        <v>6210</v>
      </c>
      <c r="B659" t="s">
        <v>6211</v>
      </c>
      <c r="C659" t="s">
        <v>6211</v>
      </c>
      <c r="D659" t="s">
        <v>6212</v>
      </c>
      <c r="E659" t="s">
        <v>41</v>
      </c>
      <c r="F659" t="s">
        <v>892</v>
      </c>
      <c r="G659" t="s">
        <v>1721</v>
      </c>
      <c r="H659" t="s">
        <v>1721</v>
      </c>
      <c r="I659" t="s">
        <v>43</v>
      </c>
      <c r="J659" t="s">
        <v>6213</v>
      </c>
      <c r="K659" t="s">
        <v>6213</v>
      </c>
      <c r="L659" t="s">
        <v>6214</v>
      </c>
      <c r="M659">
        <v>12</v>
      </c>
      <c r="N659">
        <v>10</v>
      </c>
      <c r="O659">
        <v>2022</v>
      </c>
      <c r="P659">
        <v>12</v>
      </c>
      <c r="Q659" t="s">
        <v>1170</v>
      </c>
      <c r="R659" s="1">
        <v>44835</v>
      </c>
      <c r="S659">
        <v>4</v>
      </c>
      <c r="T659" t="s">
        <v>2151</v>
      </c>
      <c r="U659" t="s">
        <v>6215</v>
      </c>
      <c r="V659">
        <v>38260</v>
      </c>
      <c r="W659" t="s">
        <v>2887</v>
      </c>
      <c r="X659">
        <v>931</v>
      </c>
      <c r="Y659">
        <v>2.4299999999999999E-2</v>
      </c>
      <c r="Z659">
        <v>89</v>
      </c>
      <c r="AA659" t="s">
        <v>6216</v>
      </c>
      <c r="AB659">
        <v>2</v>
      </c>
      <c r="AC659">
        <v>36</v>
      </c>
      <c r="AD659">
        <v>0</v>
      </c>
      <c r="AE659">
        <v>36</v>
      </c>
      <c r="AF659" t="s">
        <v>52</v>
      </c>
      <c r="AG659">
        <v>25000</v>
      </c>
      <c r="AH659" t="s">
        <v>6217</v>
      </c>
      <c r="AI659" t="s">
        <v>54</v>
      </c>
      <c r="AJ659" t="s">
        <v>54</v>
      </c>
      <c r="AK659" t="s">
        <v>54</v>
      </c>
      <c r="AL659" s="23" t="str">
        <f t="shared" si="11"/>
        <v>อื่น ๆ</v>
      </c>
      <c r="AM659">
        <f>LEN(Exploratory_Data_Analysis___video_youtube[[#This Row],[description]])</f>
        <v>583</v>
      </c>
    </row>
    <row r="660" spans="1:39" x14ac:dyDescent="0.35">
      <c r="A660" t="s">
        <v>6218</v>
      </c>
      <c r="B660" t="s">
        <v>6219</v>
      </c>
      <c r="C660" t="s">
        <v>6219</v>
      </c>
      <c r="D660" t="s">
        <v>6220</v>
      </c>
      <c r="E660" t="s">
        <v>41</v>
      </c>
      <c r="F660" t="s">
        <v>4017</v>
      </c>
      <c r="G660" t="s">
        <v>1721</v>
      </c>
      <c r="H660" t="s">
        <v>1721</v>
      </c>
      <c r="I660" t="s">
        <v>43</v>
      </c>
      <c r="J660" t="s">
        <v>6221</v>
      </c>
      <c r="K660" t="s">
        <v>6221</v>
      </c>
      <c r="L660" t="s">
        <v>6222</v>
      </c>
      <c r="M660">
        <v>13</v>
      </c>
      <c r="N660">
        <v>10</v>
      </c>
      <c r="O660">
        <v>2022</v>
      </c>
      <c r="P660">
        <v>13</v>
      </c>
      <c r="Q660" t="s">
        <v>1170</v>
      </c>
      <c r="R660" s="1">
        <v>44835</v>
      </c>
      <c r="S660">
        <v>4</v>
      </c>
      <c r="T660" t="s">
        <v>2151</v>
      </c>
      <c r="U660" t="s">
        <v>6223</v>
      </c>
      <c r="V660">
        <v>42279</v>
      </c>
      <c r="W660" t="s">
        <v>6224</v>
      </c>
      <c r="X660">
        <v>1303</v>
      </c>
      <c r="Y660">
        <v>3.0800000000000001E-2</v>
      </c>
      <c r="Z660">
        <v>30</v>
      </c>
      <c r="AA660" t="s">
        <v>6225</v>
      </c>
      <c r="AB660">
        <v>19</v>
      </c>
      <c r="AC660">
        <v>32</v>
      </c>
      <c r="AD660">
        <v>0</v>
      </c>
      <c r="AE660">
        <v>32.299999999999997</v>
      </c>
      <c r="AF660" t="s">
        <v>52</v>
      </c>
      <c r="AG660">
        <v>27500</v>
      </c>
      <c r="AH660" t="s">
        <v>6226</v>
      </c>
      <c r="AI660" t="s">
        <v>54</v>
      </c>
      <c r="AJ660" t="s">
        <v>54</v>
      </c>
      <c r="AK660" t="s">
        <v>54</v>
      </c>
      <c r="AL660" s="23" t="str">
        <f t="shared" si="11"/>
        <v>อื่น ๆ</v>
      </c>
      <c r="AM660">
        <f>LEN(Exploratory_Data_Analysis___video_youtube[[#This Row],[description]])</f>
        <v>585</v>
      </c>
    </row>
    <row r="661" spans="1:39" x14ac:dyDescent="0.35">
      <c r="A661" t="s">
        <v>6227</v>
      </c>
      <c r="B661" t="s">
        <v>6228</v>
      </c>
      <c r="C661" t="s">
        <v>6228</v>
      </c>
      <c r="D661" t="s">
        <v>6229</v>
      </c>
      <c r="E661" t="s">
        <v>41</v>
      </c>
      <c r="F661" t="s">
        <v>516</v>
      </c>
      <c r="G661" t="s">
        <v>1721</v>
      </c>
      <c r="H661" t="s">
        <v>1721</v>
      </c>
      <c r="I661" t="s">
        <v>43</v>
      </c>
      <c r="J661" t="s">
        <v>6230</v>
      </c>
      <c r="K661" t="s">
        <v>6230</v>
      </c>
      <c r="L661" t="s">
        <v>6231</v>
      </c>
      <c r="M661">
        <v>14</v>
      </c>
      <c r="N661">
        <v>10</v>
      </c>
      <c r="O661">
        <v>2022</v>
      </c>
      <c r="P661">
        <v>14</v>
      </c>
      <c r="Q661" t="s">
        <v>1170</v>
      </c>
      <c r="R661" s="1">
        <v>44835</v>
      </c>
      <c r="S661">
        <v>4</v>
      </c>
      <c r="T661" t="s">
        <v>2151</v>
      </c>
      <c r="U661" t="s">
        <v>6232</v>
      </c>
      <c r="V661">
        <v>62616</v>
      </c>
      <c r="W661" t="s">
        <v>6233</v>
      </c>
      <c r="X661">
        <v>1786</v>
      </c>
      <c r="Y661">
        <v>2.8500000000000001E-2</v>
      </c>
      <c r="Z661">
        <v>60</v>
      </c>
      <c r="AA661" t="s">
        <v>6234</v>
      </c>
      <c r="AB661">
        <v>25</v>
      </c>
      <c r="AC661">
        <v>38</v>
      </c>
      <c r="AD661">
        <v>0</v>
      </c>
      <c r="AE661">
        <v>38.4</v>
      </c>
      <c r="AF661" t="s">
        <v>52</v>
      </c>
      <c r="AG661">
        <v>29500</v>
      </c>
      <c r="AH661" t="s">
        <v>6235</v>
      </c>
      <c r="AI661" t="s">
        <v>54</v>
      </c>
      <c r="AJ661" t="s">
        <v>846</v>
      </c>
      <c r="AK661" t="s">
        <v>54</v>
      </c>
      <c r="AL661" s="23" t="str">
        <f t="shared" si="11"/>
        <v>ธุรกิจและการค้า</v>
      </c>
      <c r="AM661">
        <f>LEN(Exploratory_Data_Analysis___video_youtube[[#This Row],[description]])</f>
        <v>463</v>
      </c>
    </row>
    <row r="662" spans="1:39" x14ac:dyDescent="0.35">
      <c r="A662" t="s">
        <v>6236</v>
      </c>
      <c r="B662" t="s">
        <v>6237</v>
      </c>
      <c r="C662" t="s">
        <v>6237</v>
      </c>
      <c r="D662" t="s">
        <v>6238</v>
      </c>
      <c r="E662" t="s">
        <v>41</v>
      </c>
      <c r="F662" t="s">
        <v>158</v>
      </c>
      <c r="G662" t="s">
        <v>1721</v>
      </c>
      <c r="H662" t="s">
        <v>1721</v>
      </c>
      <c r="I662" t="s">
        <v>43</v>
      </c>
      <c r="J662" t="s">
        <v>6239</v>
      </c>
      <c r="K662" t="s">
        <v>6239</v>
      </c>
      <c r="L662" t="s">
        <v>6240</v>
      </c>
      <c r="M662">
        <v>27</v>
      </c>
      <c r="N662">
        <v>10</v>
      </c>
      <c r="O662">
        <v>2022</v>
      </c>
      <c r="P662">
        <v>27</v>
      </c>
      <c r="Q662" t="s">
        <v>1170</v>
      </c>
      <c r="R662" s="1">
        <v>44835</v>
      </c>
      <c r="S662">
        <v>4</v>
      </c>
      <c r="T662" t="s">
        <v>2151</v>
      </c>
      <c r="U662" t="s">
        <v>6241</v>
      </c>
      <c r="V662">
        <v>18077</v>
      </c>
      <c r="W662" t="s">
        <v>3713</v>
      </c>
      <c r="X662">
        <v>360</v>
      </c>
      <c r="Y662">
        <v>1.9900000000000001E-2</v>
      </c>
      <c r="Z662">
        <v>11</v>
      </c>
      <c r="AA662" t="s">
        <v>6242</v>
      </c>
      <c r="AB662">
        <v>34</v>
      </c>
      <c r="AC662">
        <v>37</v>
      </c>
      <c r="AD662">
        <v>0</v>
      </c>
      <c r="AE662">
        <v>37.6</v>
      </c>
      <c r="AF662" t="s">
        <v>52</v>
      </c>
      <c r="AG662">
        <v>27600</v>
      </c>
      <c r="AH662" t="s">
        <v>6243</v>
      </c>
      <c r="AI662" t="s">
        <v>54</v>
      </c>
      <c r="AJ662" t="s">
        <v>54</v>
      </c>
      <c r="AK662" t="s">
        <v>54</v>
      </c>
      <c r="AL662" s="23" t="str">
        <f t="shared" si="11"/>
        <v>อื่น ๆ</v>
      </c>
      <c r="AM662">
        <f>LEN(Exploratory_Data_Analysis___video_youtube[[#This Row],[description]])</f>
        <v>1909</v>
      </c>
    </row>
    <row r="663" spans="1:39" x14ac:dyDescent="0.35">
      <c r="A663" t="s">
        <v>6244</v>
      </c>
      <c r="B663" t="s">
        <v>6245</v>
      </c>
      <c r="C663" t="s">
        <v>6245</v>
      </c>
      <c r="D663" t="s">
        <v>6246</v>
      </c>
      <c r="E663" t="s">
        <v>41</v>
      </c>
      <c r="F663" t="s">
        <v>264</v>
      </c>
      <c r="G663" t="s">
        <v>1721</v>
      </c>
      <c r="H663" t="s">
        <v>1721</v>
      </c>
      <c r="I663" t="s">
        <v>43</v>
      </c>
      <c r="J663" t="s">
        <v>6247</v>
      </c>
      <c r="K663" t="s">
        <v>6248</v>
      </c>
      <c r="L663" t="s">
        <v>6249</v>
      </c>
      <c r="M663">
        <v>31</v>
      </c>
      <c r="N663">
        <v>10</v>
      </c>
      <c r="O663">
        <v>2022</v>
      </c>
      <c r="P663">
        <v>31</v>
      </c>
      <c r="Q663" t="s">
        <v>1170</v>
      </c>
      <c r="R663" s="1">
        <v>44835</v>
      </c>
      <c r="S663">
        <v>4</v>
      </c>
      <c r="T663" t="s">
        <v>2151</v>
      </c>
      <c r="U663" t="s">
        <v>6250</v>
      </c>
      <c r="V663">
        <v>463810</v>
      </c>
      <c r="W663" t="s">
        <v>6251</v>
      </c>
      <c r="X663">
        <v>4348</v>
      </c>
      <c r="Y663">
        <v>9.4000000000000004E-3</v>
      </c>
      <c r="Z663">
        <v>190</v>
      </c>
      <c r="AA663" t="s">
        <v>6252</v>
      </c>
      <c r="AB663">
        <v>55</v>
      </c>
      <c r="AC663">
        <v>42</v>
      </c>
      <c r="AD663">
        <v>1</v>
      </c>
      <c r="AE663">
        <v>102.9</v>
      </c>
      <c r="AF663" t="s">
        <v>370</v>
      </c>
      <c r="AH663" t="s">
        <v>6253</v>
      </c>
      <c r="AI663" t="s">
        <v>54</v>
      </c>
      <c r="AJ663" t="s">
        <v>54</v>
      </c>
      <c r="AK663" t="s">
        <v>54</v>
      </c>
      <c r="AL663" s="23" t="str">
        <f t="shared" si="11"/>
        <v>อื่น ๆ</v>
      </c>
      <c r="AM663">
        <f>LEN(Exploratory_Data_Analysis___video_youtube[[#This Row],[description]])</f>
        <v>466</v>
      </c>
    </row>
    <row r="664" spans="1:39" x14ac:dyDescent="0.35">
      <c r="A664" t="s">
        <v>6254</v>
      </c>
      <c r="B664" t="s">
        <v>6255</v>
      </c>
      <c r="C664" t="s">
        <v>6255</v>
      </c>
      <c r="D664" t="s">
        <v>6256</v>
      </c>
      <c r="E664" t="s">
        <v>41</v>
      </c>
      <c r="F664" t="s">
        <v>475</v>
      </c>
      <c r="G664" t="s">
        <v>1721</v>
      </c>
      <c r="H664" t="s">
        <v>1721</v>
      </c>
      <c r="I664" t="s">
        <v>43</v>
      </c>
      <c r="J664" t="s">
        <v>6248</v>
      </c>
      <c r="K664" t="s">
        <v>6248</v>
      </c>
      <c r="L664" t="s">
        <v>6249</v>
      </c>
      <c r="M664">
        <v>31</v>
      </c>
      <c r="N664">
        <v>10</v>
      </c>
      <c r="O664">
        <v>2022</v>
      </c>
      <c r="P664">
        <v>31</v>
      </c>
      <c r="Q664" t="s">
        <v>1170</v>
      </c>
      <c r="R664" s="1">
        <v>44835</v>
      </c>
      <c r="S664">
        <v>4</v>
      </c>
      <c r="T664" t="s">
        <v>2151</v>
      </c>
      <c r="U664" t="s">
        <v>6257</v>
      </c>
      <c r="V664">
        <v>42267</v>
      </c>
      <c r="W664" t="s">
        <v>6258</v>
      </c>
      <c r="X664">
        <v>858</v>
      </c>
      <c r="Y664">
        <v>2.0299999999999999E-2</v>
      </c>
      <c r="Z664">
        <v>109</v>
      </c>
      <c r="AA664" t="s">
        <v>6259</v>
      </c>
      <c r="AB664">
        <v>45</v>
      </c>
      <c r="AC664">
        <v>38</v>
      </c>
      <c r="AD664">
        <v>0</v>
      </c>
      <c r="AE664">
        <v>38.799999999999997</v>
      </c>
      <c r="AF664" t="s">
        <v>52</v>
      </c>
      <c r="AG664">
        <v>26600</v>
      </c>
      <c r="AH664" t="s">
        <v>6260</v>
      </c>
      <c r="AI664" t="s">
        <v>54</v>
      </c>
      <c r="AJ664" t="s">
        <v>166</v>
      </c>
      <c r="AK664" t="s">
        <v>54</v>
      </c>
      <c r="AL664" s="23" t="str">
        <f t="shared" si="11"/>
        <v>Life Style</v>
      </c>
      <c r="AM664">
        <f>LEN(Exploratory_Data_Analysis___video_youtube[[#This Row],[description]])</f>
        <v>439</v>
      </c>
    </row>
    <row r="665" spans="1:39" x14ac:dyDescent="0.35">
      <c r="A665" t="s">
        <v>6261</v>
      </c>
      <c r="B665" t="s">
        <v>6262</v>
      </c>
      <c r="C665" t="s">
        <v>6262</v>
      </c>
      <c r="D665" t="s">
        <v>6263</v>
      </c>
      <c r="E665" t="s">
        <v>41</v>
      </c>
      <c r="F665" t="s">
        <v>2041</v>
      </c>
      <c r="G665" t="s">
        <v>1721</v>
      </c>
      <c r="H665" t="s">
        <v>1721</v>
      </c>
      <c r="I665" t="s">
        <v>43</v>
      </c>
      <c r="J665" t="s">
        <v>6264</v>
      </c>
      <c r="K665" t="s">
        <v>6264</v>
      </c>
      <c r="L665" t="s">
        <v>6265</v>
      </c>
      <c r="M665">
        <v>2</v>
      </c>
      <c r="N665">
        <v>11</v>
      </c>
      <c r="O665">
        <v>2022</v>
      </c>
      <c r="P665">
        <v>2</v>
      </c>
      <c r="Q665" t="s">
        <v>1272</v>
      </c>
      <c r="R665" s="1">
        <v>44866</v>
      </c>
      <c r="S665">
        <v>4</v>
      </c>
      <c r="T665" t="s">
        <v>2151</v>
      </c>
      <c r="U665" t="s">
        <v>6266</v>
      </c>
      <c r="V665">
        <v>11203</v>
      </c>
      <c r="W665" t="s">
        <v>6267</v>
      </c>
      <c r="X665">
        <v>279</v>
      </c>
      <c r="Y665">
        <v>2.4899999999999999E-2</v>
      </c>
      <c r="Z665">
        <v>7</v>
      </c>
      <c r="AA665" t="s">
        <v>5536</v>
      </c>
      <c r="AB665">
        <v>11</v>
      </c>
      <c r="AC665">
        <v>29</v>
      </c>
      <c r="AD665">
        <v>0</v>
      </c>
      <c r="AE665">
        <v>29.2</v>
      </c>
      <c r="AF665" t="s">
        <v>187</v>
      </c>
      <c r="AG665">
        <v>21400</v>
      </c>
      <c r="AH665" t="s">
        <v>6268</v>
      </c>
      <c r="AI665" t="s">
        <v>54</v>
      </c>
      <c r="AJ665" t="s">
        <v>54</v>
      </c>
      <c r="AK665" t="s">
        <v>54</v>
      </c>
      <c r="AL665" s="23" t="str">
        <f t="shared" si="11"/>
        <v>อื่น ๆ</v>
      </c>
      <c r="AM665">
        <f>LEN(Exploratory_Data_Analysis___video_youtube[[#This Row],[description]])</f>
        <v>533</v>
      </c>
    </row>
    <row r="666" spans="1:39" x14ac:dyDescent="0.35">
      <c r="A666" t="s">
        <v>6269</v>
      </c>
      <c r="B666" t="s">
        <v>6270</v>
      </c>
      <c r="C666" t="s">
        <v>6270</v>
      </c>
      <c r="D666" t="s">
        <v>6271</v>
      </c>
      <c r="E666" t="s">
        <v>41</v>
      </c>
      <c r="F666" t="s">
        <v>158</v>
      </c>
      <c r="G666" t="s">
        <v>1721</v>
      </c>
      <c r="H666" t="s">
        <v>1721</v>
      </c>
      <c r="I666" t="s">
        <v>43</v>
      </c>
      <c r="J666" t="s">
        <v>6264</v>
      </c>
      <c r="K666" t="s">
        <v>6264</v>
      </c>
      <c r="L666" t="s">
        <v>6265</v>
      </c>
      <c r="M666">
        <v>2</v>
      </c>
      <c r="N666">
        <v>11</v>
      </c>
      <c r="O666">
        <v>2022</v>
      </c>
      <c r="P666">
        <v>2</v>
      </c>
      <c r="Q666" t="s">
        <v>1272</v>
      </c>
      <c r="R666" s="1">
        <v>44866</v>
      </c>
      <c r="S666">
        <v>4</v>
      </c>
      <c r="T666" t="s">
        <v>2151</v>
      </c>
      <c r="U666" t="s">
        <v>6272</v>
      </c>
      <c r="V666">
        <v>40200</v>
      </c>
      <c r="W666" t="s">
        <v>6273</v>
      </c>
      <c r="X666">
        <v>603</v>
      </c>
      <c r="Y666">
        <v>1.4999999999999999E-2</v>
      </c>
      <c r="Z666">
        <v>28</v>
      </c>
      <c r="AA666" t="s">
        <v>6274</v>
      </c>
      <c r="AB666">
        <v>45</v>
      </c>
      <c r="AC666">
        <v>5</v>
      </c>
      <c r="AD666">
        <v>1</v>
      </c>
      <c r="AE666">
        <v>65.8</v>
      </c>
      <c r="AF666" t="s">
        <v>259</v>
      </c>
      <c r="AG666">
        <v>25300</v>
      </c>
      <c r="AH666" t="s">
        <v>6275</v>
      </c>
      <c r="AI666" t="s">
        <v>3000</v>
      </c>
      <c r="AJ666" t="s">
        <v>846</v>
      </c>
      <c r="AK666" t="s">
        <v>54</v>
      </c>
      <c r="AL666" s="23" t="str">
        <f t="shared" si="11"/>
        <v>ธุรกิจและการค้า</v>
      </c>
      <c r="AM666">
        <f>LEN(Exploratory_Data_Analysis___video_youtube[[#This Row],[description]])</f>
        <v>713</v>
      </c>
    </row>
    <row r="667" spans="1:39" x14ac:dyDescent="0.35">
      <c r="A667" t="s">
        <v>6276</v>
      </c>
      <c r="B667" t="s">
        <v>6277</v>
      </c>
      <c r="C667" t="s">
        <v>6277</v>
      </c>
      <c r="D667" t="s">
        <v>6278</v>
      </c>
      <c r="E667" t="s">
        <v>41</v>
      </c>
      <c r="F667" t="s">
        <v>412</v>
      </c>
      <c r="G667" t="s">
        <v>1721</v>
      </c>
      <c r="H667" t="s">
        <v>1721</v>
      </c>
      <c r="I667" t="s">
        <v>43</v>
      </c>
      <c r="J667" t="s">
        <v>6279</v>
      </c>
      <c r="K667" t="s">
        <v>6279</v>
      </c>
      <c r="L667" t="s">
        <v>6280</v>
      </c>
      <c r="M667">
        <v>3</v>
      </c>
      <c r="N667">
        <v>11</v>
      </c>
      <c r="O667">
        <v>2022</v>
      </c>
      <c r="P667">
        <v>3</v>
      </c>
      <c r="Q667" t="s">
        <v>1272</v>
      </c>
      <c r="R667" s="1">
        <v>44866</v>
      </c>
      <c r="S667">
        <v>4</v>
      </c>
      <c r="T667" t="s">
        <v>2151</v>
      </c>
      <c r="U667" t="s">
        <v>6281</v>
      </c>
      <c r="V667">
        <v>67004</v>
      </c>
      <c r="W667" t="s">
        <v>6282</v>
      </c>
      <c r="X667">
        <v>1266</v>
      </c>
      <c r="Y667">
        <v>1.89E-2</v>
      </c>
      <c r="Z667">
        <v>31</v>
      </c>
      <c r="AA667" t="s">
        <v>6283</v>
      </c>
      <c r="AB667">
        <v>44</v>
      </c>
      <c r="AC667">
        <v>3</v>
      </c>
      <c r="AD667">
        <v>1</v>
      </c>
      <c r="AE667">
        <v>63.7</v>
      </c>
      <c r="AF667" t="s">
        <v>259</v>
      </c>
      <c r="AG667">
        <v>27700</v>
      </c>
      <c r="AH667" t="s">
        <v>6284</v>
      </c>
      <c r="AI667" t="s">
        <v>54</v>
      </c>
      <c r="AJ667" t="s">
        <v>249</v>
      </c>
      <c r="AK667" t="s">
        <v>54</v>
      </c>
      <c r="AL667" s="23" t="str">
        <f t="shared" si="11"/>
        <v>เศรษฐกิจ</v>
      </c>
      <c r="AM667">
        <f>LEN(Exploratory_Data_Analysis___video_youtube[[#This Row],[description]])</f>
        <v>771</v>
      </c>
    </row>
    <row r="668" spans="1:39" x14ac:dyDescent="0.35">
      <c r="A668" t="s">
        <v>6285</v>
      </c>
      <c r="B668" t="s">
        <v>6286</v>
      </c>
      <c r="C668" t="s">
        <v>6286</v>
      </c>
      <c r="D668" t="s">
        <v>6287</v>
      </c>
      <c r="E668" t="s">
        <v>41</v>
      </c>
      <c r="F668" t="s">
        <v>4038</v>
      </c>
      <c r="G668" t="s">
        <v>1721</v>
      </c>
      <c r="H668" t="s">
        <v>1721</v>
      </c>
      <c r="I668" t="s">
        <v>43</v>
      </c>
      <c r="J668" t="s">
        <v>6288</v>
      </c>
      <c r="K668" t="s">
        <v>6288</v>
      </c>
      <c r="L668" t="s">
        <v>6289</v>
      </c>
      <c r="M668">
        <v>10</v>
      </c>
      <c r="N668">
        <v>11</v>
      </c>
      <c r="O668">
        <v>2022</v>
      </c>
      <c r="P668">
        <v>10</v>
      </c>
      <c r="Q668" t="s">
        <v>1272</v>
      </c>
      <c r="R668" s="1">
        <v>44866</v>
      </c>
      <c r="S668">
        <v>4</v>
      </c>
      <c r="T668" t="s">
        <v>2151</v>
      </c>
      <c r="U668" t="s">
        <v>6290</v>
      </c>
      <c r="V668">
        <v>14226</v>
      </c>
      <c r="W668" t="s">
        <v>6291</v>
      </c>
      <c r="X668">
        <v>344</v>
      </c>
      <c r="Y668">
        <v>2.4199999999999999E-2</v>
      </c>
      <c r="Z668">
        <v>25</v>
      </c>
      <c r="AA668" t="s">
        <v>6292</v>
      </c>
      <c r="AB668">
        <v>19</v>
      </c>
      <c r="AC668">
        <v>42</v>
      </c>
      <c r="AD668">
        <v>0</v>
      </c>
      <c r="AE668">
        <v>42.3</v>
      </c>
      <c r="AF668" t="s">
        <v>52</v>
      </c>
      <c r="AG668">
        <v>24300</v>
      </c>
      <c r="AH668" t="s">
        <v>6293</v>
      </c>
      <c r="AI668" t="s">
        <v>54</v>
      </c>
      <c r="AJ668" t="s">
        <v>5736</v>
      </c>
      <c r="AK668" t="s">
        <v>54</v>
      </c>
      <c r="AL668" s="23" t="str">
        <f t="shared" si="11"/>
        <v>สินค้าและบริการ</v>
      </c>
      <c r="AM668">
        <f>LEN(Exploratory_Data_Analysis___video_youtube[[#This Row],[description]])</f>
        <v>736</v>
      </c>
    </row>
    <row r="669" spans="1:39" x14ac:dyDescent="0.35">
      <c r="A669" t="s">
        <v>6294</v>
      </c>
      <c r="B669" t="s">
        <v>6295</v>
      </c>
      <c r="C669" t="s">
        <v>6295</v>
      </c>
      <c r="D669" t="s">
        <v>6296</v>
      </c>
      <c r="E669" t="s">
        <v>41</v>
      </c>
      <c r="F669" t="s">
        <v>1095</v>
      </c>
      <c r="G669" t="s">
        <v>1721</v>
      </c>
      <c r="H669" t="s">
        <v>1721</v>
      </c>
      <c r="I669" t="s">
        <v>43</v>
      </c>
      <c r="J669" t="s">
        <v>6297</v>
      </c>
      <c r="K669" t="s">
        <v>6297</v>
      </c>
      <c r="L669" t="s">
        <v>6298</v>
      </c>
      <c r="M669">
        <v>12</v>
      </c>
      <c r="N669">
        <v>11</v>
      </c>
      <c r="O669">
        <v>2022</v>
      </c>
      <c r="P669">
        <v>12</v>
      </c>
      <c r="Q669" t="s">
        <v>1272</v>
      </c>
      <c r="R669" s="1">
        <v>44866</v>
      </c>
      <c r="S669">
        <v>4</v>
      </c>
      <c r="T669" t="s">
        <v>2151</v>
      </c>
      <c r="U669" t="s">
        <v>6299</v>
      </c>
      <c r="V669">
        <v>46363</v>
      </c>
      <c r="W669" t="s">
        <v>3748</v>
      </c>
      <c r="X669">
        <v>367</v>
      </c>
      <c r="Y669">
        <v>7.9000000000000008E-3</v>
      </c>
      <c r="Z669">
        <v>16</v>
      </c>
      <c r="AA669" t="s">
        <v>6300</v>
      </c>
      <c r="AB669">
        <v>2</v>
      </c>
      <c r="AC669">
        <v>49</v>
      </c>
      <c r="AD669">
        <v>0</v>
      </c>
      <c r="AE669">
        <v>49</v>
      </c>
      <c r="AF669" t="s">
        <v>52</v>
      </c>
      <c r="AG669">
        <v>28600</v>
      </c>
      <c r="AH669" t="s">
        <v>6301</v>
      </c>
      <c r="AI669" t="s">
        <v>54</v>
      </c>
      <c r="AJ669" t="s">
        <v>54</v>
      </c>
      <c r="AK669" t="s">
        <v>54</v>
      </c>
      <c r="AL669" s="23" t="str">
        <f t="shared" si="11"/>
        <v>อื่น ๆ</v>
      </c>
      <c r="AM669">
        <f>LEN(Exploratory_Data_Analysis___video_youtube[[#This Row],[description]])</f>
        <v>549</v>
      </c>
    </row>
    <row r="670" spans="1:39" x14ac:dyDescent="0.35">
      <c r="A670" t="s">
        <v>6302</v>
      </c>
      <c r="B670" t="s">
        <v>6303</v>
      </c>
      <c r="C670" t="s">
        <v>6303</v>
      </c>
      <c r="D670" t="s">
        <v>6304</v>
      </c>
      <c r="E670" t="s">
        <v>41</v>
      </c>
      <c r="F670" t="s">
        <v>465</v>
      </c>
      <c r="G670" t="s">
        <v>1721</v>
      </c>
      <c r="H670" t="s">
        <v>1721</v>
      </c>
      <c r="I670" t="s">
        <v>43</v>
      </c>
      <c r="J670" t="s">
        <v>6305</v>
      </c>
      <c r="K670" t="s">
        <v>6305</v>
      </c>
      <c r="L670" t="s">
        <v>6306</v>
      </c>
      <c r="M670">
        <v>16</v>
      </c>
      <c r="N670">
        <v>11</v>
      </c>
      <c r="O670">
        <v>2022</v>
      </c>
      <c r="P670">
        <v>16</v>
      </c>
      <c r="Q670" t="s">
        <v>1272</v>
      </c>
      <c r="R670" s="1">
        <v>44866</v>
      </c>
      <c r="S670">
        <v>4</v>
      </c>
      <c r="T670" t="s">
        <v>2151</v>
      </c>
      <c r="U670" t="s">
        <v>6307</v>
      </c>
      <c r="V670">
        <v>28196</v>
      </c>
      <c r="W670" t="s">
        <v>6308</v>
      </c>
      <c r="X670">
        <v>570</v>
      </c>
      <c r="Y670">
        <v>2.0199999999999999E-2</v>
      </c>
      <c r="Z670">
        <v>16</v>
      </c>
      <c r="AA670" t="s">
        <v>6309</v>
      </c>
      <c r="AB670">
        <v>46</v>
      </c>
      <c r="AC670">
        <v>53</v>
      </c>
      <c r="AD670">
        <v>0</v>
      </c>
      <c r="AE670">
        <v>53.8</v>
      </c>
      <c r="AF670" t="s">
        <v>52</v>
      </c>
      <c r="AG670">
        <v>24700</v>
      </c>
      <c r="AH670" t="s">
        <v>6310</v>
      </c>
      <c r="AI670" t="s">
        <v>54</v>
      </c>
      <c r="AJ670" t="s">
        <v>272</v>
      </c>
      <c r="AK670" t="s">
        <v>54</v>
      </c>
      <c r="AL670" s="23" t="str">
        <f t="shared" si="11"/>
        <v>สินค้าและบริการ</v>
      </c>
      <c r="AM670">
        <f>LEN(Exploratory_Data_Analysis___video_youtube[[#This Row],[description]])</f>
        <v>713</v>
      </c>
    </row>
    <row r="671" spans="1:39" x14ac:dyDescent="0.35">
      <c r="A671" t="s">
        <v>6311</v>
      </c>
      <c r="B671" t="s">
        <v>6312</v>
      </c>
      <c r="C671" t="s">
        <v>6312</v>
      </c>
      <c r="D671" t="s">
        <v>6313</v>
      </c>
      <c r="E671" t="s">
        <v>320</v>
      </c>
      <c r="F671" t="s">
        <v>41</v>
      </c>
      <c r="G671" t="s">
        <v>42</v>
      </c>
      <c r="H671" t="s">
        <v>42</v>
      </c>
      <c r="I671" t="s">
        <v>43</v>
      </c>
      <c r="J671" t="s">
        <v>6305</v>
      </c>
      <c r="K671" t="s">
        <v>6305</v>
      </c>
      <c r="L671" t="s">
        <v>6306</v>
      </c>
      <c r="M671">
        <v>16</v>
      </c>
      <c r="N671">
        <v>11</v>
      </c>
      <c r="O671">
        <v>2022</v>
      </c>
      <c r="P671">
        <v>16</v>
      </c>
      <c r="Q671" t="s">
        <v>1272</v>
      </c>
      <c r="R671" s="1">
        <v>44866</v>
      </c>
      <c r="S671">
        <v>4</v>
      </c>
      <c r="T671" t="s">
        <v>2151</v>
      </c>
      <c r="U671" t="s">
        <v>6314</v>
      </c>
      <c r="V671">
        <v>24818</v>
      </c>
      <c r="W671" t="s">
        <v>6315</v>
      </c>
      <c r="X671">
        <v>458</v>
      </c>
      <c r="Y671">
        <v>1.8499999999999999E-2</v>
      </c>
      <c r="Z671">
        <v>33</v>
      </c>
      <c r="AA671" t="s">
        <v>6316</v>
      </c>
      <c r="AB671">
        <v>39</v>
      </c>
      <c r="AC671">
        <v>12</v>
      </c>
      <c r="AD671">
        <v>1</v>
      </c>
      <c r="AE671">
        <v>72.7</v>
      </c>
      <c r="AF671" t="s">
        <v>259</v>
      </c>
      <c r="AG671">
        <v>24800</v>
      </c>
      <c r="AH671" t="s">
        <v>6317</v>
      </c>
      <c r="AI671" t="s">
        <v>54</v>
      </c>
      <c r="AJ671" t="s">
        <v>54</v>
      </c>
      <c r="AK671" t="s">
        <v>54</v>
      </c>
      <c r="AL671" s="23" t="str">
        <f t="shared" si="11"/>
        <v>อื่น ๆ</v>
      </c>
      <c r="AM671">
        <f>LEN(Exploratory_Data_Analysis___video_youtube[[#This Row],[description]])</f>
        <v>691</v>
      </c>
    </row>
    <row r="672" spans="1:39" x14ac:dyDescent="0.35">
      <c r="A672" t="s">
        <v>6318</v>
      </c>
      <c r="B672" t="s">
        <v>6319</v>
      </c>
      <c r="C672" t="s">
        <v>6319</v>
      </c>
      <c r="D672" t="s">
        <v>6320</v>
      </c>
      <c r="E672" t="s">
        <v>41</v>
      </c>
      <c r="F672" t="s">
        <v>1014</v>
      </c>
      <c r="G672" t="s">
        <v>1721</v>
      </c>
      <c r="H672" t="s">
        <v>1721</v>
      </c>
      <c r="I672" t="s">
        <v>43</v>
      </c>
      <c r="J672" t="s">
        <v>2289</v>
      </c>
      <c r="K672" t="s">
        <v>2289</v>
      </c>
      <c r="L672" t="s">
        <v>2290</v>
      </c>
      <c r="M672">
        <v>19</v>
      </c>
      <c r="N672">
        <v>11</v>
      </c>
      <c r="O672">
        <v>2022</v>
      </c>
      <c r="P672">
        <v>19</v>
      </c>
      <c r="Q672" t="s">
        <v>1272</v>
      </c>
      <c r="R672" s="1">
        <v>44866</v>
      </c>
      <c r="S672">
        <v>4</v>
      </c>
      <c r="T672" t="s">
        <v>2151</v>
      </c>
      <c r="U672" t="s">
        <v>6321</v>
      </c>
      <c r="V672">
        <v>23027</v>
      </c>
      <c r="W672" t="s">
        <v>6322</v>
      </c>
      <c r="X672">
        <v>543</v>
      </c>
      <c r="Y672">
        <v>2.3599999999999999E-2</v>
      </c>
      <c r="Z672">
        <v>24</v>
      </c>
      <c r="AA672" t="s">
        <v>6323</v>
      </c>
      <c r="AB672">
        <v>48</v>
      </c>
      <c r="AC672">
        <v>37</v>
      </c>
      <c r="AD672">
        <v>0</v>
      </c>
      <c r="AE672">
        <v>37.799999999999997</v>
      </c>
      <c r="AF672" t="s">
        <v>52</v>
      </c>
      <c r="AG672">
        <v>22600</v>
      </c>
      <c r="AH672" t="s">
        <v>6324</v>
      </c>
      <c r="AI672" t="s">
        <v>54</v>
      </c>
      <c r="AJ672" t="s">
        <v>9380</v>
      </c>
      <c r="AK672" t="s">
        <v>54</v>
      </c>
      <c r="AL672" s="23" t="str">
        <f t="shared" si="11"/>
        <v>Life Style</v>
      </c>
      <c r="AM672">
        <f>LEN(Exploratory_Data_Analysis___video_youtube[[#This Row],[description]])</f>
        <v>619</v>
      </c>
    </row>
    <row r="673" spans="1:39" x14ac:dyDescent="0.35">
      <c r="A673" t="s">
        <v>6325</v>
      </c>
      <c r="B673" t="s">
        <v>6326</v>
      </c>
      <c r="C673" t="s">
        <v>6326</v>
      </c>
      <c r="D673" t="s">
        <v>6327</v>
      </c>
      <c r="E673" t="s">
        <v>41</v>
      </c>
      <c r="F673" t="s">
        <v>1475</v>
      </c>
      <c r="G673" t="s">
        <v>1721</v>
      </c>
      <c r="H673" t="s">
        <v>1721</v>
      </c>
      <c r="I673" t="s">
        <v>43</v>
      </c>
      <c r="J673" t="s">
        <v>6328</v>
      </c>
      <c r="K673" t="s">
        <v>6328</v>
      </c>
      <c r="L673" t="s">
        <v>6329</v>
      </c>
      <c r="M673">
        <v>20</v>
      </c>
      <c r="N673">
        <v>11</v>
      </c>
      <c r="O673">
        <v>2022</v>
      </c>
      <c r="P673">
        <v>20</v>
      </c>
      <c r="Q673" t="s">
        <v>1272</v>
      </c>
      <c r="R673" s="1">
        <v>44866</v>
      </c>
      <c r="S673">
        <v>4</v>
      </c>
      <c r="T673" t="s">
        <v>2151</v>
      </c>
      <c r="U673" t="s">
        <v>6330</v>
      </c>
      <c r="V673">
        <v>30071</v>
      </c>
      <c r="W673" t="s">
        <v>6331</v>
      </c>
      <c r="X673">
        <v>411</v>
      </c>
      <c r="Y673">
        <v>1.37E-2</v>
      </c>
      <c r="Z673">
        <v>10</v>
      </c>
      <c r="AA673" t="s">
        <v>6332</v>
      </c>
      <c r="AB673">
        <v>4</v>
      </c>
      <c r="AC673">
        <v>47</v>
      </c>
      <c r="AD673">
        <v>0</v>
      </c>
      <c r="AE673">
        <v>47.1</v>
      </c>
      <c r="AF673" t="s">
        <v>52</v>
      </c>
      <c r="AG673">
        <v>26200</v>
      </c>
      <c r="AH673" t="s">
        <v>6333</v>
      </c>
      <c r="AI673" t="s">
        <v>54</v>
      </c>
      <c r="AJ673" t="s">
        <v>1143</v>
      </c>
      <c r="AK673" t="s">
        <v>54</v>
      </c>
      <c r="AL673" s="23" t="str">
        <f t="shared" si="11"/>
        <v>ธุรกิจและการค้า</v>
      </c>
      <c r="AM673">
        <f>LEN(Exploratory_Data_Analysis___video_youtube[[#This Row],[description]])</f>
        <v>487</v>
      </c>
    </row>
    <row r="674" spans="1:39" x14ac:dyDescent="0.35">
      <c r="A674" t="s">
        <v>6334</v>
      </c>
      <c r="B674" t="s">
        <v>6335</v>
      </c>
      <c r="C674" t="s">
        <v>6335</v>
      </c>
      <c r="D674" t="s">
        <v>6336</v>
      </c>
      <c r="E674" t="s">
        <v>41</v>
      </c>
      <c r="F674" t="s">
        <v>1749</v>
      </c>
      <c r="G674" t="s">
        <v>1721</v>
      </c>
      <c r="H674" t="s">
        <v>1721</v>
      </c>
      <c r="I674" t="s">
        <v>43</v>
      </c>
      <c r="J674" t="s">
        <v>6337</v>
      </c>
      <c r="K674" t="s">
        <v>6337</v>
      </c>
      <c r="L674" t="s">
        <v>6338</v>
      </c>
      <c r="M674">
        <v>25</v>
      </c>
      <c r="N674">
        <v>11</v>
      </c>
      <c r="O674">
        <v>2022</v>
      </c>
      <c r="P674">
        <v>25</v>
      </c>
      <c r="Q674" t="s">
        <v>1272</v>
      </c>
      <c r="R674" s="1">
        <v>44866</v>
      </c>
      <c r="S674">
        <v>4</v>
      </c>
      <c r="T674" t="s">
        <v>2151</v>
      </c>
      <c r="U674" t="s">
        <v>6339</v>
      </c>
      <c r="V674">
        <v>7125</v>
      </c>
      <c r="W674" t="s">
        <v>6340</v>
      </c>
      <c r="X674">
        <v>140</v>
      </c>
      <c r="Y674">
        <v>1.9599999999999999E-2</v>
      </c>
      <c r="Z674">
        <v>7</v>
      </c>
      <c r="AA674" t="s">
        <v>6341</v>
      </c>
      <c r="AB674">
        <v>51</v>
      </c>
      <c r="AC674">
        <v>21</v>
      </c>
      <c r="AD674">
        <v>0</v>
      </c>
      <c r="AE674">
        <v>21.9</v>
      </c>
      <c r="AF674" t="s">
        <v>187</v>
      </c>
      <c r="AG674">
        <v>23700</v>
      </c>
      <c r="AH674" t="s">
        <v>6342</v>
      </c>
      <c r="AI674" t="s">
        <v>54</v>
      </c>
      <c r="AJ674" t="s">
        <v>249</v>
      </c>
      <c r="AK674" t="s">
        <v>54</v>
      </c>
      <c r="AL674" s="23" t="str">
        <f t="shared" si="11"/>
        <v>เศรษฐกิจ</v>
      </c>
      <c r="AM674">
        <f>LEN(Exploratory_Data_Analysis___video_youtube[[#This Row],[description]])</f>
        <v>616</v>
      </c>
    </row>
    <row r="675" spans="1:39" x14ac:dyDescent="0.35">
      <c r="A675" t="s">
        <v>6343</v>
      </c>
      <c r="B675" t="s">
        <v>6344</v>
      </c>
      <c r="C675" t="s">
        <v>6344</v>
      </c>
      <c r="D675" t="s">
        <v>6345</v>
      </c>
      <c r="E675" t="s">
        <v>41</v>
      </c>
      <c r="F675" t="s">
        <v>289</v>
      </c>
      <c r="G675" t="s">
        <v>1721</v>
      </c>
      <c r="H675" t="s">
        <v>1721</v>
      </c>
      <c r="I675" t="s">
        <v>43</v>
      </c>
      <c r="J675" t="s">
        <v>6346</v>
      </c>
      <c r="K675" t="s">
        <v>6346</v>
      </c>
      <c r="L675" t="s">
        <v>6347</v>
      </c>
      <c r="M675">
        <v>29</v>
      </c>
      <c r="N675">
        <v>11</v>
      </c>
      <c r="O675">
        <v>2022</v>
      </c>
      <c r="P675">
        <v>29</v>
      </c>
      <c r="Q675" t="s">
        <v>1272</v>
      </c>
      <c r="R675" s="1">
        <v>44866</v>
      </c>
      <c r="S675">
        <v>4</v>
      </c>
      <c r="T675" t="s">
        <v>2151</v>
      </c>
      <c r="U675" t="s">
        <v>6348</v>
      </c>
      <c r="V675">
        <v>13206</v>
      </c>
      <c r="W675" t="s">
        <v>6349</v>
      </c>
      <c r="X675">
        <v>265</v>
      </c>
      <c r="Y675">
        <v>2.01E-2</v>
      </c>
      <c r="Z675">
        <v>4</v>
      </c>
      <c r="AA675" t="s">
        <v>6350</v>
      </c>
      <c r="AB675">
        <v>34</v>
      </c>
      <c r="AC675">
        <v>47</v>
      </c>
      <c r="AD675">
        <v>0</v>
      </c>
      <c r="AE675">
        <v>47.6</v>
      </c>
      <c r="AF675" t="s">
        <v>52</v>
      </c>
      <c r="AG675">
        <v>27600</v>
      </c>
      <c r="AH675" t="s">
        <v>6351</v>
      </c>
      <c r="AI675" t="s">
        <v>54</v>
      </c>
      <c r="AJ675" t="s">
        <v>249</v>
      </c>
      <c r="AK675" t="s">
        <v>54</v>
      </c>
      <c r="AL675" s="23" t="str">
        <f t="shared" si="11"/>
        <v>เศรษฐกิจ</v>
      </c>
      <c r="AM675">
        <f>LEN(Exploratory_Data_Analysis___video_youtube[[#This Row],[description]])</f>
        <v>2045</v>
      </c>
    </row>
    <row r="676" spans="1:39" x14ac:dyDescent="0.35">
      <c r="A676" t="s">
        <v>6352</v>
      </c>
      <c r="B676" t="s">
        <v>6353</v>
      </c>
      <c r="C676" t="s">
        <v>6353</v>
      </c>
      <c r="D676" t="s">
        <v>6354</v>
      </c>
      <c r="E676" t="s">
        <v>41</v>
      </c>
      <c r="F676" t="s">
        <v>1014</v>
      </c>
      <c r="G676" t="s">
        <v>1721</v>
      </c>
      <c r="H676" t="s">
        <v>1721</v>
      </c>
      <c r="I676" t="s">
        <v>43</v>
      </c>
      <c r="J676" t="s">
        <v>6355</v>
      </c>
      <c r="K676" t="s">
        <v>6355</v>
      </c>
      <c r="L676" t="s">
        <v>6356</v>
      </c>
      <c r="M676">
        <v>2</v>
      </c>
      <c r="N676">
        <v>12</v>
      </c>
      <c r="O676">
        <v>2022</v>
      </c>
      <c r="P676">
        <v>2</v>
      </c>
      <c r="Q676" t="s">
        <v>1375</v>
      </c>
      <c r="R676" s="1">
        <v>44896</v>
      </c>
      <c r="S676">
        <v>4</v>
      </c>
      <c r="T676" t="s">
        <v>2151</v>
      </c>
      <c r="U676" t="s">
        <v>6357</v>
      </c>
      <c r="V676">
        <v>577150</v>
      </c>
      <c r="W676" t="s">
        <v>6358</v>
      </c>
      <c r="X676">
        <v>13768</v>
      </c>
      <c r="Y676">
        <v>2.3900000000000001E-2</v>
      </c>
      <c r="Z676">
        <v>1021</v>
      </c>
      <c r="AA676" t="s">
        <v>6359</v>
      </c>
      <c r="AB676">
        <v>46</v>
      </c>
      <c r="AC676">
        <v>59</v>
      </c>
      <c r="AD676">
        <v>0</v>
      </c>
      <c r="AE676">
        <v>59.8</v>
      </c>
      <c r="AF676" t="s">
        <v>52</v>
      </c>
      <c r="AG676">
        <v>23600</v>
      </c>
      <c r="AH676" t="s">
        <v>6360</v>
      </c>
      <c r="AI676" t="s">
        <v>54</v>
      </c>
      <c r="AJ676" t="s">
        <v>166</v>
      </c>
      <c r="AK676" t="s">
        <v>54</v>
      </c>
      <c r="AL676" s="23" t="str">
        <f t="shared" si="11"/>
        <v>Life Style</v>
      </c>
      <c r="AM676">
        <f>LEN(Exploratory_Data_Analysis___video_youtube[[#This Row],[description]])</f>
        <v>1876</v>
      </c>
    </row>
    <row r="677" spans="1:39" x14ac:dyDescent="0.35">
      <c r="A677" t="s">
        <v>6361</v>
      </c>
      <c r="B677" t="s">
        <v>6362</v>
      </c>
      <c r="C677" t="s">
        <v>6362</v>
      </c>
      <c r="D677" t="s">
        <v>6363</v>
      </c>
      <c r="E677" t="s">
        <v>41</v>
      </c>
      <c r="F677" t="s">
        <v>6364</v>
      </c>
      <c r="G677" t="s">
        <v>1721</v>
      </c>
      <c r="H677" t="s">
        <v>1721</v>
      </c>
      <c r="I677" t="s">
        <v>43</v>
      </c>
      <c r="J677" t="s">
        <v>6365</v>
      </c>
      <c r="K677" t="s">
        <v>6365</v>
      </c>
      <c r="L677" t="s">
        <v>6366</v>
      </c>
      <c r="M677">
        <v>3</v>
      </c>
      <c r="N677">
        <v>12</v>
      </c>
      <c r="O677">
        <v>2022</v>
      </c>
      <c r="P677">
        <v>3</v>
      </c>
      <c r="Q677" t="s">
        <v>1375</v>
      </c>
      <c r="R677" s="1">
        <v>44896</v>
      </c>
      <c r="S677">
        <v>4</v>
      </c>
      <c r="T677" t="s">
        <v>2151</v>
      </c>
      <c r="U677" t="s">
        <v>6367</v>
      </c>
      <c r="V677">
        <v>175929</v>
      </c>
      <c r="W677" t="s">
        <v>6368</v>
      </c>
      <c r="X677">
        <v>3023</v>
      </c>
      <c r="Y677">
        <v>1.72E-2</v>
      </c>
      <c r="Z677">
        <v>196</v>
      </c>
      <c r="AA677" t="s">
        <v>388</v>
      </c>
      <c r="AB677">
        <v>36</v>
      </c>
      <c r="AC677">
        <v>28</v>
      </c>
      <c r="AD677">
        <v>0</v>
      </c>
      <c r="AE677">
        <v>28.6</v>
      </c>
      <c r="AF677" t="s">
        <v>187</v>
      </c>
      <c r="AG677">
        <v>20600</v>
      </c>
      <c r="AH677" t="s">
        <v>6369</v>
      </c>
      <c r="AI677" t="s">
        <v>54</v>
      </c>
      <c r="AJ677" t="s">
        <v>249</v>
      </c>
      <c r="AK677" t="s">
        <v>54</v>
      </c>
      <c r="AL677" s="23" t="str">
        <f t="shared" si="11"/>
        <v>เศรษฐกิจ</v>
      </c>
      <c r="AM677">
        <f>LEN(Exploratory_Data_Analysis___video_youtube[[#This Row],[description]])</f>
        <v>498</v>
      </c>
    </row>
    <row r="678" spans="1:39" x14ac:dyDescent="0.35">
      <c r="A678" t="s">
        <v>6370</v>
      </c>
      <c r="B678" t="s">
        <v>6371</v>
      </c>
      <c r="C678" t="s">
        <v>6371</v>
      </c>
      <c r="D678" t="s">
        <v>6372</v>
      </c>
      <c r="E678" t="s">
        <v>41</v>
      </c>
      <c r="F678" t="s">
        <v>1014</v>
      </c>
      <c r="G678" t="s">
        <v>1721</v>
      </c>
      <c r="H678" t="s">
        <v>1721</v>
      </c>
      <c r="I678" t="s">
        <v>43</v>
      </c>
      <c r="J678" t="s">
        <v>6373</v>
      </c>
      <c r="K678" t="s">
        <v>6373</v>
      </c>
      <c r="L678" t="s">
        <v>6374</v>
      </c>
      <c r="M678">
        <v>4</v>
      </c>
      <c r="N678">
        <v>12</v>
      </c>
      <c r="O678">
        <v>2022</v>
      </c>
      <c r="P678">
        <v>4</v>
      </c>
      <c r="Q678" t="s">
        <v>1375</v>
      </c>
      <c r="R678" s="1">
        <v>44896</v>
      </c>
      <c r="S678">
        <v>4</v>
      </c>
      <c r="T678" t="s">
        <v>2151</v>
      </c>
      <c r="U678" t="s">
        <v>6375</v>
      </c>
      <c r="V678">
        <v>21699</v>
      </c>
      <c r="W678" t="s">
        <v>6376</v>
      </c>
      <c r="X678">
        <v>490</v>
      </c>
      <c r="Y678">
        <v>2.2599999999999999E-2</v>
      </c>
      <c r="Z678">
        <v>29</v>
      </c>
      <c r="AA678" t="s">
        <v>3018</v>
      </c>
      <c r="AB678">
        <v>55</v>
      </c>
      <c r="AC678">
        <v>23</v>
      </c>
      <c r="AD678">
        <v>0</v>
      </c>
      <c r="AE678">
        <v>23.9</v>
      </c>
      <c r="AF678" t="s">
        <v>187</v>
      </c>
      <c r="AG678">
        <v>21200</v>
      </c>
      <c r="AH678" t="s">
        <v>6377</v>
      </c>
      <c r="AI678" t="s">
        <v>54</v>
      </c>
      <c r="AJ678" t="s">
        <v>166</v>
      </c>
      <c r="AK678" t="s">
        <v>54</v>
      </c>
      <c r="AL678" s="23" t="str">
        <f t="shared" si="11"/>
        <v>Life Style</v>
      </c>
      <c r="AM678">
        <f>LEN(Exploratory_Data_Analysis___video_youtube[[#This Row],[description]])</f>
        <v>2274</v>
      </c>
    </row>
    <row r="679" spans="1:39" x14ac:dyDescent="0.35">
      <c r="A679" t="s">
        <v>6378</v>
      </c>
      <c r="B679" t="s">
        <v>6379</v>
      </c>
      <c r="C679" t="s">
        <v>6379</v>
      </c>
      <c r="D679" t="s">
        <v>6380</v>
      </c>
      <c r="E679" t="s">
        <v>41</v>
      </c>
      <c r="F679" t="s">
        <v>351</v>
      </c>
      <c r="G679" t="s">
        <v>1721</v>
      </c>
      <c r="H679" t="s">
        <v>1721</v>
      </c>
      <c r="I679" t="s">
        <v>43</v>
      </c>
      <c r="J679" t="s">
        <v>6381</v>
      </c>
      <c r="K679" t="s">
        <v>6381</v>
      </c>
      <c r="L679" t="s">
        <v>6382</v>
      </c>
      <c r="M679">
        <v>5</v>
      </c>
      <c r="N679">
        <v>12</v>
      </c>
      <c r="O679">
        <v>2022</v>
      </c>
      <c r="P679">
        <v>5</v>
      </c>
      <c r="Q679" t="s">
        <v>1375</v>
      </c>
      <c r="R679" s="1">
        <v>44896</v>
      </c>
      <c r="S679">
        <v>4</v>
      </c>
      <c r="T679" t="s">
        <v>2151</v>
      </c>
      <c r="U679" t="s">
        <v>6383</v>
      </c>
      <c r="V679">
        <v>25760</v>
      </c>
      <c r="W679" t="s">
        <v>6384</v>
      </c>
      <c r="X679">
        <v>592</v>
      </c>
      <c r="Y679">
        <v>2.3E-2</v>
      </c>
      <c r="Z679">
        <v>61</v>
      </c>
      <c r="AA679" t="s">
        <v>6385</v>
      </c>
      <c r="AB679">
        <v>11</v>
      </c>
      <c r="AC679">
        <v>31</v>
      </c>
      <c r="AD679">
        <v>0</v>
      </c>
      <c r="AE679">
        <v>31.2</v>
      </c>
      <c r="AF679" t="s">
        <v>52</v>
      </c>
      <c r="AG679">
        <v>19300</v>
      </c>
      <c r="AH679" t="s">
        <v>6386</v>
      </c>
      <c r="AI679" t="s">
        <v>54</v>
      </c>
      <c r="AJ679" t="s">
        <v>249</v>
      </c>
      <c r="AK679" t="s">
        <v>54</v>
      </c>
      <c r="AL679" s="23" t="str">
        <f t="shared" si="11"/>
        <v>เศรษฐกิจ</v>
      </c>
      <c r="AM679">
        <f>LEN(Exploratory_Data_Analysis___video_youtube[[#This Row],[description]])</f>
        <v>504</v>
      </c>
    </row>
    <row r="680" spans="1:39" x14ac:dyDescent="0.35">
      <c r="A680" t="s">
        <v>6387</v>
      </c>
      <c r="B680" t="s">
        <v>6388</v>
      </c>
      <c r="C680" t="s">
        <v>6388</v>
      </c>
      <c r="D680" t="s">
        <v>6389</v>
      </c>
      <c r="E680" t="s">
        <v>41</v>
      </c>
      <c r="F680" t="s">
        <v>1749</v>
      </c>
      <c r="G680" t="s">
        <v>1721</v>
      </c>
      <c r="H680" t="s">
        <v>1721</v>
      </c>
      <c r="I680" t="s">
        <v>43</v>
      </c>
      <c r="J680" t="s">
        <v>6390</v>
      </c>
      <c r="K680" t="s">
        <v>6390</v>
      </c>
      <c r="L680" t="s">
        <v>6391</v>
      </c>
      <c r="M680">
        <v>6</v>
      </c>
      <c r="N680">
        <v>12</v>
      </c>
      <c r="O680">
        <v>2022</v>
      </c>
      <c r="P680">
        <v>6</v>
      </c>
      <c r="Q680" t="s">
        <v>1375</v>
      </c>
      <c r="R680" s="1">
        <v>44896</v>
      </c>
      <c r="S680">
        <v>4</v>
      </c>
      <c r="T680" t="s">
        <v>2151</v>
      </c>
      <c r="U680" t="s">
        <v>6392</v>
      </c>
      <c r="V680">
        <v>48854</v>
      </c>
      <c r="W680" t="s">
        <v>6393</v>
      </c>
      <c r="X680">
        <v>486</v>
      </c>
      <c r="Y680">
        <v>9.9000000000000008E-3</v>
      </c>
      <c r="Z680">
        <v>21</v>
      </c>
      <c r="AA680" t="s">
        <v>6394</v>
      </c>
      <c r="AB680">
        <v>47</v>
      </c>
      <c r="AC680">
        <v>2</v>
      </c>
      <c r="AD680">
        <v>1</v>
      </c>
      <c r="AE680">
        <v>62.8</v>
      </c>
      <c r="AF680" t="s">
        <v>259</v>
      </c>
      <c r="AG680">
        <v>22100</v>
      </c>
      <c r="AH680" t="s">
        <v>6395</v>
      </c>
      <c r="AI680" t="s">
        <v>54</v>
      </c>
      <c r="AJ680" t="s">
        <v>249</v>
      </c>
      <c r="AK680" t="s">
        <v>54</v>
      </c>
      <c r="AL680" s="23" t="str">
        <f t="shared" si="11"/>
        <v>เศรษฐกิจ</v>
      </c>
      <c r="AM680">
        <f>LEN(Exploratory_Data_Analysis___video_youtube[[#This Row],[description]])</f>
        <v>500</v>
      </c>
    </row>
    <row r="681" spans="1:39" x14ac:dyDescent="0.35">
      <c r="A681" t="s">
        <v>6396</v>
      </c>
      <c r="B681" t="s">
        <v>6397</v>
      </c>
      <c r="C681" t="s">
        <v>6397</v>
      </c>
      <c r="D681" t="s">
        <v>6398</v>
      </c>
      <c r="E681" t="s">
        <v>41</v>
      </c>
      <c r="F681" t="s">
        <v>264</v>
      </c>
      <c r="G681" t="s">
        <v>1721</v>
      </c>
      <c r="H681" t="s">
        <v>1721</v>
      </c>
      <c r="I681" t="s">
        <v>43</v>
      </c>
      <c r="J681" t="s">
        <v>6399</v>
      </c>
      <c r="K681" t="s">
        <v>6399</v>
      </c>
      <c r="L681" t="s">
        <v>6400</v>
      </c>
      <c r="M681">
        <v>7</v>
      </c>
      <c r="N681">
        <v>12</v>
      </c>
      <c r="O681">
        <v>2022</v>
      </c>
      <c r="P681">
        <v>7</v>
      </c>
      <c r="Q681" t="s">
        <v>1375</v>
      </c>
      <c r="R681" s="1">
        <v>44896</v>
      </c>
      <c r="S681">
        <v>4</v>
      </c>
      <c r="T681" t="s">
        <v>2151</v>
      </c>
      <c r="U681" t="s">
        <v>6401</v>
      </c>
      <c r="V681">
        <v>28155</v>
      </c>
      <c r="W681" t="s">
        <v>3783</v>
      </c>
      <c r="X681">
        <v>442</v>
      </c>
      <c r="Y681">
        <v>1.5699999999999999E-2</v>
      </c>
      <c r="Z681">
        <v>30</v>
      </c>
      <c r="AA681" t="s">
        <v>6402</v>
      </c>
      <c r="AB681">
        <v>42</v>
      </c>
      <c r="AC681">
        <v>42</v>
      </c>
      <c r="AD681">
        <v>0</v>
      </c>
      <c r="AE681">
        <v>42.7</v>
      </c>
      <c r="AF681" t="s">
        <v>52</v>
      </c>
      <c r="AG681">
        <v>21700</v>
      </c>
      <c r="AH681" t="s">
        <v>6403</v>
      </c>
      <c r="AI681" t="s">
        <v>54</v>
      </c>
      <c r="AJ681" t="s">
        <v>54</v>
      </c>
      <c r="AK681" t="s">
        <v>54</v>
      </c>
      <c r="AL681" s="23" t="str">
        <f t="shared" si="11"/>
        <v>อื่น ๆ</v>
      </c>
      <c r="AM681">
        <f>LEN(Exploratory_Data_Analysis___video_youtube[[#This Row],[description]])</f>
        <v>437</v>
      </c>
    </row>
    <row r="682" spans="1:39" x14ac:dyDescent="0.35">
      <c r="A682" t="s">
        <v>6404</v>
      </c>
      <c r="B682" t="s">
        <v>6405</v>
      </c>
      <c r="C682" t="s">
        <v>6405</v>
      </c>
      <c r="D682" t="s">
        <v>6406</v>
      </c>
      <c r="E682" t="s">
        <v>41</v>
      </c>
      <c r="F682" t="s">
        <v>1822</v>
      </c>
      <c r="G682" t="s">
        <v>1721</v>
      </c>
      <c r="H682" t="s">
        <v>1721</v>
      </c>
      <c r="I682" t="s">
        <v>43</v>
      </c>
      <c r="J682" t="s">
        <v>6407</v>
      </c>
      <c r="K682" t="s">
        <v>6407</v>
      </c>
      <c r="L682" t="s">
        <v>6408</v>
      </c>
      <c r="M682">
        <v>8</v>
      </c>
      <c r="N682">
        <v>12</v>
      </c>
      <c r="O682">
        <v>2022</v>
      </c>
      <c r="P682">
        <v>8</v>
      </c>
      <c r="Q682" t="s">
        <v>1375</v>
      </c>
      <c r="R682" s="1">
        <v>44896</v>
      </c>
      <c r="S682">
        <v>4</v>
      </c>
      <c r="T682" t="s">
        <v>2151</v>
      </c>
      <c r="U682" t="s">
        <v>6409</v>
      </c>
      <c r="V682">
        <v>44694</v>
      </c>
      <c r="W682" t="s">
        <v>6410</v>
      </c>
      <c r="X682">
        <v>637</v>
      </c>
      <c r="Y682">
        <v>1.43E-2</v>
      </c>
      <c r="Z682">
        <v>23</v>
      </c>
      <c r="AA682" t="s">
        <v>6411</v>
      </c>
      <c r="AB682">
        <v>50</v>
      </c>
      <c r="AC682">
        <v>42</v>
      </c>
      <c r="AD682">
        <v>0</v>
      </c>
      <c r="AE682">
        <v>42.8</v>
      </c>
      <c r="AF682" t="s">
        <v>52</v>
      </c>
      <c r="AG682">
        <v>27000</v>
      </c>
      <c r="AH682" t="s">
        <v>6412</v>
      </c>
      <c r="AI682" t="s">
        <v>54</v>
      </c>
      <c r="AJ682" t="s">
        <v>166</v>
      </c>
      <c r="AK682" t="s">
        <v>54</v>
      </c>
      <c r="AL682" s="23" t="str">
        <f t="shared" si="11"/>
        <v>Life Style</v>
      </c>
      <c r="AM682">
        <f>LEN(Exploratory_Data_Analysis___video_youtube[[#This Row],[description]])</f>
        <v>620</v>
      </c>
    </row>
    <row r="683" spans="1:39" x14ac:dyDescent="0.35">
      <c r="A683" t="s">
        <v>6413</v>
      </c>
      <c r="B683" t="s">
        <v>6414</v>
      </c>
      <c r="C683" t="s">
        <v>6414</v>
      </c>
      <c r="D683" t="s">
        <v>6415</v>
      </c>
      <c r="E683" t="s">
        <v>41</v>
      </c>
      <c r="F683" t="s">
        <v>738</v>
      </c>
      <c r="G683" t="s">
        <v>1721</v>
      </c>
      <c r="H683" t="s">
        <v>1721</v>
      </c>
      <c r="I683" t="s">
        <v>43</v>
      </c>
      <c r="J683" t="s">
        <v>6416</v>
      </c>
      <c r="K683" t="s">
        <v>6416</v>
      </c>
      <c r="L683" t="s">
        <v>6417</v>
      </c>
      <c r="M683">
        <v>13</v>
      </c>
      <c r="N683">
        <v>12</v>
      </c>
      <c r="O683">
        <v>2022</v>
      </c>
      <c r="P683">
        <v>13</v>
      </c>
      <c r="Q683" t="s">
        <v>1375</v>
      </c>
      <c r="R683" s="1">
        <v>44896</v>
      </c>
      <c r="S683">
        <v>4</v>
      </c>
      <c r="T683" t="s">
        <v>2151</v>
      </c>
      <c r="U683" t="s">
        <v>6418</v>
      </c>
      <c r="V683">
        <v>16353</v>
      </c>
      <c r="W683" t="s">
        <v>5689</v>
      </c>
      <c r="X683">
        <v>298</v>
      </c>
      <c r="Y683">
        <v>1.8200000000000001E-2</v>
      </c>
      <c r="Z683">
        <v>24</v>
      </c>
      <c r="AA683" t="s">
        <v>6419</v>
      </c>
      <c r="AB683">
        <v>10</v>
      </c>
      <c r="AC683">
        <v>50</v>
      </c>
      <c r="AD683">
        <v>0</v>
      </c>
      <c r="AE683">
        <v>50.2</v>
      </c>
      <c r="AF683" t="s">
        <v>52</v>
      </c>
      <c r="AG683">
        <v>18400</v>
      </c>
      <c r="AH683" t="s">
        <v>6420</v>
      </c>
      <c r="AI683" t="s">
        <v>54</v>
      </c>
      <c r="AJ683" t="s">
        <v>877</v>
      </c>
      <c r="AK683" t="s">
        <v>54</v>
      </c>
      <c r="AL683" s="23" t="str">
        <f t="shared" si="11"/>
        <v>ธุรกิจและการค้า</v>
      </c>
      <c r="AM683">
        <f>LEN(Exploratory_Data_Analysis___video_youtube[[#This Row],[description]])</f>
        <v>1908</v>
      </c>
    </row>
    <row r="684" spans="1:39" x14ac:dyDescent="0.35">
      <c r="A684" t="s">
        <v>6421</v>
      </c>
      <c r="B684" t="s">
        <v>6422</v>
      </c>
      <c r="C684" t="s">
        <v>6422</v>
      </c>
      <c r="D684" t="s">
        <v>6423</v>
      </c>
      <c r="E684" t="s">
        <v>41</v>
      </c>
      <c r="F684" t="s">
        <v>289</v>
      </c>
      <c r="G684" t="s">
        <v>1721</v>
      </c>
      <c r="H684" t="s">
        <v>1721</v>
      </c>
      <c r="I684" t="s">
        <v>43</v>
      </c>
      <c r="J684" t="s">
        <v>6424</v>
      </c>
      <c r="K684" t="s">
        <v>6424</v>
      </c>
      <c r="L684" t="s">
        <v>6425</v>
      </c>
      <c r="M684">
        <v>22</v>
      </c>
      <c r="N684">
        <v>12</v>
      </c>
      <c r="O684">
        <v>2022</v>
      </c>
      <c r="P684">
        <v>22</v>
      </c>
      <c r="Q684" t="s">
        <v>1375</v>
      </c>
      <c r="R684" s="1">
        <v>44896</v>
      </c>
      <c r="S684">
        <v>4</v>
      </c>
      <c r="T684" t="s">
        <v>2151</v>
      </c>
      <c r="U684" t="s">
        <v>6426</v>
      </c>
      <c r="V684">
        <v>15784</v>
      </c>
      <c r="W684" t="s">
        <v>6427</v>
      </c>
      <c r="X684">
        <v>259</v>
      </c>
      <c r="Y684">
        <v>1.6400000000000001E-2</v>
      </c>
      <c r="Z684">
        <v>12</v>
      </c>
      <c r="AA684" t="s">
        <v>6428</v>
      </c>
      <c r="AB684">
        <v>3</v>
      </c>
      <c r="AC684">
        <v>31</v>
      </c>
      <c r="AD684">
        <v>0</v>
      </c>
      <c r="AE684">
        <v>31.1</v>
      </c>
      <c r="AF684" t="s">
        <v>52</v>
      </c>
      <c r="AG684">
        <v>18700</v>
      </c>
      <c r="AH684" t="s">
        <v>6429</v>
      </c>
      <c r="AI684" t="s">
        <v>54</v>
      </c>
      <c r="AJ684" t="s">
        <v>249</v>
      </c>
      <c r="AK684" t="s">
        <v>54</v>
      </c>
      <c r="AL684" s="23" t="str">
        <f t="shared" si="11"/>
        <v>เศรษฐกิจ</v>
      </c>
      <c r="AM684">
        <f>LEN(Exploratory_Data_Analysis___video_youtube[[#This Row],[description]])</f>
        <v>536</v>
      </c>
    </row>
    <row r="685" spans="1:39" x14ac:dyDescent="0.35">
      <c r="A685" t="s">
        <v>6430</v>
      </c>
      <c r="B685" t="s">
        <v>6431</v>
      </c>
      <c r="C685" t="s">
        <v>6431</v>
      </c>
      <c r="D685" t="s">
        <v>6432</v>
      </c>
      <c r="E685" t="s">
        <v>41</v>
      </c>
      <c r="F685" t="s">
        <v>40</v>
      </c>
      <c r="G685" t="s">
        <v>1721</v>
      </c>
      <c r="H685" t="s">
        <v>1721</v>
      </c>
      <c r="I685" t="s">
        <v>43</v>
      </c>
      <c r="J685" t="s">
        <v>6433</v>
      </c>
      <c r="K685" t="s">
        <v>6433</v>
      </c>
      <c r="L685" t="s">
        <v>6434</v>
      </c>
      <c r="M685">
        <v>24</v>
      </c>
      <c r="N685">
        <v>12</v>
      </c>
      <c r="O685">
        <v>2022</v>
      </c>
      <c r="P685">
        <v>24</v>
      </c>
      <c r="Q685" t="s">
        <v>1375</v>
      </c>
      <c r="R685" s="1">
        <v>44896</v>
      </c>
      <c r="S685">
        <v>4</v>
      </c>
      <c r="T685" t="s">
        <v>2151</v>
      </c>
      <c r="U685" t="s">
        <v>6435</v>
      </c>
      <c r="V685">
        <v>461539</v>
      </c>
      <c r="W685" t="s">
        <v>6436</v>
      </c>
      <c r="X685">
        <v>5427</v>
      </c>
      <c r="Y685">
        <v>1.18E-2</v>
      </c>
      <c r="Z685">
        <v>183</v>
      </c>
      <c r="AA685" t="s">
        <v>6292</v>
      </c>
      <c r="AB685">
        <v>19</v>
      </c>
      <c r="AC685">
        <v>42</v>
      </c>
      <c r="AD685">
        <v>0</v>
      </c>
      <c r="AE685">
        <v>42.3</v>
      </c>
      <c r="AF685" t="s">
        <v>52</v>
      </c>
      <c r="AG685">
        <v>21000</v>
      </c>
      <c r="AH685" t="s">
        <v>6437</v>
      </c>
      <c r="AI685" t="s">
        <v>54</v>
      </c>
      <c r="AJ685" t="s">
        <v>249</v>
      </c>
      <c r="AK685" t="s">
        <v>54</v>
      </c>
      <c r="AL685" s="23" t="str">
        <f t="shared" si="11"/>
        <v>เศรษฐกิจ</v>
      </c>
      <c r="AM685">
        <f>LEN(Exploratory_Data_Analysis___video_youtube[[#This Row],[description]])</f>
        <v>650</v>
      </c>
    </row>
    <row r="686" spans="1:39" x14ac:dyDescent="0.35">
      <c r="A686" t="s">
        <v>6438</v>
      </c>
      <c r="B686" t="s">
        <v>6439</v>
      </c>
      <c r="C686" t="s">
        <v>6439</v>
      </c>
      <c r="D686" t="s">
        <v>6440</v>
      </c>
      <c r="E686" t="s">
        <v>41</v>
      </c>
      <c r="F686" t="s">
        <v>892</v>
      </c>
      <c r="G686" t="s">
        <v>1721</v>
      </c>
      <c r="H686" t="s">
        <v>1721</v>
      </c>
      <c r="I686" t="s">
        <v>43</v>
      </c>
      <c r="J686" t="s">
        <v>6441</v>
      </c>
      <c r="K686" t="s">
        <v>6441</v>
      </c>
      <c r="L686" t="s">
        <v>6442</v>
      </c>
      <c r="M686">
        <v>25</v>
      </c>
      <c r="N686">
        <v>12</v>
      </c>
      <c r="O686">
        <v>2022</v>
      </c>
      <c r="P686">
        <v>25</v>
      </c>
      <c r="Q686" t="s">
        <v>1375</v>
      </c>
      <c r="R686" s="1">
        <v>44896</v>
      </c>
      <c r="S686">
        <v>4</v>
      </c>
      <c r="T686" t="s">
        <v>2151</v>
      </c>
      <c r="U686" t="s">
        <v>6443</v>
      </c>
      <c r="V686">
        <v>39039</v>
      </c>
      <c r="W686" t="s">
        <v>6444</v>
      </c>
      <c r="X686">
        <v>1111</v>
      </c>
      <c r="Y686">
        <v>2.8500000000000001E-2</v>
      </c>
      <c r="Z686">
        <v>32</v>
      </c>
      <c r="AA686" t="s">
        <v>6445</v>
      </c>
      <c r="AB686">
        <v>29</v>
      </c>
      <c r="AC686">
        <v>20</v>
      </c>
      <c r="AD686">
        <v>0</v>
      </c>
      <c r="AE686">
        <v>20.5</v>
      </c>
      <c r="AF686" t="s">
        <v>187</v>
      </c>
      <c r="AG686">
        <v>21400</v>
      </c>
      <c r="AH686" t="s">
        <v>6446</v>
      </c>
      <c r="AI686" t="s">
        <v>54</v>
      </c>
      <c r="AJ686" t="s">
        <v>166</v>
      </c>
      <c r="AK686" t="s">
        <v>54</v>
      </c>
      <c r="AL686" s="23" t="str">
        <f t="shared" si="11"/>
        <v>Life Style</v>
      </c>
      <c r="AM686">
        <f>LEN(Exploratory_Data_Analysis___video_youtube[[#This Row],[description]])</f>
        <v>460</v>
      </c>
    </row>
    <row r="687" spans="1:39" x14ac:dyDescent="0.35">
      <c r="A687" t="s">
        <v>6447</v>
      </c>
      <c r="B687" t="s">
        <v>6448</v>
      </c>
      <c r="C687" t="s">
        <v>6448</v>
      </c>
      <c r="D687" t="s">
        <v>6449</v>
      </c>
      <c r="E687" t="s">
        <v>41</v>
      </c>
      <c r="F687" t="s">
        <v>310</v>
      </c>
      <c r="G687" t="s">
        <v>1721</v>
      </c>
      <c r="H687" t="s">
        <v>1721</v>
      </c>
      <c r="I687" t="s">
        <v>43</v>
      </c>
      <c r="J687" t="s">
        <v>6450</v>
      </c>
      <c r="K687" t="s">
        <v>6450</v>
      </c>
      <c r="L687" t="s">
        <v>6451</v>
      </c>
      <c r="M687">
        <v>27</v>
      </c>
      <c r="N687">
        <v>12</v>
      </c>
      <c r="O687">
        <v>2022</v>
      </c>
      <c r="P687">
        <v>27</v>
      </c>
      <c r="Q687" t="s">
        <v>1375</v>
      </c>
      <c r="R687" s="1">
        <v>44896</v>
      </c>
      <c r="S687">
        <v>4</v>
      </c>
      <c r="T687" t="s">
        <v>2151</v>
      </c>
      <c r="U687" t="s">
        <v>6452</v>
      </c>
      <c r="V687">
        <v>60299</v>
      </c>
      <c r="W687" t="s">
        <v>6453</v>
      </c>
      <c r="X687">
        <v>1585</v>
      </c>
      <c r="Y687">
        <v>2.63E-2</v>
      </c>
      <c r="Z687">
        <v>84</v>
      </c>
      <c r="AA687" t="s">
        <v>6454</v>
      </c>
      <c r="AB687">
        <v>29</v>
      </c>
      <c r="AC687">
        <v>36</v>
      </c>
      <c r="AD687">
        <v>0</v>
      </c>
      <c r="AE687">
        <v>36.5</v>
      </c>
      <c r="AF687" t="s">
        <v>52</v>
      </c>
      <c r="AG687">
        <v>20600</v>
      </c>
      <c r="AH687" t="s">
        <v>6455</v>
      </c>
      <c r="AI687" t="s">
        <v>54</v>
      </c>
      <c r="AJ687" t="s">
        <v>54</v>
      </c>
      <c r="AK687" t="s">
        <v>54</v>
      </c>
      <c r="AL687" s="23" t="str">
        <f t="shared" si="11"/>
        <v>อื่น ๆ</v>
      </c>
      <c r="AM687">
        <f>LEN(Exploratory_Data_Analysis___video_youtube[[#This Row],[description]])</f>
        <v>428</v>
      </c>
    </row>
    <row r="688" spans="1:39" x14ac:dyDescent="0.35">
      <c r="A688" t="s">
        <v>6456</v>
      </c>
      <c r="B688" t="s">
        <v>6457</v>
      </c>
      <c r="C688" t="s">
        <v>6457</v>
      </c>
      <c r="D688" t="s">
        <v>6458</v>
      </c>
      <c r="E688" t="s">
        <v>41</v>
      </c>
      <c r="F688" t="s">
        <v>92</v>
      </c>
      <c r="G688" t="s">
        <v>1721</v>
      </c>
      <c r="H688" t="s">
        <v>1721</v>
      </c>
      <c r="I688" t="s">
        <v>43</v>
      </c>
      <c r="J688" t="s">
        <v>6459</v>
      </c>
      <c r="K688" t="s">
        <v>6459</v>
      </c>
      <c r="L688" t="s">
        <v>6460</v>
      </c>
      <c r="M688">
        <v>28</v>
      </c>
      <c r="N688">
        <v>12</v>
      </c>
      <c r="O688">
        <v>2022</v>
      </c>
      <c r="P688">
        <v>28</v>
      </c>
      <c r="Q688" t="s">
        <v>1375</v>
      </c>
      <c r="R688" s="1">
        <v>44896</v>
      </c>
      <c r="S688">
        <v>4</v>
      </c>
      <c r="T688" t="s">
        <v>2151</v>
      </c>
      <c r="U688" t="s">
        <v>6461</v>
      </c>
      <c r="V688">
        <v>21260</v>
      </c>
      <c r="W688" t="s">
        <v>633</v>
      </c>
      <c r="X688">
        <v>413</v>
      </c>
      <c r="Y688">
        <v>1.9400000000000001E-2</v>
      </c>
      <c r="Z688">
        <v>16</v>
      </c>
      <c r="AA688" t="s">
        <v>6462</v>
      </c>
      <c r="AB688">
        <v>44</v>
      </c>
      <c r="AC688">
        <v>57</v>
      </c>
      <c r="AD688">
        <v>0</v>
      </c>
      <c r="AE688">
        <v>57.7</v>
      </c>
      <c r="AF688" t="s">
        <v>52</v>
      </c>
      <c r="AG688">
        <v>20900</v>
      </c>
      <c r="AH688" t="s">
        <v>6463</v>
      </c>
      <c r="AI688" t="s">
        <v>54</v>
      </c>
      <c r="AJ688" t="s">
        <v>5736</v>
      </c>
      <c r="AK688" t="s">
        <v>54</v>
      </c>
      <c r="AL688" s="23" t="str">
        <f t="shared" si="11"/>
        <v>สินค้าและบริการ</v>
      </c>
      <c r="AM688">
        <f>LEN(Exploratory_Data_Analysis___video_youtube[[#This Row],[description]])</f>
        <v>647</v>
      </c>
    </row>
    <row r="689" spans="1:39" x14ac:dyDescent="0.35">
      <c r="A689" t="s">
        <v>6464</v>
      </c>
      <c r="B689" t="s">
        <v>6465</v>
      </c>
      <c r="C689" t="s">
        <v>6465</v>
      </c>
      <c r="D689" t="s">
        <v>6466</v>
      </c>
      <c r="E689" t="s">
        <v>41</v>
      </c>
      <c r="F689" t="s">
        <v>147</v>
      </c>
      <c r="G689" t="s">
        <v>1721</v>
      </c>
      <c r="H689" t="s">
        <v>1721</v>
      </c>
      <c r="I689" t="s">
        <v>43</v>
      </c>
      <c r="J689" t="s">
        <v>6467</v>
      </c>
      <c r="K689" t="s">
        <v>6467</v>
      </c>
      <c r="L689" t="s">
        <v>6468</v>
      </c>
      <c r="M689">
        <v>9</v>
      </c>
      <c r="N689">
        <v>1</v>
      </c>
      <c r="O689">
        <v>2023</v>
      </c>
      <c r="P689">
        <v>9</v>
      </c>
      <c r="Q689" t="s">
        <v>47</v>
      </c>
      <c r="R689" s="1">
        <v>44927</v>
      </c>
      <c r="S689">
        <v>1</v>
      </c>
      <c r="T689" t="s">
        <v>2354</v>
      </c>
      <c r="U689" t="s">
        <v>6469</v>
      </c>
      <c r="V689">
        <v>32205</v>
      </c>
      <c r="W689" t="s">
        <v>6470</v>
      </c>
      <c r="X689">
        <v>560</v>
      </c>
      <c r="Y689">
        <v>1.7399999999999999E-2</v>
      </c>
      <c r="Z689">
        <v>33</v>
      </c>
      <c r="AA689" t="s">
        <v>6471</v>
      </c>
      <c r="AB689">
        <v>28</v>
      </c>
      <c r="AC689">
        <v>6</v>
      </c>
      <c r="AD689">
        <v>1</v>
      </c>
      <c r="AE689">
        <v>66.5</v>
      </c>
      <c r="AF689" t="s">
        <v>259</v>
      </c>
      <c r="AG689">
        <v>26600</v>
      </c>
      <c r="AH689" t="s">
        <v>6472</v>
      </c>
      <c r="AI689" t="s">
        <v>54</v>
      </c>
      <c r="AJ689" t="s">
        <v>54</v>
      </c>
      <c r="AK689" t="s">
        <v>54</v>
      </c>
      <c r="AL689" s="23" t="str">
        <f t="shared" si="11"/>
        <v>อื่น ๆ</v>
      </c>
      <c r="AM689">
        <f>LEN(Exploratory_Data_Analysis___video_youtube[[#This Row],[description]])</f>
        <v>474</v>
      </c>
    </row>
    <row r="690" spans="1:39" x14ac:dyDescent="0.35">
      <c r="A690" t="s">
        <v>6473</v>
      </c>
      <c r="B690" t="s">
        <v>6474</v>
      </c>
      <c r="C690" t="s">
        <v>6474</v>
      </c>
      <c r="D690" t="s">
        <v>6475</v>
      </c>
      <c r="E690" t="s">
        <v>41</v>
      </c>
      <c r="F690" t="s">
        <v>924</v>
      </c>
      <c r="G690" t="s">
        <v>1721</v>
      </c>
      <c r="H690" t="s">
        <v>1721</v>
      </c>
      <c r="I690" t="s">
        <v>43</v>
      </c>
      <c r="J690" t="s">
        <v>6476</v>
      </c>
      <c r="K690" t="s">
        <v>6476</v>
      </c>
      <c r="L690" t="s">
        <v>6477</v>
      </c>
      <c r="M690">
        <v>12</v>
      </c>
      <c r="N690">
        <v>1</v>
      </c>
      <c r="O690">
        <v>2023</v>
      </c>
      <c r="P690">
        <v>12</v>
      </c>
      <c r="Q690" t="s">
        <v>47</v>
      </c>
      <c r="R690" s="1">
        <v>44927</v>
      </c>
      <c r="S690">
        <v>1</v>
      </c>
      <c r="T690" t="s">
        <v>2354</v>
      </c>
      <c r="U690" t="s">
        <v>6478</v>
      </c>
      <c r="V690">
        <v>742414</v>
      </c>
      <c r="W690" t="s">
        <v>6479</v>
      </c>
      <c r="X690">
        <v>15515</v>
      </c>
      <c r="Y690">
        <v>2.0899999999999998E-2</v>
      </c>
      <c r="Z690">
        <v>1478</v>
      </c>
      <c r="AA690" t="s">
        <v>6480</v>
      </c>
      <c r="AB690">
        <v>19</v>
      </c>
      <c r="AC690">
        <v>13</v>
      </c>
      <c r="AD690">
        <v>1</v>
      </c>
      <c r="AE690">
        <v>73.3</v>
      </c>
      <c r="AF690" t="s">
        <v>259</v>
      </c>
      <c r="AG690">
        <v>22100</v>
      </c>
      <c r="AH690" t="s">
        <v>6481</v>
      </c>
      <c r="AI690" t="s">
        <v>54</v>
      </c>
      <c r="AJ690" t="s">
        <v>54</v>
      </c>
      <c r="AK690" t="s">
        <v>54</v>
      </c>
      <c r="AL690" s="23" t="str">
        <f t="shared" si="11"/>
        <v>อื่น ๆ</v>
      </c>
      <c r="AM690">
        <f>LEN(Exploratory_Data_Analysis___video_youtube[[#This Row],[description]])</f>
        <v>486</v>
      </c>
    </row>
    <row r="691" spans="1:39" x14ac:dyDescent="0.35">
      <c r="A691" t="s">
        <v>6482</v>
      </c>
      <c r="B691" t="s">
        <v>6483</v>
      </c>
      <c r="C691" t="s">
        <v>6483</v>
      </c>
      <c r="D691" t="s">
        <v>6484</v>
      </c>
      <c r="E691" t="s">
        <v>41</v>
      </c>
      <c r="F691" t="s">
        <v>628</v>
      </c>
      <c r="G691" t="s">
        <v>1721</v>
      </c>
      <c r="H691" t="s">
        <v>1721</v>
      </c>
      <c r="I691" t="s">
        <v>43</v>
      </c>
      <c r="J691" t="s">
        <v>6485</v>
      </c>
      <c r="K691" t="s">
        <v>6485</v>
      </c>
      <c r="L691" t="s">
        <v>6486</v>
      </c>
      <c r="M691">
        <v>13</v>
      </c>
      <c r="N691">
        <v>1</v>
      </c>
      <c r="O691">
        <v>2023</v>
      </c>
      <c r="P691">
        <v>13</v>
      </c>
      <c r="Q691" t="s">
        <v>47</v>
      </c>
      <c r="R691" s="1">
        <v>44927</v>
      </c>
      <c r="S691">
        <v>1</v>
      </c>
      <c r="T691" t="s">
        <v>2354</v>
      </c>
      <c r="U691" t="s">
        <v>6487</v>
      </c>
      <c r="V691">
        <v>252552</v>
      </c>
      <c r="W691" t="s">
        <v>6488</v>
      </c>
      <c r="X691">
        <v>5528</v>
      </c>
      <c r="Y691">
        <v>2.1899999999999999E-2</v>
      </c>
      <c r="Z691">
        <v>191</v>
      </c>
      <c r="AA691" t="s">
        <v>6489</v>
      </c>
      <c r="AB691">
        <v>26</v>
      </c>
      <c r="AC691">
        <v>52</v>
      </c>
      <c r="AD691">
        <v>0</v>
      </c>
      <c r="AE691">
        <v>52.4</v>
      </c>
      <c r="AF691" t="s">
        <v>52</v>
      </c>
      <c r="AG691">
        <v>22500</v>
      </c>
      <c r="AH691" t="s">
        <v>6490</v>
      </c>
      <c r="AI691" t="s">
        <v>54</v>
      </c>
      <c r="AJ691" t="s">
        <v>166</v>
      </c>
      <c r="AK691" t="s">
        <v>54</v>
      </c>
      <c r="AL691" s="23" t="str">
        <f t="shared" si="11"/>
        <v>Life Style</v>
      </c>
      <c r="AM691">
        <f>LEN(Exploratory_Data_Analysis___video_youtube[[#This Row],[description]])</f>
        <v>545</v>
      </c>
    </row>
    <row r="692" spans="1:39" x14ac:dyDescent="0.35">
      <c r="A692" t="s">
        <v>6491</v>
      </c>
      <c r="B692" t="s">
        <v>6492</v>
      </c>
      <c r="C692" t="s">
        <v>6492</v>
      </c>
      <c r="D692" t="s">
        <v>6493</v>
      </c>
      <c r="E692" t="s">
        <v>41</v>
      </c>
      <c r="F692" t="s">
        <v>320</v>
      </c>
      <c r="G692" t="s">
        <v>1721</v>
      </c>
      <c r="H692" t="s">
        <v>1721</v>
      </c>
      <c r="I692" t="s">
        <v>43</v>
      </c>
      <c r="J692" t="s">
        <v>6494</v>
      </c>
      <c r="K692" t="s">
        <v>6494</v>
      </c>
      <c r="L692" t="s">
        <v>6495</v>
      </c>
      <c r="M692">
        <v>14</v>
      </c>
      <c r="N692">
        <v>1</v>
      </c>
      <c r="O692">
        <v>2023</v>
      </c>
      <c r="P692">
        <v>14</v>
      </c>
      <c r="Q692" t="s">
        <v>47</v>
      </c>
      <c r="R692" s="1">
        <v>44927</v>
      </c>
      <c r="S692">
        <v>1</v>
      </c>
      <c r="T692" t="s">
        <v>2354</v>
      </c>
      <c r="U692" t="s">
        <v>6496</v>
      </c>
      <c r="V692">
        <v>326497</v>
      </c>
      <c r="W692" t="s">
        <v>6497</v>
      </c>
      <c r="X692">
        <v>7941</v>
      </c>
      <c r="Y692">
        <v>2.4299999999999999E-2</v>
      </c>
      <c r="Z692">
        <v>210</v>
      </c>
      <c r="AA692" t="s">
        <v>5893</v>
      </c>
      <c r="AB692">
        <v>26</v>
      </c>
      <c r="AC692">
        <v>51</v>
      </c>
      <c r="AD692">
        <v>0</v>
      </c>
      <c r="AE692">
        <v>51.4</v>
      </c>
      <c r="AF692" t="s">
        <v>52</v>
      </c>
      <c r="AG692">
        <v>29600</v>
      </c>
      <c r="AH692" t="s">
        <v>6498</v>
      </c>
      <c r="AI692" t="s">
        <v>54</v>
      </c>
      <c r="AJ692" t="s">
        <v>9380</v>
      </c>
      <c r="AK692" t="s">
        <v>54</v>
      </c>
      <c r="AL692" s="23" t="str">
        <f t="shared" si="11"/>
        <v>Life Style</v>
      </c>
      <c r="AM692">
        <f>LEN(Exploratory_Data_Analysis___video_youtube[[#This Row],[description]])</f>
        <v>541</v>
      </c>
    </row>
    <row r="693" spans="1:39" x14ac:dyDescent="0.35">
      <c r="A693" t="s">
        <v>6499</v>
      </c>
      <c r="B693" t="s">
        <v>6500</v>
      </c>
      <c r="C693" t="s">
        <v>6500</v>
      </c>
      <c r="D693" t="s">
        <v>6501</v>
      </c>
      <c r="E693" t="s">
        <v>41</v>
      </c>
      <c r="F693" t="s">
        <v>81</v>
      </c>
      <c r="G693" t="s">
        <v>1721</v>
      </c>
      <c r="H693" t="s">
        <v>1721</v>
      </c>
      <c r="I693" t="s">
        <v>43</v>
      </c>
      <c r="J693" t="s">
        <v>2389</v>
      </c>
      <c r="K693" t="s">
        <v>2389</v>
      </c>
      <c r="L693" t="s">
        <v>2390</v>
      </c>
      <c r="M693">
        <v>18</v>
      </c>
      <c r="N693">
        <v>1</v>
      </c>
      <c r="O693">
        <v>2023</v>
      </c>
      <c r="P693">
        <v>18</v>
      </c>
      <c r="Q693" t="s">
        <v>47</v>
      </c>
      <c r="R693" s="1">
        <v>44927</v>
      </c>
      <c r="S693">
        <v>1</v>
      </c>
      <c r="T693" t="s">
        <v>2354</v>
      </c>
      <c r="U693" t="s">
        <v>6502</v>
      </c>
      <c r="V693">
        <v>22448</v>
      </c>
      <c r="W693" t="s">
        <v>6503</v>
      </c>
      <c r="X693">
        <v>659</v>
      </c>
      <c r="Y693">
        <v>2.9399999999999999E-2</v>
      </c>
      <c r="Z693">
        <v>29</v>
      </c>
      <c r="AA693" t="s">
        <v>5877</v>
      </c>
      <c r="AB693">
        <v>38</v>
      </c>
      <c r="AC693">
        <v>35</v>
      </c>
      <c r="AD693">
        <v>0</v>
      </c>
      <c r="AE693">
        <v>35.6</v>
      </c>
      <c r="AF693" t="s">
        <v>52</v>
      </c>
      <c r="AG693">
        <v>16100</v>
      </c>
      <c r="AH693" t="s">
        <v>6504</v>
      </c>
      <c r="AI693" t="s">
        <v>54</v>
      </c>
      <c r="AJ693" t="s">
        <v>272</v>
      </c>
      <c r="AK693" t="s">
        <v>54</v>
      </c>
      <c r="AL693" s="23" t="str">
        <f t="shared" si="11"/>
        <v>สินค้าและบริการ</v>
      </c>
      <c r="AM693">
        <f>LEN(Exploratory_Data_Analysis___video_youtube[[#This Row],[description]])</f>
        <v>699</v>
      </c>
    </row>
    <row r="694" spans="1:39" x14ac:dyDescent="0.35">
      <c r="A694" t="s">
        <v>6505</v>
      </c>
      <c r="B694" t="s">
        <v>6506</v>
      </c>
      <c r="C694" t="s">
        <v>6506</v>
      </c>
      <c r="D694" t="s">
        <v>6507</v>
      </c>
      <c r="E694" t="s">
        <v>41</v>
      </c>
      <c r="F694" t="s">
        <v>628</v>
      </c>
      <c r="G694" t="s">
        <v>1721</v>
      </c>
      <c r="H694" t="s">
        <v>1721</v>
      </c>
      <c r="I694" t="s">
        <v>43</v>
      </c>
      <c r="J694" t="s">
        <v>6508</v>
      </c>
      <c r="K694" t="s">
        <v>6508</v>
      </c>
      <c r="L694" t="s">
        <v>6509</v>
      </c>
      <c r="M694">
        <v>21</v>
      </c>
      <c r="N694">
        <v>1</v>
      </c>
      <c r="O694">
        <v>2023</v>
      </c>
      <c r="P694">
        <v>21</v>
      </c>
      <c r="Q694" t="s">
        <v>47</v>
      </c>
      <c r="R694" s="1">
        <v>44927</v>
      </c>
      <c r="S694">
        <v>1</v>
      </c>
      <c r="T694" t="s">
        <v>2354</v>
      </c>
      <c r="U694" t="s">
        <v>6510</v>
      </c>
      <c r="V694">
        <v>19606</v>
      </c>
      <c r="W694" t="s">
        <v>6511</v>
      </c>
      <c r="X694">
        <v>465</v>
      </c>
      <c r="Y694">
        <v>2.3699999999999999E-2</v>
      </c>
      <c r="Z694">
        <v>12</v>
      </c>
      <c r="AA694" t="s">
        <v>6512</v>
      </c>
      <c r="AB694">
        <v>54</v>
      </c>
      <c r="AC694">
        <v>22</v>
      </c>
      <c r="AD694">
        <v>0</v>
      </c>
      <c r="AE694">
        <v>22.9</v>
      </c>
      <c r="AF694" t="s">
        <v>187</v>
      </c>
      <c r="AG694">
        <v>17500</v>
      </c>
      <c r="AH694" t="s">
        <v>6513</v>
      </c>
      <c r="AI694" t="s">
        <v>54</v>
      </c>
      <c r="AJ694" t="s">
        <v>285</v>
      </c>
      <c r="AK694" t="s">
        <v>54</v>
      </c>
      <c r="AL694" s="23" t="str">
        <f t="shared" si="11"/>
        <v>การเมือง</v>
      </c>
      <c r="AM694">
        <f>LEN(Exploratory_Data_Analysis___video_youtube[[#This Row],[description]])</f>
        <v>452</v>
      </c>
    </row>
    <row r="695" spans="1:39" x14ac:dyDescent="0.35">
      <c r="A695" t="s">
        <v>6514</v>
      </c>
      <c r="B695" t="s">
        <v>6515</v>
      </c>
      <c r="C695" t="s">
        <v>6515</v>
      </c>
      <c r="D695" t="s">
        <v>6516</v>
      </c>
      <c r="E695" t="s">
        <v>41</v>
      </c>
      <c r="F695" t="s">
        <v>516</v>
      </c>
      <c r="G695" t="s">
        <v>1721</v>
      </c>
      <c r="H695" t="s">
        <v>1721</v>
      </c>
      <c r="I695" t="s">
        <v>43</v>
      </c>
      <c r="J695" t="s">
        <v>6517</v>
      </c>
      <c r="K695" t="s">
        <v>6517</v>
      </c>
      <c r="L695" t="s">
        <v>6518</v>
      </c>
      <c r="M695">
        <v>22</v>
      </c>
      <c r="N695">
        <v>1</v>
      </c>
      <c r="O695">
        <v>2023</v>
      </c>
      <c r="P695">
        <v>22</v>
      </c>
      <c r="Q695" t="s">
        <v>47</v>
      </c>
      <c r="R695" s="1">
        <v>44927</v>
      </c>
      <c r="S695">
        <v>1</v>
      </c>
      <c r="T695" t="s">
        <v>2354</v>
      </c>
      <c r="U695" t="s">
        <v>6519</v>
      </c>
      <c r="V695">
        <v>383767</v>
      </c>
      <c r="W695" t="s">
        <v>6520</v>
      </c>
      <c r="X695">
        <v>12963</v>
      </c>
      <c r="Y695">
        <v>3.3799999999999997E-2</v>
      </c>
      <c r="Z695">
        <v>826</v>
      </c>
      <c r="AA695" t="s">
        <v>6521</v>
      </c>
      <c r="AB695">
        <v>0</v>
      </c>
      <c r="AC695">
        <v>40</v>
      </c>
      <c r="AD695">
        <v>0</v>
      </c>
      <c r="AE695">
        <v>40</v>
      </c>
      <c r="AF695" t="s">
        <v>52</v>
      </c>
      <c r="AG695">
        <v>22900</v>
      </c>
      <c r="AH695" t="s">
        <v>6522</v>
      </c>
      <c r="AI695" t="s">
        <v>54</v>
      </c>
      <c r="AJ695" t="s">
        <v>9380</v>
      </c>
      <c r="AK695" t="s">
        <v>54</v>
      </c>
      <c r="AL695" s="23" t="str">
        <f t="shared" si="11"/>
        <v>Life Style</v>
      </c>
      <c r="AM695">
        <f>LEN(Exploratory_Data_Analysis___video_youtube[[#This Row],[description]])</f>
        <v>1222</v>
      </c>
    </row>
    <row r="696" spans="1:39" x14ac:dyDescent="0.35">
      <c r="A696" t="s">
        <v>6523</v>
      </c>
      <c r="B696" t="s">
        <v>6524</v>
      </c>
      <c r="C696" t="s">
        <v>6524</v>
      </c>
      <c r="D696" t="s">
        <v>6525</v>
      </c>
      <c r="E696" t="s">
        <v>41</v>
      </c>
      <c r="F696" t="s">
        <v>2966</v>
      </c>
      <c r="G696" t="s">
        <v>1721</v>
      </c>
      <c r="H696" t="s">
        <v>1721</v>
      </c>
      <c r="I696" t="s">
        <v>43</v>
      </c>
      <c r="J696" t="s">
        <v>6526</v>
      </c>
      <c r="K696" t="s">
        <v>6526</v>
      </c>
      <c r="L696" t="s">
        <v>6527</v>
      </c>
      <c r="M696">
        <v>26</v>
      </c>
      <c r="N696">
        <v>1</v>
      </c>
      <c r="O696">
        <v>2023</v>
      </c>
      <c r="P696">
        <v>26</v>
      </c>
      <c r="Q696" t="s">
        <v>47</v>
      </c>
      <c r="R696" s="1">
        <v>44927</v>
      </c>
      <c r="S696">
        <v>1</v>
      </c>
      <c r="T696" t="s">
        <v>2354</v>
      </c>
      <c r="U696" t="s">
        <v>6528</v>
      </c>
      <c r="V696">
        <v>25947</v>
      </c>
      <c r="W696" t="s">
        <v>6529</v>
      </c>
      <c r="X696">
        <v>557</v>
      </c>
      <c r="Y696">
        <v>2.1499999999999998E-2</v>
      </c>
      <c r="Z696">
        <v>45</v>
      </c>
      <c r="AA696" t="s">
        <v>6530</v>
      </c>
      <c r="AB696">
        <v>36</v>
      </c>
      <c r="AC696">
        <v>29</v>
      </c>
      <c r="AD696">
        <v>0</v>
      </c>
      <c r="AE696">
        <v>29.6</v>
      </c>
      <c r="AF696" t="s">
        <v>187</v>
      </c>
      <c r="AG696">
        <v>20700</v>
      </c>
      <c r="AH696" t="s">
        <v>6531</v>
      </c>
      <c r="AI696" t="s">
        <v>54</v>
      </c>
      <c r="AJ696" t="s">
        <v>9380</v>
      </c>
      <c r="AK696" t="s">
        <v>54</v>
      </c>
      <c r="AL696" s="23" t="str">
        <f t="shared" si="11"/>
        <v>Life Style</v>
      </c>
      <c r="AM696">
        <f>LEN(Exploratory_Data_Analysis___video_youtube[[#This Row],[description]])</f>
        <v>715</v>
      </c>
    </row>
    <row r="697" spans="1:39" x14ac:dyDescent="0.35">
      <c r="A697" t="s">
        <v>6532</v>
      </c>
      <c r="B697" t="s">
        <v>6533</v>
      </c>
      <c r="C697" t="s">
        <v>6533</v>
      </c>
      <c r="D697" t="s">
        <v>6534</v>
      </c>
      <c r="E697" t="s">
        <v>41</v>
      </c>
      <c r="F697" t="s">
        <v>892</v>
      </c>
      <c r="G697" t="s">
        <v>1721</v>
      </c>
      <c r="H697" t="s">
        <v>1721</v>
      </c>
      <c r="I697" t="s">
        <v>43</v>
      </c>
      <c r="J697" t="s">
        <v>6535</v>
      </c>
      <c r="K697" t="s">
        <v>6535</v>
      </c>
      <c r="L697" t="s">
        <v>6536</v>
      </c>
      <c r="M697">
        <v>28</v>
      </c>
      <c r="N697">
        <v>1</v>
      </c>
      <c r="O697">
        <v>2023</v>
      </c>
      <c r="P697">
        <v>28</v>
      </c>
      <c r="Q697" t="s">
        <v>47</v>
      </c>
      <c r="R697" s="1">
        <v>44927</v>
      </c>
      <c r="S697">
        <v>1</v>
      </c>
      <c r="T697" t="s">
        <v>2354</v>
      </c>
      <c r="U697" t="s">
        <v>6537</v>
      </c>
      <c r="V697">
        <v>41972</v>
      </c>
      <c r="W697" t="s">
        <v>6538</v>
      </c>
      <c r="X697">
        <v>885</v>
      </c>
      <c r="Y697">
        <v>2.1100000000000001E-2</v>
      </c>
      <c r="Z697">
        <v>28</v>
      </c>
      <c r="AA697" t="s">
        <v>6539</v>
      </c>
      <c r="AB697">
        <v>57</v>
      </c>
      <c r="AC697">
        <v>14</v>
      </c>
      <c r="AD697">
        <v>0</v>
      </c>
      <c r="AE697">
        <v>15</v>
      </c>
      <c r="AF697" t="s">
        <v>187</v>
      </c>
      <c r="AG697">
        <v>23000</v>
      </c>
      <c r="AH697" t="s">
        <v>6540</v>
      </c>
      <c r="AI697" t="s">
        <v>54</v>
      </c>
      <c r="AJ697" t="s">
        <v>54</v>
      </c>
      <c r="AK697" t="s">
        <v>54</v>
      </c>
      <c r="AL697" s="23" t="str">
        <f t="shared" si="11"/>
        <v>อื่น ๆ</v>
      </c>
      <c r="AM697">
        <f>LEN(Exploratory_Data_Analysis___video_youtube[[#This Row],[description]])</f>
        <v>1194</v>
      </c>
    </row>
    <row r="698" spans="1:39" x14ac:dyDescent="0.35">
      <c r="A698" t="s">
        <v>6541</v>
      </c>
      <c r="B698" t="s">
        <v>6542</v>
      </c>
      <c r="C698" t="s">
        <v>6542</v>
      </c>
      <c r="D698" t="s">
        <v>6543</v>
      </c>
      <c r="E698" t="s">
        <v>41</v>
      </c>
      <c r="F698" t="s">
        <v>1475</v>
      </c>
      <c r="G698" t="s">
        <v>1721</v>
      </c>
      <c r="H698" t="s">
        <v>1721</v>
      </c>
      <c r="I698" t="s">
        <v>43</v>
      </c>
      <c r="J698" t="s">
        <v>6544</v>
      </c>
      <c r="K698" t="s">
        <v>6544</v>
      </c>
      <c r="L698" t="s">
        <v>6545</v>
      </c>
      <c r="M698">
        <v>9</v>
      </c>
      <c r="N698">
        <v>2</v>
      </c>
      <c r="O698">
        <v>2023</v>
      </c>
      <c r="P698">
        <v>9</v>
      </c>
      <c r="Q698" t="s">
        <v>173</v>
      </c>
      <c r="R698" s="1">
        <v>44958</v>
      </c>
      <c r="S698">
        <v>1</v>
      </c>
      <c r="T698" t="s">
        <v>2354</v>
      </c>
      <c r="U698" t="s">
        <v>6546</v>
      </c>
      <c r="V698">
        <v>46504</v>
      </c>
      <c r="W698" t="s">
        <v>6547</v>
      </c>
      <c r="X698">
        <v>1462</v>
      </c>
      <c r="Y698">
        <v>3.1399999999999997E-2</v>
      </c>
      <c r="Z698">
        <v>85</v>
      </c>
      <c r="AA698" t="s">
        <v>6548</v>
      </c>
      <c r="AB698">
        <v>3</v>
      </c>
      <c r="AC698">
        <v>29</v>
      </c>
      <c r="AD698">
        <v>0</v>
      </c>
      <c r="AE698">
        <v>29.1</v>
      </c>
      <c r="AF698" t="s">
        <v>187</v>
      </c>
      <c r="AG698">
        <v>18300</v>
      </c>
      <c r="AH698" t="s">
        <v>6549</v>
      </c>
      <c r="AI698" t="s">
        <v>54</v>
      </c>
      <c r="AJ698" t="s">
        <v>9380</v>
      </c>
      <c r="AK698" t="s">
        <v>54</v>
      </c>
      <c r="AL698" s="23" t="str">
        <f t="shared" si="11"/>
        <v>Life Style</v>
      </c>
      <c r="AM698">
        <f>LEN(Exploratory_Data_Analysis___video_youtube[[#This Row],[description]])</f>
        <v>480</v>
      </c>
    </row>
    <row r="699" spans="1:39" x14ac:dyDescent="0.35">
      <c r="A699" t="s">
        <v>6550</v>
      </c>
      <c r="B699" t="s">
        <v>6551</v>
      </c>
      <c r="C699" t="s">
        <v>6551</v>
      </c>
      <c r="D699" t="s">
        <v>6552</v>
      </c>
      <c r="E699" t="s">
        <v>41</v>
      </c>
      <c r="F699" t="s">
        <v>125</v>
      </c>
      <c r="G699" t="s">
        <v>1721</v>
      </c>
      <c r="H699" t="s">
        <v>1721</v>
      </c>
      <c r="I699" t="s">
        <v>43</v>
      </c>
      <c r="J699" t="s">
        <v>6553</v>
      </c>
      <c r="K699" t="s">
        <v>6553</v>
      </c>
      <c r="L699" t="s">
        <v>6554</v>
      </c>
      <c r="M699">
        <v>10</v>
      </c>
      <c r="N699">
        <v>2</v>
      </c>
      <c r="O699">
        <v>2023</v>
      </c>
      <c r="P699">
        <v>10</v>
      </c>
      <c r="Q699" t="s">
        <v>173</v>
      </c>
      <c r="R699" s="1">
        <v>44958</v>
      </c>
      <c r="S699">
        <v>1</v>
      </c>
      <c r="T699" t="s">
        <v>2354</v>
      </c>
      <c r="U699" t="s">
        <v>6555</v>
      </c>
      <c r="V699">
        <v>55785</v>
      </c>
      <c r="W699" t="s">
        <v>2251</v>
      </c>
      <c r="X699">
        <v>1063</v>
      </c>
      <c r="Y699">
        <v>1.9099999999999999E-2</v>
      </c>
      <c r="Z699">
        <v>85</v>
      </c>
      <c r="AA699" t="s">
        <v>6556</v>
      </c>
      <c r="AB699">
        <v>40</v>
      </c>
      <c r="AC699">
        <v>44</v>
      </c>
      <c r="AD699">
        <v>0</v>
      </c>
      <c r="AE699">
        <v>44.7</v>
      </c>
      <c r="AF699" t="s">
        <v>52</v>
      </c>
      <c r="AG699">
        <v>19000</v>
      </c>
      <c r="AH699" t="s">
        <v>6557</v>
      </c>
      <c r="AI699" t="s">
        <v>54</v>
      </c>
      <c r="AJ699" t="s">
        <v>846</v>
      </c>
      <c r="AK699" t="s">
        <v>54</v>
      </c>
      <c r="AL699" s="23" t="str">
        <f t="shared" si="11"/>
        <v>ธุรกิจและการค้า</v>
      </c>
      <c r="AM699">
        <f>LEN(Exploratory_Data_Analysis___video_youtube[[#This Row],[description]])</f>
        <v>436</v>
      </c>
    </row>
    <row r="700" spans="1:39" x14ac:dyDescent="0.35">
      <c r="A700" t="s">
        <v>6558</v>
      </c>
      <c r="B700" t="s">
        <v>6559</v>
      </c>
      <c r="C700" t="s">
        <v>6559</v>
      </c>
      <c r="D700" t="s">
        <v>6560</v>
      </c>
      <c r="E700" t="s">
        <v>41</v>
      </c>
      <c r="F700" t="s">
        <v>1475</v>
      </c>
      <c r="G700" t="s">
        <v>1721</v>
      </c>
      <c r="H700" t="s">
        <v>1721</v>
      </c>
      <c r="I700" t="s">
        <v>43</v>
      </c>
      <c r="J700" t="s">
        <v>6561</v>
      </c>
      <c r="K700" t="s">
        <v>6561</v>
      </c>
      <c r="L700" t="s">
        <v>6562</v>
      </c>
      <c r="M700">
        <v>13</v>
      </c>
      <c r="N700">
        <v>2</v>
      </c>
      <c r="O700">
        <v>2023</v>
      </c>
      <c r="P700">
        <v>13</v>
      </c>
      <c r="Q700" t="s">
        <v>173</v>
      </c>
      <c r="R700" s="1">
        <v>44958</v>
      </c>
      <c r="S700">
        <v>1</v>
      </c>
      <c r="T700" t="s">
        <v>2354</v>
      </c>
      <c r="U700" t="s">
        <v>6563</v>
      </c>
      <c r="V700">
        <v>36145</v>
      </c>
      <c r="W700" t="s">
        <v>6564</v>
      </c>
      <c r="X700">
        <v>1017</v>
      </c>
      <c r="Y700">
        <v>2.81E-2</v>
      </c>
      <c r="Z700">
        <v>44</v>
      </c>
      <c r="AA700" t="s">
        <v>4370</v>
      </c>
      <c r="AB700">
        <v>51</v>
      </c>
      <c r="AC700">
        <v>36</v>
      </c>
      <c r="AD700">
        <v>0</v>
      </c>
      <c r="AE700">
        <v>36.9</v>
      </c>
      <c r="AF700" t="s">
        <v>52</v>
      </c>
      <c r="AG700">
        <v>20300</v>
      </c>
      <c r="AH700" t="s">
        <v>6565</v>
      </c>
      <c r="AI700" t="s">
        <v>54</v>
      </c>
      <c r="AJ700" t="s">
        <v>166</v>
      </c>
      <c r="AK700" t="s">
        <v>54</v>
      </c>
      <c r="AL700" s="23" t="str">
        <f t="shared" si="11"/>
        <v>Life Style</v>
      </c>
      <c r="AM700">
        <f>LEN(Exploratory_Data_Analysis___video_youtube[[#This Row],[description]])</f>
        <v>340</v>
      </c>
    </row>
    <row r="701" spans="1:39" x14ac:dyDescent="0.35">
      <c r="A701" t="s">
        <v>6566</v>
      </c>
      <c r="B701" t="s">
        <v>6567</v>
      </c>
      <c r="C701" t="s">
        <v>6567</v>
      </c>
      <c r="D701" t="s">
        <v>6568</v>
      </c>
      <c r="E701" t="s">
        <v>41</v>
      </c>
      <c r="F701" t="s">
        <v>465</v>
      </c>
      <c r="G701" t="s">
        <v>1721</v>
      </c>
      <c r="H701" t="s">
        <v>1721</v>
      </c>
      <c r="I701" t="s">
        <v>43</v>
      </c>
      <c r="J701" t="s">
        <v>6569</v>
      </c>
      <c r="K701" t="s">
        <v>6569</v>
      </c>
      <c r="L701" t="s">
        <v>6570</v>
      </c>
      <c r="M701">
        <v>16</v>
      </c>
      <c r="N701">
        <v>2</v>
      </c>
      <c r="O701">
        <v>2023</v>
      </c>
      <c r="P701">
        <v>16</v>
      </c>
      <c r="Q701" t="s">
        <v>173</v>
      </c>
      <c r="R701" s="1">
        <v>44958</v>
      </c>
      <c r="S701">
        <v>1</v>
      </c>
      <c r="T701" t="s">
        <v>2354</v>
      </c>
      <c r="U701" t="s">
        <v>6571</v>
      </c>
      <c r="V701">
        <v>228702</v>
      </c>
      <c r="W701" t="s">
        <v>4818</v>
      </c>
      <c r="X701">
        <v>1922</v>
      </c>
      <c r="Y701">
        <v>8.3999999999999995E-3</v>
      </c>
      <c r="Z701">
        <v>212</v>
      </c>
      <c r="AA701" t="s">
        <v>6572</v>
      </c>
      <c r="AB701">
        <v>56</v>
      </c>
      <c r="AC701">
        <v>56</v>
      </c>
      <c r="AD701">
        <v>0</v>
      </c>
      <c r="AE701">
        <v>56.9</v>
      </c>
      <c r="AF701" t="s">
        <v>52</v>
      </c>
      <c r="AG701">
        <v>20200</v>
      </c>
      <c r="AH701" t="s">
        <v>6573</v>
      </c>
      <c r="AI701" t="s">
        <v>54</v>
      </c>
      <c r="AJ701" t="s">
        <v>846</v>
      </c>
      <c r="AK701" t="s">
        <v>54</v>
      </c>
      <c r="AL701" s="23" t="str">
        <f t="shared" si="11"/>
        <v>ธุรกิจและการค้า</v>
      </c>
      <c r="AM701">
        <f>LEN(Exploratory_Data_Analysis___video_youtube[[#This Row],[description]])</f>
        <v>433</v>
      </c>
    </row>
    <row r="702" spans="1:39" x14ac:dyDescent="0.35">
      <c r="A702" t="s">
        <v>6574</v>
      </c>
      <c r="B702" t="s">
        <v>6575</v>
      </c>
      <c r="C702" t="s">
        <v>6575</v>
      </c>
      <c r="D702" t="s">
        <v>6576</v>
      </c>
      <c r="E702" t="s">
        <v>41</v>
      </c>
      <c r="F702" t="s">
        <v>40</v>
      </c>
      <c r="G702" t="s">
        <v>1721</v>
      </c>
      <c r="H702" t="s">
        <v>1721</v>
      </c>
      <c r="I702" t="s">
        <v>43</v>
      </c>
      <c r="J702" t="s">
        <v>6577</v>
      </c>
      <c r="K702" t="s">
        <v>6577</v>
      </c>
      <c r="L702" t="s">
        <v>6578</v>
      </c>
      <c r="M702">
        <v>19</v>
      </c>
      <c r="N702">
        <v>2</v>
      </c>
      <c r="O702">
        <v>2023</v>
      </c>
      <c r="P702">
        <v>19</v>
      </c>
      <c r="Q702" t="s">
        <v>173</v>
      </c>
      <c r="R702" s="1">
        <v>44958</v>
      </c>
      <c r="S702">
        <v>1</v>
      </c>
      <c r="T702" t="s">
        <v>2354</v>
      </c>
      <c r="U702" t="s">
        <v>6579</v>
      </c>
      <c r="V702">
        <v>47584</v>
      </c>
      <c r="W702" t="s">
        <v>6580</v>
      </c>
      <c r="X702">
        <v>1123</v>
      </c>
      <c r="Y702">
        <v>2.3599999999999999E-2</v>
      </c>
      <c r="Z702">
        <v>23</v>
      </c>
      <c r="AA702" t="s">
        <v>3229</v>
      </c>
      <c r="AB702">
        <v>55</v>
      </c>
      <c r="AC702">
        <v>52</v>
      </c>
      <c r="AD702">
        <v>0</v>
      </c>
      <c r="AE702">
        <v>52.9</v>
      </c>
      <c r="AF702" t="s">
        <v>52</v>
      </c>
      <c r="AG702">
        <v>19800</v>
      </c>
      <c r="AH702" t="s">
        <v>6581</v>
      </c>
      <c r="AI702" t="s">
        <v>54</v>
      </c>
      <c r="AJ702" t="s">
        <v>4459</v>
      </c>
      <c r="AK702" t="s">
        <v>54</v>
      </c>
      <c r="AL702" s="23" t="str">
        <f t="shared" si="11"/>
        <v>สินค้าและบริการ</v>
      </c>
      <c r="AM702">
        <f>LEN(Exploratory_Data_Analysis___video_youtube[[#This Row],[description]])</f>
        <v>405</v>
      </c>
    </row>
    <row r="703" spans="1:39" x14ac:dyDescent="0.35">
      <c r="A703" t="s">
        <v>6582</v>
      </c>
      <c r="B703" t="s">
        <v>6583</v>
      </c>
      <c r="C703" t="s">
        <v>6583</v>
      </c>
      <c r="D703" t="s">
        <v>6584</v>
      </c>
      <c r="E703" t="s">
        <v>41</v>
      </c>
      <c r="F703" t="s">
        <v>1749</v>
      </c>
      <c r="G703" t="s">
        <v>1721</v>
      </c>
      <c r="H703" t="s">
        <v>1721</v>
      </c>
      <c r="I703" t="s">
        <v>43</v>
      </c>
      <c r="J703" t="s">
        <v>6585</v>
      </c>
      <c r="K703" t="s">
        <v>6585</v>
      </c>
      <c r="L703" t="s">
        <v>6586</v>
      </c>
      <c r="M703">
        <v>20</v>
      </c>
      <c r="N703">
        <v>2</v>
      </c>
      <c r="O703">
        <v>2023</v>
      </c>
      <c r="P703">
        <v>20</v>
      </c>
      <c r="Q703" t="s">
        <v>173</v>
      </c>
      <c r="R703" s="1">
        <v>44958</v>
      </c>
      <c r="S703">
        <v>1</v>
      </c>
      <c r="T703" t="s">
        <v>2354</v>
      </c>
      <c r="U703" t="s">
        <v>6587</v>
      </c>
      <c r="V703">
        <v>60859</v>
      </c>
      <c r="W703" t="s">
        <v>6580</v>
      </c>
      <c r="X703">
        <v>1123</v>
      </c>
      <c r="Y703">
        <v>1.8499999999999999E-2</v>
      </c>
      <c r="Z703">
        <v>33</v>
      </c>
      <c r="AA703" t="s">
        <v>6588</v>
      </c>
      <c r="AB703">
        <v>23</v>
      </c>
      <c r="AC703">
        <v>24</v>
      </c>
      <c r="AD703">
        <v>1</v>
      </c>
      <c r="AE703">
        <v>84.4</v>
      </c>
      <c r="AF703" t="s">
        <v>259</v>
      </c>
      <c r="AG703">
        <v>23400</v>
      </c>
      <c r="AH703" t="s">
        <v>6589</v>
      </c>
      <c r="AI703" t="s">
        <v>54</v>
      </c>
      <c r="AJ703" t="s">
        <v>54</v>
      </c>
      <c r="AK703" t="s">
        <v>54</v>
      </c>
      <c r="AL703" s="23" t="str">
        <f t="shared" si="11"/>
        <v>อื่น ๆ</v>
      </c>
      <c r="AM703">
        <f>LEN(Exploratory_Data_Analysis___video_youtube[[#This Row],[description]])</f>
        <v>439</v>
      </c>
    </row>
    <row r="704" spans="1:39" x14ac:dyDescent="0.35">
      <c r="A704" t="s">
        <v>6590</v>
      </c>
      <c r="B704" t="s">
        <v>6591</v>
      </c>
      <c r="C704" t="s">
        <v>6591</v>
      </c>
      <c r="D704" t="s">
        <v>6592</v>
      </c>
      <c r="E704" t="s">
        <v>41</v>
      </c>
      <c r="F704" t="s">
        <v>2966</v>
      </c>
      <c r="G704" t="s">
        <v>1721</v>
      </c>
      <c r="H704" t="s">
        <v>1721</v>
      </c>
      <c r="I704" t="s">
        <v>43</v>
      </c>
      <c r="J704" t="s">
        <v>6593</v>
      </c>
      <c r="K704" t="s">
        <v>6593</v>
      </c>
      <c r="L704" t="s">
        <v>6594</v>
      </c>
      <c r="M704">
        <v>21</v>
      </c>
      <c r="N704">
        <v>2</v>
      </c>
      <c r="O704">
        <v>2023</v>
      </c>
      <c r="P704">
        <v>21</v>
      </c>
      <c r="Q704" t="s">
        <v>173</v>
      </c>
      <c r="R704" s="1">
        <v>44958</v>
      </c>
      <c r="S704">
        <v>1</v>
      </c>
      <c r="T704" t="s">
        <v>2354</v>
      </c>
      <c r="U704" t="s">
        <v>6595</v>
      </c>
      <c r="V704">
        <v>41080</v>
      </c>
      <c r="W704" t="s">
        <v>119</v>
      </c>
      <c r="X704">
        <v>1205</v>
      </c>
      <c r="Y704">
        <v>2.93E-2</v>
      </c>
      <c r="Z704">
        <v>36</v>
      </c>
      <c r="AA704" t="s">
        <v>6596</v>
      </c>
      <c r="AB704">
        <v>53</v>
      </c>
      <c r="AC704">
        <v>27</v>
      </c>
      <c r="AD704">
        <v>0</v>
      </c>
      <c r="AE704">
        <v>27.9</v>
      </c>
      <c r="AF704" t="s">
        <v>187</v>
      </c>
      <c r="AG704">
        <v>21800</v>
      </c>
      <c r="AH704" t="s">
        <v>6597</v>
      </c>
      <c r="AI704" t="s">
        <v>54</v>
      </c>
      <c r="AJ704" t="s">
        <v>9380</v>
      </c>
      <c r="AK704" t="s">
        <v>54</v>
      </c>
      <c r="AL704" s="23" t="str">
        <f t="shared" si="11"/>
        <v>Life Style</v>
      </c>
      <c r="AM704">
        <f>LEN(Exploratory_Data_Analysis___video_youtube[[#This Row],[description]])</f>
        <v>401</v>
      </c>
    </row>
    <row r="705" spans="1:39" x14ac:dyDescent="0.35">
      <c r="A705" t="s">
        <v>6598</v>
      </c>
      <c r="B705" t="s">
        <v>6599</v>
      </c>
      <c r="C705" t="s">
        <v>6599</v>
      </c>
      <c r="D705" t="s">
        <v>6600</v>
      </c>
      <c r="E705" t="s">
        <v>41</v>
      </c>
      <c r="F705" t="s">
        <v>608</v>
      </c>
      <c r="G705" t="s">
        <v>1721</v>
      </c>
      <c r="H705" t="s">
        <v>1721</v>
      </c>
      <c r="I705" t="s">
        <v>43</v>
      </c>
      <c r="J705" t="s">
        <v>6601</v>
      </c>
      <c r="K705" t="s">
        <v>6601</v>
      </c>
      <c r="L705" t="s">
        <v>6602</v>
      </c>
      <c r="M705">
        <v>22</v>
      </c>
      <c r="N705">
        <v>2</v>
      </c>
      <c r="O705">
        <v>2023</v>
      </c>
      <c r="P705">
        <v>22</v>
      </c>
      <c r="Q705" t="s">
        <v>173</v>
      </c>
      <c r="R705" s="1">
        <v>44958</v>
      </c>
      <c r="S705">
        <v>1</v>
      </c>
      <c r="T705" t="s">
        <v>2354</v>
      </c>
      <c r="U705" t="s">
        <v>6603</v>
      </c>
      <c r="V705">
        <v>27887</v>
      </c>
      <c r="W705" t="s">
        <v>6604</v>
      </c>
      <c r="X705">
        <v>346</v>
      </c>
      <c r="Y705">
        <v>1.24E-2</v>
      </c>
      <c r="Z705">
        <v>27</v>
      </c>
      <c r="AA705" t="s">
        <v>6605</v>
      </c>
      <c r="AB705">
        <v>58</v>
      </c>
      <c r="AC705">
        <v>33</v>
      </c>
      <c r="AD705">
        <v>0</v>
      </c>
      <c r="AE705">
        <v>34</v>
      </c>
      <c r="AF705" t="s">
        <v>52</v>
      </c>
      <c r="AG705">
        <v>7800</v>
      </c>
      <c r="AH705" t="s">
        <v>6606</v>
      </c>
      <c r="AI705" t="s">
        <v>3000</v>
      </c>
      <c r="AJ705" t="s">
        <v>249</v>
      </c>
      <c r="AK705" t="s">
        <v>54</v>
      </c>
      <c r="AL705" s="23" t="str">
        <f t="shared" si="11"/>
        <v>เศรษฐกิจ</v>
      </c>
      <c r="AM705">
        <f>LEN(Exploratory_Data_Analysis___video_youtube[[#This Row],[description]])</f>
        <v>640</v>
      </c>
    </row>
    <row r="706" spans="1:39" x14ac:dyDescent="0.35">
      <c r="A706" t="s">
        <v>6607</v>
      </c>
      <c r="B706" t="s">
        <v>6608</v>
      </c>
      <c r="C706" t="s">
        <v>6608</v>
      </c>
      <c r="D706" t="s">
        <v>6609</v>
      </c>
      <c r="E706" t="s">
        <v>41</v>
      </c>
      <c r="F706" t="s">
        <v>125</v>
      </c>
      <c r="G706" t="s">
        <v>1721</v>
      </c>
      <c r="H706" t="s">
        <v>1721</v>
      </c>
      <c r="I706" t="s">
        <v>43</v>
      </c>
      <c r="J706" t="s">
        <v>6610</v>
      </c>
      <c r="K706" t="s">
        <v>6610</v>
      </c>
      <c r="L706" t="s">
        <v>6611</v>
      </c>
      <c r="M706">
        <v>27</v>
      </c>
      <c r="N706">
        <v>2</v>
      </c>
      <c r="O706">
        <v>2023</v>
      </c>
      <c r="P706">
        <v>27</v>
      </c>
      <c r="Q706" t="s">
        <v>173</v>
      </c>
      <c r="R706" s="1">
        <v>44958</v>
      </c>
      <c r="S706">
        <v>1</v>
      </c>
      <c r="T706" t="s">
        <v>2354</v>
      </c>
      <c r="U706" t="s">
        <v>6612</v>
      </c>
      <c r="V706">
        <v>19514</v>
      </c>
      <c r="W706" t="s">
        <v>130</v>
      </c>
      <c r="X706">
        <v>516</v>
      </c>
      <c r="Y706">
        <v>2.64E-2</v>
      </c>
      <c r="Z706">
        <v>57</v>
      </c>
      <c r="AA706" t="s">
        <v>6613</v>
      </c>
      <c r="AB706">
        <v>29</v>
      </c>
      <c r="AC706">
        <v>52</v>
      </c>
      <c r="AD706">
        <v>0</v>
      </c>
      <c r="AE706">
        <v>52.5</v>
      </c>
      <c r="AF706" t="s">
        <v>52</v>
      </c>
      <c r="AG706">
        <v>18100</v>
      </c>
      <c r="AH706" t="s">
        <v>6614</v>
      </c>
      <c r="AI706" t="s">
        <v>54</v>
      </c>
      <c r="AJ706" t="s">
        <v>272</v>
      </c>
      <c r="AK706" t="s">
        <v>54</v>
      </c>
      <c r="AL706" s="23" t="str">
        <f t="shared" ref="AL706:AL769" si="12">_xlfn.XLOOKUP(AJ706,$AO$2:$AO$28,$AP$2:$AP$28)</f>
        <v>สินค้าและบริการ</v>
      </c>
      <c r="AM706">
        <f>LEN(Exploratory_Data_Analysis___video_youtube[[#This Row],[description]])</f>
        <v>569</v>
      </c>
    </row>
    <row r="707" spans="1:39" x14ac:dyDescent="0.35">
      <c r="A707" t="s">
        <v>6615</v>
      </c>
      <c r="B707" t="s">
        <v>6616</v>
      </c>
      <c r="C707" t="s">
        <v>6616</v>
      </c>
      <c r="D707" t="s">
        <v>6617</v>
      </c>
      <c r="E707" t="s">
        <v>41</v>
      </c>
      <c r="F707" t="s">
        <v>738</v>
      </c>
      <c r="G707" t="s">
        <v>1721</v>
      </c>
      <c r="H707" t="s">
        <v>1721</v>
      </c>
      <c r="I707" t="s">
        <v>43</v>
      </c>
      <c r="J707" t="s">
        <v>6618</v>
      </c>
      <c r="K707" t="s">
        <v>6618</v>
      </c>
      <c r="L707" t="s">
        <v>6619</v>
      </c>
      <c r="M707">
        <v>8</v>
      </c>
      <c r="N707">
        <v>3</v>
      </c>
      <c r="O707">
        <v>2023</v>
      </c>
      <c r="P707">
        <v>8</v>
      </c>
      <c r="Q707" t="s">
        <v>280</v>
      </c>
      <c r="R707" s="1">
        <v>44986</v>
      </c>
      <c r="S707">
        <v>1</v>
      </c>
      <c r="T707" t="s">
        <v>2354</v>
      </c>
      <c r="U707" t="s">
        <v>6620</v>
      </c>
      <c r="V707">
        <v>42764</v>
      </c>
      <c r="W707" t="s">
        <v>6621</v>
      </c>
      <c r="X707">
        <v>1125</v>
      </c>
      <c r="Y707">
        <v>2.63E-2</v>
      </c>
      <c r="Z707">
        <v>68</v>
      </c>
      <c r="AA707" t="s">
        <v>6622</v>
      </c>
      <c r="AB707">
        <v>46</v>
      </c>
      <c r="AC707">
        <v>28</v>
      </c>
      <c r="AD707">
        <v>0</v>
      </c>
      <c r="AE707">
        <v>28.8</v>
      </c>
      <c r="AF707" t="s">
        <v>187</v>
      </c>
      <c r="AG707">
        <v>16700</v>
      </c>
      <c r="AH707" t="s">
        <v>6623</v>
      </c>
      <c r="AI707" t="s">
        <v>54</v>
      </c>
      <c r="AJ707" t="s">
        <v>166</v>
      </c>
      <c r="AK707" t="s">
        <v>54</v>
      </c>
      <c r="AL707" s="23" t="str">
        <f t="shared" si="12"/>
        <v>Life Style</v>
      </c>
      <c r="AM707">
        <f>LEN(Exploratory_Data_Analysis___video_youtube[[#This Row],[description]])</f>
        <v>551</v>
      </c>
    </row>
    <row r="708" spans="1:39" x14ac:dyDescent="0.35">
      <c r="A708" t="s">
        <v>6624</v>
      </c>
      <c r="B708" t="s">
        <v>6625</v>
      </c>
      <c r="C708" t="s">
        <v>6625</v>
      </c>
      <c r="D708" t="s">
        <v>6626</v>
      </c>
      <c r="E708" t="s">
        <v>41</v>
      </c>
      <c r="F708" t="s">
        <v>1014</v>
      </c>
      <c r="G708" t="s">
        <v>1721</v>
      </c>
      <c r="H708" t="s">
        <v>1721</v>
      </c>
      <c r="I708" t="s">
        <v>43</v>
      </c>
      <c r="J708" t="s">
        <v>6627</v>
      </c>
      <c r="K708" t="s">
        <v>6627</v>
      </c>
      <c r="L708" t="s">
        <v>6628</v>
      </c>
      <c r="M708">
        <v>10</v>
      </c>
      <c r="N708">
        <v>3</v>
      </c>
      <c r="O708">
        <v>2023</v>
      </c>
      <c r="P708">
        <v>10</v>
      </c>
      <c r="Q708" t="s">
        <v>280</v>
      </c>
      <c r="R708" s="1">
        <v>44986</v>
      </c>
      <c r="S708">
        <v>1</v>
      </c>
      <c r="T708" t="s">
        <v>2354</v>
      </c>
      <c r="U708" t="s">
        <v>6629</v>
      </c>
      <c r="V708">
        <v>452853</v>
      </c>
      <c r="W708" t="s">
        <v>6630</v>
      </c>
      <c r="X708">
        <v>5162</v>
      </c>
      <c r="Y708">
        <v>1.14E-2</v>
      </c>
      <c r="Z708">
        <v>503</v>
      </c>
      <c r="AA708" t="s">
        <v>6631</v>
      </c>
      <c r="AB708">
        <v>20</v>
      </c>
      <c r="AC708">
        <v>45</v>
      </c>
      <c r="AD708">
        <v>0</v>
      </c>
      <c r="AE708">
        <v>45.3</v>
      </c>
      <c r="AF708" t="s">
        <v>52</v>
      </c>
      <c r="AG708">
        <v>16300</v>
      </c>
      <c r="AH708" t="s">
        <v>6632</v>
      </c>
      <c r="AI708" t="s">
        <v>54</v>
      </c>
      <c r="AJ708" t="s">
        <v>166</v>
      </c>
      <c r="AK708" t="s">
        <v>54</v>
      </c>
      <c r="AL708" s="23" t="str">
        <f t="shared" si="12"/>
        <v>Life Style</v>
      </c>
      <c r="AM708">
        <f>LEN(Exploratory_Data_Analysis___video_youtube[[#This Row],[description]])</f>
        <v>655</v>
      </c>
    </row>
    <row r="709" spans="1:39" x14ac:dyDescent="0.35">
      <c r="A709" t="s">
        <v>6633</v>
      </c>
      <c r="B709" t="s">
        <v>6634</v>
      </c>
      <c r="C709" t="s">
        <v>6634</v>
      </c>
      <c r="D709" t="s">
        <v>6635</v>
      </c>
      <c r="E709" t="s">
        <v>41</v>
      </c>
      <c r="F709" t="s">
        <v>881</v>
      </c>
      <c r="G709" t="s">
        <v>1721</v>
      </c>
      <c r="H709" t="s">
        <v>1721</v>
      </c>
      <c r="I709" t="s">
        <v>43</v>
      </c>
      <c r="J709" t="s">
        <v>6636</v>
      </c>
      <c r="K709" t="s">
        <v>6636</v>
      </c>
      <c r="L709" t="s">
        <v>6637</v>
      </c>
      <c r="M709">
        <v>12</v>
      </c>
      <c r="N709">
        <v>3</v>
      </c>
      <c r="O709">
        <v>2023</v>
      </c>
      <c r="P709">
        <v>12</v>
      </c>
      <c r="Q709" t="s">
        <v>280</v>
      </c>
      <c r="R709" s="1">
        <v>44986</v>
      </c>
      <c r="S709">
        <v>1</v>
      </c>
      <c r="T709" t="s">
        <v>2354</v>
      </c>
      <c r="U709" t="s">
        <v>6638</v>
      </c>
      <c r="V709">
        <v>55853</v>
      </c>
      <c r="W709" t="s">
        <v>427</v>
      </c>
      <c r="X709">
        <v>1740</v>
      </c>
      <c r="Y709">
        <v>3.1199999999999999E-2</v>
      </c>
      <c r="Z709">
        <v>55</v>
      </c>
      <c r="AA709" t="s">
        <v>3885</v>
      </c>
      <c r="AB709">
        <v>56</v>
      </c>
      <c r="AC709">
        <v>24</v>
      </c>
      <c r="AD709">
        <v>0</v>
      </c>
      <c r="AE709">
        <v>24.9</v>
      </c>
      <c r="AF709" t="s">
        <v>187</v>
      </c>
      <c r="AG709">
        <v>12400</v>
      </c>
      <c r="AH709" t="s">
        <v>6639</v>
      </c>
      <c r="AI709" t="s">
        <v>54</v>
      </c>
      <c r="AJ709" t="s">
        <v>54</v>
      </c>
      <c r="AK709" t="s">
        <v>54</v>
      </c>
      <c r="AL709" s="23" t="str">
        <f t="shared" si="12"/>
        <v>อื่น ๆ</v>
      </c>
      <c r="AM709">
        <f>LEN(Exploratory_Data_Analysis___video_youtube[[#This Row],[description]])</f>
        <v>343</v>
      </c>
    </row>
    <row r="710" spans="1:39" x14ac:dyDescent="0.35">
      <c r="A710" t="s">
        <v>6640</v>
      </c>
      <c r="B710" t="s">
        <v>6641</v>
      </c>
      <c r="C710" t="s">
        <v>6641</v>
      </c>
      <c r="D710" t="s">
        <v>6642</v>
      </c>
      <c r="E710" t="s">
        <v>41</v>
      </c>
      <c r="F710" t="s">
        <v>608</v>
      </c>
      <c r="G710" t="s">
        <v>1721</v>
      </c>
      <c r="H710" t="s">
        <v>1721</v>
      </c>
      <c r="I710" t="s">
        <v>43</v>
      </c>
      <c r="J710" t="s">
        <v>6643</v>
      </c>
      <c r="K710" t="s">
        <v>6643</v>
      </c>
      <c r="L710" t="s">
        <v>6644</v>
      </c>
      <c r="M710">
        <v>18</v>
      </c>
      <c r="N710">
        <v>3</v>
      </c>
      <c r="O710">
        <v>2023</v>
      </c>
      <c r="P710">
        <v>18</v>
      </c>
      <c r="Q710" t="s">
        <v>280</v>
      </c>
      <c r="R710" s="1">
        <v>44986</v>
      </c>
      <c r="S710">
        <v>1</v>
      </c>
      <c r="T710" t="s">
        <v>2354</v>
      </c>
      <c r="U710" t="s">
        <v>6645</v>
      </c>
      <c r="V710">
        <v>17703</v>
      </c>
      <c r="W710" t="s">
        <v>3007</v>
      </c>
      <c r="X710">
        <v>350</v>
      </c>
      <c r="Y710">
        <v>1.9800000000000002E-2</v>
      </c>
      <c r="Z710">
        <v>20</v>
      </c>
      <c r="AA710" t="s">
        <v>6646</v>
      </c>
      <c r="AB710">
        <v>30</v>
      </c>
      <c r="AC710">
        <v>38</v>
      </c>
      <c r="AD710">
        <v>0</v>
      </c>
      <c r="AE710">
        <v>38.5</v>
      </c>
      <c r="AF710" t="s">
        <v>52</v>
      </c>
      <c r="AG710">
        <v>10900</v>
      </c>
      <c r="AH710" t="s">
        <v>6647</v>
      </c>
      <c r="AI710" t="s">
        <v>54</v>
      </c>
      <c r="AJ710" t="s">
        <v>846</v>
      </c>
      <c r="AK710" t="s">
        <v>54</v>
      </c>
      <c r="AL710" s="23" t="str">
        <f t="shared" si="12"/>
        <v>ธุรกิจและการค้า</v>
      </c>
      <c r="AM710">
        <f>LEN(Exploratory_Data_Analysis___video_youtube[[#This Row],[description]])</f>
        <v>479</v>
      </c>
    </row>
    <row r="711" spans="1:39" x14ac:dyDescent="0.35">
      <c r="A711" t="s">
        <v>6648</v>
      </c>
      <c r="B711" t="s">
        <v>6649</v>
      </c>
      <c r="C711" t="s">
        <v>6649</v>
      </c>
      <c r="D711" t="s">
        <v>6650</v>
      </c>
      <c r="E711" t="s">
        <v>41</v>
      </c>
      <c r="F711" t="s">
        <v>2041</v>
      </c>
      <c r="G711" t="s">
        <v>1721</v>
      </c>
      <c r="H711" t="s">
        <v>1721</v>
      </c>
      <c r="I711" t="s">
        <v>43</v>
      </c>
      <c r="J711" t="s">
        <v>6651</v>
      </c>
      <c r="K711" t="s">
        <v>6651</v>
      </c>
      <c r="L711" t="s">
        <v>6652</v>
      </c>
      <c r="M711">
        <v>19</v>
      </c>
      <c r="N711">
        <v>3</v>
      </c>
      <c r="O711">
        <v>2023</v>
      </c>
      <c r="P711">
        <v>19</v>
      </c>
      <c r="Q711" t="s">
        <v>280</v>
      </c>
      <c r="R711" s="1">
        <v>44986</v>
      </c>
      <c r="S711">
        <v>1</v>
      </c>
      <c r="T711" t="s">
        <v>2354</v>
      </c>
      <c r="U711" t="s">
        <v>6653</v>
      </c>
      <c r="V711">
        <v>135293</v>
      </c>
      <c r="W711" t="s">
        <v>6654</v>
      </c>
      <c r="X711">
        <v>3531</v>
      </c>
      <c r="Y711">
        <v>2.6100000000000002E-2</v>
      </c>
      <c r="Z711">
        <v>241</v>
      </c>
      <c r="AA711" t="s">
        <v>6655</v>
      </c>
      <c r="AB711">
        <v>42</v>
      </c>
      <c r="AC711">
        <v>16</v>
      </c>
      <c r="AD711">
        <v>1</v>
      </c>
      <c r="AE711">
        <v>76.7</v>
      </c>
      <c r="AF711" t="s">
        <v>259</v>
      </c>
      <c r="AG711">
        <v>18500</v>
      </c>
      <c r="AH711" t="s">
        <v>6656</v>
      </c>
      <c r="AI711" t="s">
        <v>54</v>
      </c>
      <c r="AJ711" t="s">
        <v>166</v>
      </c>
      <c r="AK711" t="s">
        <v>54</v>
      </c>
      <c r="AL711" s="23" t="str">
        <f t="shared" si="12"/>
        <v>Life Style</v>
      </c>
      <c r="AM711">
        <f>LEN(Exploratory_Data_Analysis___video_youtube[[#This Row],[description]])</f>
        <v>444</v>
      </c>
    </row>
    <row r="712" spans="1:39" x14ac:dyDescent="0.35">
      <c r="A712" t="s">
        <v>6657</v>
      </c>
      <c r="B712" t="s">
        <v>6658</v>
      </c>
      <c r="C712" t="s">
        <v>6658</v>
      </c>
      <c r="D712" t="s">
        <v>6659</v>
      </c>
      <c r="E712" t="s">
        <v>41</v>
      </c>
      <c r="F712" t="s">
        <v>40</v>
      </c>
      <c r="G712" t="s">
        <v>1721</v>
      </c>
      <c r="H712" t="s">
        <v>1721</v>
      </c>
      <c r="I712" t="s">
        <v>43</v>
      </c>
      <c r="J712" t="s">
        <v>6660</v>
      </c>
      <c r="K712" t="s">
        <v>6660</v>
      </c>
      <c r="L712" t="s">
        <v>6661</v>
      </c>
      <c r="M712">
        <v>21</v>
      </c>
      <c r="N712">
        <v>3</v>
      </c>
      <c r="O712">
        <v>2023</v>
      </c>
      <c r="P712">
        <v>21</v>
      </c>
      <c r="Q712" t="s">
        <v>280</v>
      </c>
      <c r="R712" s="1">
        <v>44986</v>
      </c>
      <c r="S712">
        <v>1</v>
      </c>
      <c r="T712" t="s">
        <v>2354</v>
      </c>
      <c r="U712" t="s">
        <v>6662</v>
      </c>
      <c r="V712">
        <v>15490</v>
      </c>
      <c r="W712" t="s">
        <v>5480</v>
      </c>
      <c r="X712">
        <v>270</v>
      </c>
      <c r="Y712">
        <v>1.7399999999999999E-2</v>
      </c>
      <c r="Z712">
        <v>24</v>
      </c>
      <c r="AA712" t="s">
        <v>6663</v>
      </c>
      <c r="AB712">
        <v>31</v>
      </c>
      <c r="AC712">
        <v>39</v>
      </c>
      <c r="AD712">
        <v>0</v>
      </c>
      <c r="AE712">
        <v>39.5</v>
      </c>
      <c r="AF712" t="s">
        <v>52</v>
      </c>
      <c r="AG712">
        <v>13700</v>
      </c>
      <c r="AH712" t="s">
        <v>6664</v>
      </c>
      <c r="AI712" t="s">
        <v>54</v>
      </c>
      <c r="AJ712" t="s">
        <v>77</v>
      </c>
      <c r="AK712" t="s">
        <v>54</v>
      </c>
      <c r="AL712" s="23" t="str">
        <f t="shared" si="12"/>
        <v>ธุรกิจและการค้า</v>
      </c>
      <c r="AM712">
        <f>LEN(Exploratory_Data_Analysis___video_youtube[[#This Row],[description]])</f>
        <v>572</v>
      </c>
    </row>
    <row r="713" spans="1:39" x14ac:dyDescent="0.35">
      <c r="A713" t="s">
        <v>6665</v>
      </c>
      <c r="B713" t="s">
        <v>6666</v>
      </c>
      <c r="C713" t="s">
        <v>6666</v>
      </c>
      <c r="D713" t="s">
        <v>6667</v>
      </c>
      <c r="E713" t="s">
        <v>41</v>
      </c>
      <c r="F713" t="s">
        <v>1248</v>
      </c>
      <c r="G713" t="s">
        <v>1721</v>
      </c>
      <c r="H713" t="s">
        <v>1721</v>
      </c>
      <c r="I713" t="s">
        <v>43</v>
      </c>
      <c r="J713" t="s">
        <v>6668</v>
      </c>
      <c r="K713" t="s">
        <v>6668</v>
      </c>
      <c r="L713" t="s">
        <v>6669</v>
      </c>
      <c r="M713">
        <v>24</v>
      </c>
      <c r="N713">
        <v>3</v>
      </c>
      <c r="O713">
        <v>2023</v>
      </c>
      <c r="P713">
        <v>24</v>
      </c>
      <c r="Q713" t="s">
        <v>280</v>
      </c>
      <c r="R713" s="1">
        <v>44986</v>
      </c>
      <c r="S713">
        <v>1</v>
      </c>
      <c r="T713" t="s">
        <v>2354</v>
      </c>
      <c r="U713" t="s">
        <v>6670</v>
      </c>
      <c r="V713">
        <v>30379</v>
      </c>
      <c r="W713" t="s">
        <v>6671</v>
      </c>
      <c r="X713">
        <v>831</v>
      </c>
      <c r="Y713">
        <v>2.7400000000000001E-2</v>
      </c>
      <c r="Z713">
        <v>27</v>
      </c>
      <c r="AA713" t="s">
        <v>2126</v>
      </c>
      <c r="AB713">
        <v>42</v>
      </c>
      <c r="AC713">
        <v>23</v>
      </c>
      <c r="AD713">
        <v>0</v>
      </c>
      <c r="AE713">
        <v>23.7</v>
      </c>
      <c r="AF713" t="s">
        <v>187</v>
      </c>
      <c r="AG713">
        <v>13400</v>
      </c>
      <c r="AH713" t="s">
        <v>6672</v>
      </c>
      <c r="AI713" t="s">
        <v>54</v>
      </c>
      <c r="AJ713" t="s">
        <v>54</v>
      </c>
      <c r="AK713" t="s">
        <v>54</v>
      </c>
      <c r="AL713" s="23" t="str">
        <f t="shared" si="12"/>
        <v>อื่น ๆ</v>
      </c>
      <c r="AM713">
        <f>LEN(Exploratory_Data_Analysis___video_youtube[[#This Row],[description]])</f>
        <v>526</v>
      </c>
    </row>
    <row r="714" spans="1:39" x14ac:dyDescent="0.35">
      <c r="A714" t="s">
        <v>6673</v>
      </c>
      <c r="B714" t="s">
        <v>6674</v>
      </c>
      <c r="C714" t="s">
        <v>6674</v>
      </c>
      <c r="D714" t="s">
        <v>6675</v>
      </c>
      <c r="E714" t="s">
        <v>41</v>
      </c>
      <c r="F714" t="s">
        <v>4017</v>
      </c>
      <c r="G714" t="s">
        <v>1721</v>
      </c>
      <c r="H714" t="s">
        <v>1721</v>
      </c>
      <c r="I714" t="s">
        <v>2494</v>
      </c>
      <c r="J714" t="s">
        <v>6676</v>
      </c>
      <c r="K714" t="s">
        <v>6676</v>
      </c>
      <c r="L714" t="s">
        <v>6677</v>
      </c>
      <c r="M714">
        <v>28</v>
      </c>
      <c r="N714">
        <v>12</v>
      </c>
      <c r="O714">
        <v>2020</v>
      </c>
      <c r="P714">
        <v>28</v>
      </c>
      <c r="Q714" t="s">
        <v>1375</v>
      </c>
      <c r="R714" s="1">
        <v>44166</v>
      </c>
      <c r="S714">
        <v>4</v>
      </c>
      <c r="T714" t="s">
        <v>2497</v>
      </c>
      <c r="U714" t="s">
        <v>6678</v>
      </c>
      <c r="V714">
        <v>7053</v>
      </c>
      <c r="W714" t="s">
        <v>6679</v>
      </c>
      <c r="X714">
        <v>142</v>
      </c>
      <c r="Y714">
        <v>2.01E-2</v>
      </c>
      <c r="Z714">
        <v>4</v>
      </c>
      <c r="AA714" t="s">
        <v>6680</v>
      </c>
      <c r="AB714">
        <v>32</v>
      </c>
      <c r="AC714">
        <v>47</v>
      </c>
      <c r="AD714">
        <v>0</v>
      </c>
      <c r="AE714">
        <v>47.5</v>
      </c>
      <c r="AF714" t="s">
        <v>52</v>
      </c>
      <c r="AG714">
        <v>32300</v>
      </c>
      <c r="AH714" t="s">
        <v>6681</v>
      </c>
      <c r="AI714" t="s">
        <v>54</v>
      </c>
      <c r="AJ714" t="s">
        <v>5415</v>
      </c>
      <c r="AK714" t="s">
        <v>5415</v>
      </c>
      <c r="AL714" s="23" t="str">
        <f t="shared" si="12"/>
        <v>ธุรกิจและการค้า</v>
      </c>
      <c r="AM714">
        <f>LEN(Exploratory_Data_Analysis___video_youtube[[#This Row],[description]])</f>
        <v>388</v>
      </c>
    </row>
    <row r="715" spans="1:39" x14ac:dyDescent="0.35">
      <c r="A715" t="s">
        <v>6682</v>
      </c>
      <c r="B715" t="s">
        <v>6683</v>
      </c>
      <c r="C715" t="s">
        <v>6683</v>
      </c>
      <c r="D715" t="s">
        <v>6684</v>
      </c>
      <c r="E715" t="s">
        <v>41</v>
      </c>
      <c r="F715" t="s">
        <v>3112</v>
      </c>
      <c r="G715" t="s">
        <v>1721</v>
      </c>
      <c r="H715" t="s">
        <v>1721</v>
      </c>
      <c r="I715" t="s">
        <v>2494</v>
      </c>
      <c r="J715" t="s">
        <v>6685</v>
      </c>
      <c r="K715" t="s">
        <v>6685</v>
      </c>
      <c r="L715" t="s">
        <v>6686</v>
      </c>
      <c r="M715">
        <v>27</v>
      </c>
      <c r="N715">
        <v>12</v>
      </c>
      <c r="O715">
        <v>2020</v>
      </c>
      <c r="P715">
        <v>27</v>
      </c>
      <c r="Q715" t="s">
        <v>1375</v>
      </c>
      <c r="R715" s="1">
        <v>44166</v>
      </c>
      <c r="S715">
        <v>4</v>
      </c>
      <c r="T715" t="s">
        <v>2497</v>
      </c>
      <c r="U715" t="s">
        <v>6687</v>
      </c>
      <c r="V715">
        <v>6058</v>
      </c>
      <c r="W715" t="s">
        <v>3818</v>
      </c>
      <c r="X715">
        <v>127</v>
      </c>
      <c r="Y715">
        <v>2.1000000000000001E-2</v>
      </c>
      <c r="Z715">
        <v>6</v>
      </c>
      <c r="AA715" t="s">
        <v>5781</v>
      </c>
      <c r="AB715">
        <v>4</v>
      </c>
      <c r="AC715">
        <v>38</v>
      </c>
      <c r="AD715">
        <v>0</v>
      </c>
      <c r="AE715">
        <v>38.1</v>
      </c>
      <c r="AF715" t="s">
        <v>52</v>
      </c>
      <c r="AG715">
        <v>32900</v>
      </c>
      <c r="AH715" t="s">
        <v>6688</v>
      </c>
      <c r="AI715" t="s">
        <v>54</v>
      </c>
      <c r="AJ715" t="s">
        <v>5415</v>
      </c>
      <c r="AK715" t="s">
        <v>5415</v>
      </c>
      <c r="AL715" s="23" t="str">
        <f t="shared" si="12"/>
        <v>ธุรกิจและการค้า</v>
      </c>
      <c r="AM715">
        <f>LEN(Exploratory_Data_Analysis___video_youtube[[#This Row],[description]])</f>
        <v>374</v>
      </c>
    </row>
    <row r="716" spans="1:39" x14ac:dyDescent="0.35">
      <c r="A716" t="s">
        <v>6689</v>
      </c>
      <c r="B716" t="s">
        <v>6690</v>
      </c>
      <c r="C716" t="s">
        <v>6690</v>
      </c>
      <c r="D716" t="s">
        <v>6691</v>
      </c>
      <c r="E716" t="s">
        <v>41</v>
      </c>
      <c r="F716" t="s">
        <v>276</v>
      </c>
      <c r="G716" t="s">
        <v>1721</v>
      </c>
      <c r="H716" t="s">
        <v>1721</v>
      </c>
      <c r="I716" t="s">
        <v>2494</v>
      </c>
      <c r="J716" t="s">
        <v>6692</v>
      </c>
      <c r="K716" t="s">
        <v>6692</v>
      </c>
      <c r="L716" t="s">
        <v>6693</v>
      </c>
      <c r="M716">
        <v>25</v>
      </c>
      <c r="N716">
        <v>12</v>
      </c>
      <c r="O716">
        <v>2020</v>
      </c>
      <c r="P716">
        <v>25</v>
      </c>
      <c r="Q716" t="s">
        <v>1375</v>
      </c>
      <c r="R716" s="1">
        <v>44166</v>
      </c>
      <c r="S716">
        <v>4</v>
      </c>
      <c r="T716" t="s">
        <v>2497</v>
      </c>
      <c r="U716" t="s">
        <v>6694</v>
      </c>
      <c r="V716">
        <v>54601</v>
      </c>
      <c r="W716" t="s">
        <v>6695</v>
      </c>
      <c r="X716">
        <v>994</v>
      </c>
      <c r="Y716">
        <v>1.8200000000000001E-2</v>
      </c>
      <c r="Z716">
        <v>21</v>
      </c>
      <c r="AA716" t="s">
        <v>6696</v>
      </c>
      <c r="AB716">
        <v>38</v>
      </c>
      <c r="AC716">
        <v>0</v>
      </c>
      <c r="AD716">
        <v>1</v>
      </c>
      <c r="AE716">
        <v>60.6</v>
      </c>
      <c r="AF716" t="s">
        <v>259</v>
      </c>
      <c r="AG716">
        <v>38900</v>
      </c>
      <c r="AH716" t="s">
        <v>6697</v>
      </c>
      <c r="AI716" t="s">
        <v>3000</v>
      </c>
      <c r="AJ716" t="s">
        <v>846</v>
      </c>
      <c r="AK716" t="s">
        <v>54</v>
      </c>
      <c r="AL716" s="23" t="str">
        <f t="shared" si="12"/>
        <v>ธุรกิจและการค้า</v>
      </c>
      <c r="AM716">
        <f>LEN(Exploratory_Data_Analysis___video_youtube[[#This Row],[description]])</f>
        <v>284</v>
      </c>
    </row>
    <row r="717" spans="1:39" x14ac:dyDescent="0.35">
      <c r="A717" t="s">
        <v>6698</v>
      </c>
      <c r="B717" t="s">
        <v>6699</v>
      </c>
      <c r="C717" t="s">
        <v>6699</v>
      </c>
      <c r="D717" t="s">
        <v>6700</v>
      </c>
      <c r="E717" t="s">
        <v>41</v>
      </c>
      <c r="F717" t="s">
        <v>224</v>
      </c>
      <c r="G717" t="s">
        <v>1721</v>
      </c>
      <c r="H717" t="s">
        <v>1721</v>
      </c>
      <c r="I717" t="s">
        <v>2494</v>
      </c>
      <c r="J717" t="s">
        <v>6701</v>
      </c>
      <c r="K717" t="s">
        <v>6701</v>
      </c>
      <c r="L717" t="s">
        <v>6702</v>
      </c>
      <c r="M717">
        <v>23</v>
      </c>
      <c r="N717">
        <v>12</v>
      </c>
      <c r="O717">
        <v>2020</v>
      </c>
      <c r="P717">
        <v>23</v>
      </c>
      <c r="Q717" t="s">
        <v>1375</v>
      </c>
      <c r="R717" s="1">
        <v>44166</v>
      </c>
      <c r="S717">
        <v>4</v>
      </c>
      <c r="T717" t="s">
        <v>2497</v>
      </c>
      <c r="U717" t="s">
        <v>6703</v>
      </c>
      <c r="V717">
        <v>8978</v>
      </c>
      <c r="W717" t="s">
        <v>6704</v>
      </c>
      <c r="X717">
        <v>184</v>
      </c>
      <c r="Y717">
        <v>2.0500000000000001E-2</v>
      </c>
      <c r="Z717">
        <v>3</v>
      </c>
      <c r="AA717" t="s">
        <v>6705</v>
      </c>
      <c r="AB717">
        <v>9</v>
      </c>
      <c r="AC717">
        <v>44</v>
      </c>
      <c r="AD717">
        <v>0</v>
      </c>
      <c r="AE717">
        <v>44.2</v>
      </c>
      <c r="AF717" t="s">
        <v>52</v>
      </c>
      <c r="AG717">
        <v>33800</v>
      </c>
      <c r="AH717" t="s">
        <v>6706</v>
      </c>
      <c r="AI717" t="s">
        <v>54</v>
      </c>
      <c r="AJ717" t="s">
        <v>846</v>
      </c>
      <c r="AK717" t="s">
        <v>846</v>
      </c>
      <c r="AL717" s="23" t="str">
        <f t="shared" si="12"/>
        <v>ธุรกิจและการค้า</v>
      </c>
      <c r="AM717">
        <f>LEN(Exploratory_Data_Analysis___video_youtube[[#This Row],[description]])</f>
        <v>421</v>
      </c>
    </row>
    <row r="718" spans="1:39" x14ac:dyDescent="0.35">
      <c r="A718" t="s">
        <v>6707</v>
      </c>
      <c r="B718" t="s">
        <v>6708</v>
      </c>
      <c r="C718" t="s">
        <v>6708</v>
      </c>
      <c r="D718" t="s">
        <v>6709</v>
      </c>
      <c r="E718" t="s">
        <v>41</v>
      </c>
      <c r="F718" t="s">
        <v>158</v>
      </c>
      <c r="G718" t="s">
        <v>1721</v>
      </c>
      <c r="H718" t="s">
        <v>1721</v>
      </c>
      <c r="I718" t="s">
        <v>2494</v>
      </c>
      <c r="J718" t="s">
        <v>2506</v>
      </c>
      <c r="K718" t="s">
        <v>2506</v>
      </c>
      <c r="L718" t="s">
        <v>2507</v>
      </c>
      <c r="M718">
        <v>21</v>
      </c>
      <c r="N718">
        <v>12</v>
      </c>
      <c r="O718">
        <v>2020</v>
      </c>
      <c r="P718">
        <v>21</v>
      </c>
      <c r="Q718" t="s">
        <v>1375</v>
      </c>
      <c r="R718" s="1">
        <v>44166</v>
      </c>
      <c r="S718">
        <v>4</v>
      </c>
      <c r="T718" t="s">
        <v>2497</v>
      </c>
      <c r="U718" t="s">
        <v>6710</v>
      </c>
      <c r="V718">
        <v>35244</v>
      </c>
      <c r="W718" t="s">
        <v>6711</v>
      </c>
      <c r="X718">
        <v>1080</v>
      </c>
      <c r="Y718">
        <v>3.0599999999999999E-2</v>
      </c>
      <c r="Z718">
        <v>41</v>
      </c>
      <c r="AA718" t="s">
        <v>6712</v>
      </c>
      <c r="AB718">
        <v>41</v>
      </c>
      <c r="AC718">
        <v>0</v>
      </c>
      <c r="AD718">
        <v>1</v>
      </c>
      <c r="AE718">
        <v>60.7</v>
      </c>
      <c r="AF718" t="s">
        <v>259</v>
      </c>
      <c r="AG718">
        <v>36400</v>
      </c>
      <c r="AH718" t="s">
        <v>6713</v>
      </c>
      <c r="AI718" t="s">
        <v>54</v>
      </c>
      <c r="AJ718" t="s">
        <v>54</v>
      </c>
      <c r="AK718" t="s">
        <v>54</v>
      </c>
      <c r="AL718" s="23" t="str">
        <f t="shared" si="12"/>
        <v>อื่น ๆ</v>
      </c>
      <c r="AM718">
        <f>LEN(Exploratory_Data_Analysis___video_youtube[[#This Row],[description]])</f>
        <v>389</v>
      </c>
    </row>
    <row r="719" spans="1:39" x14ac:dyDescent="0.35">
      <c r="A719" t="s">
        <v>6714</v>
      </c>
      <c r="B719" t="s">
        <v>6715</v>
      </c>
      <c r="C719" t="s">
        <v>6715</v>
      </c>
      <c r="D719" t="s">
        <v>6716</v>
      </c>
      <c r="E719" t="s">
        <v>41</v>
      </c>
      <c r="F719" t="s">
        <v>1749</v>
      </c>
      <c r="G719" t="s">
        <v>1721</v>
      </c>
      <c r="H719" t="s">
        <v>1721</v>
      </c>
      <c r="I719" t="s">
        <v>2494</v>
      </c>
      <c r="J719" t="s">
        <v>2540</v>
      </c>
      <c r="K719" t="s">
        <v>2540</v>
      </c>
      <c r="L719" t="s">
        <v>2541</v>
      </c>
      <c r="M719">
        <v>15</v>
      </c>
      <c r="N719">
        <v>12</v>
      </c>
      <c r="O719">
        <v>2020</v>
      </c>
      <c r="P719">
        <v>15</v>
      </c>
      <c r="Q719" t="s">
        <v>1375</v>
      </c>
      <c r="R719" s="1">
        <v>44166</v>
      </c>
      <c r="S719">
        <v>4</v>
      </c>
      <c r="T719" t="s">
        <v>2497</v>
      </c>
      <c r="U719" t="s">
        <v>6717</v>
      </c>
      <c r="V719">
        <v>6220</v>
      </c>
      <c r="W719" t="s">
        <v>3670</v>
      </c>
      <c r="X719">
        <v>106</v>
      </c>
      <c r="Y719">
        <v>1.7000000000000001E-2</v>
      </c>
      <c r="Z719">
        <v>13</v>
      </c>
      <c r="AA719" t="s">
        <v>6718</v>
      </c>
      <c r="AB719">
        <v>57</v>
      </c>
      <c r="AC719">
        <v>32</v>
      </c>
      <c r="AD719">
        <v>0</v>
      </c>
      <c r="AE719">
        <v>33</v>
      </c>
      <c r="AF719" t="s">
        <v>52</v>
      </c>
      <c r="AG719">
        <v>32700</v>
      </c>
      <c r="AH719" t="s">
        <v>6719</v>
      </c>
      <c r="AI719" t="s">
        <v>54</v>
      </c>
      <c r="AJ719" t="s">
        <v>77</v>
      </c>
      <c r="AK719" t="s">
        <v>54</v>
      </c>
      <c r="AL719" s="23" t="str">
        <f t="shared" si="12"/>
        <v>ธุรกิจและการค้า</v>
      </c>
      <c r="AM719">
        <f>LEN(Exploratory_Data_Analysis___video_youtube[[#This Row],[description]])</f>
        <v>428</v>
      </c>
    </row>
    <row r="720" spans="1:39" x14ac:dyDescent="0.35">
      <c r="A720" t="s">
        <v>6720</v>
      </c>
      <c r="B720" t="s">
        <v>6721</v>
      </c>
      <c r="C720" t="s">
        <v>6721</v>
      </c>
      <c r="D720" t="s">
        <v>6722</v>
      </c>
      <c r="E720" t="s">
        <v>41</v>
      </c>
      <c r="F720" t="s">
        <v>6723</v>
      </c>
      <c r="G720" t="s">
        <v>1721</v>
      </c>
      <c r="H720" t="s">
        <v>1721</v>
      </c>
      <c r="I720" t="s">
        <v>2494</v>
      </c>
      <c r="J720" t="s">
        <v>6724</v>
      </c>
      <c r="K720" t="s">
        <v>6724</v>
      </c>
      <c r="L720" t="s">
        <v>6725</v>
      </c>
      <c r="M720">
        <v>13</v>
      </c>
      <c r="N720">
        <v>12</v>
      </c>
      <c r="O720">
        <v>2020</v>
      </c>
      <c r="P720">
        <v>13</v>
      </c>
      <c r="Q720" t="s">
        <v>1375</v>
      </c>
      <c r="R720" s="1">
        <v>44166</v>
      </c>
      <c r="S720">
        <v>4</v>
      </c>
      <c r="T720" t="s">
        <v>2497</v>
      </c>
      <c r="U720" t="s">
        <v>6726</v>
      </c>
      <c r="V720">
        <v>23671</v>
      </c>
      <c r="W720" t="s">
        <v>6727</v>
      </c>
      <c r="X720">
        <v>506</v>
      </c>
      <c r="Y720">
        <v>2.1399999999999999E-2</v>
      </c>
      <c r="Z720">
        <v>17</v>
      </c>
      <c r="AA720" t="s">
        <v>6728</v>
      </c>
      <c r="AB720">
        <v>38</v>
      </c>
      <c r="AC720">
        <v>24</v>
      </c>
      <c r="AD720">
        <v>0</v>
      </c>
      <c r="AE720">
        <v>24.6</v>
      </c>
      <c r="AF720" t="s">
        <v>187</v>
      </c>
      <c r="AG720">
        <v>32300</v>
      </c>
      <c r="AH720" t="s">
        <v>6729</v>
      </c>
      <c r="AI720" t="s">
        <v>54</v>
      </c>
      <c r="AJ720" t="s">
        <v>166</v>
      </c>
      <c r="AK720" t="s">
        <v>54</v>
      </c>
      <c r="AL720" s="23" t="str">
        <f t="shared" si="12"/>
        <v>Life Style</v>
      </c>
      <c r="AM720">
        <f>LEN(Exploratory_Data_Analysis___video_youtube[[#This Row],[description]])</f>
        <v>368</v>
      </c>
    </row>
    <row r="721" spans="1:39" x14ac:dyDescent="0.35">
      <c r="A721" t="s">
        <v>6730</v>
      </c>
      <c r="B721" t="s">
        <v>6731</v>
      </c>
      <c r="C721" t="s">
        <v>6731</v>
      </c>
      <c r="D721" t="s">
        <v>6732</v>
      </c>
      <c r="E721" t="s">
        <v>41</v>
      </c>
      <c r="F721" t="s">
        <v>6723</v>
      </c>
      <c r="G721" t="s">
        <v>1721</v>
      </c>
      <c r="H721" t="s">
        <v>1721</v>
      </c>
      <c r="I721" t="s">
        <v>2494</v>
      </c>
      <c r="J721" t="s">
        <v>6733</v>
      </c>
      <c r="K721" t="s">
        <v>6733</v>
      </c>
      <c r="L721" t="s">
        <v>6734</v>
      </c>
      <c r="M721">
        <v>12</v>
      </c>
      <c r="N721">
        <v>12</v>
      </c>
      <c r="O721">
        <v>2020</v>
      </c>
      <c r="P721">
        <v>12</v>
      </c>
      <c r="Q721" t="s">
        <v>1375</v>
      </c>
      <c r="R721" s="1">
        <v>44166</v>
      </c>
      <c r="S721">
        <v>4</v>
      </c>
      <c r="T721" t="s">
        <v>2497</v>
      </c>
      <c r="U721" t="s">
        <v>6735</v>
      </c>
      <c r="V721">
        <v>55810</v>
      </c>
      <c r="W721" t="s">
        <v>6711</v>
      </c>
      <c r="X721">
        <v>1080</v>
      </c>
      <c r="Y721">
        <v>1.9400000000000001E-2</v>
      </c>
      <c r="Z721">
        <v>47</v>
      </c>
      <c r="AA721" t="s">
        <v>5734</v>
      </c>
      <c r="AB721">
        <v>12</v>
      </c>
      <c r="AC721">
        <v>54</v>
      </c>
      <c r="AD721">
        <v>0</v>
      </c>
      <c r="AE721">
        <v>54.2</v>
      </c>
      <c r="AF721" t="s">
        <v>52</v>
      </c>
      <c r="AG721">
        <v>37100</v>
      </c>
      <c r="AH721" t="s">
        <v>6736</v>
      </c>
      <c r="AI721" t="s">
        <v>54</v>
      </c>
      <c r="AJ721" t="s">
        <v>166</v>
      </c>
      <c r="AK721" t="s">
        <v>54</v>
      </c>
      <c r="AL721" s="23" t="str">
        <f t="shared" si="12"/>
        <v>Life Style</v>
      </c>
      <c r="AM721">
        <f>LEN(Exploratory_Data_Analysis___video_youtube[[#This Row],[description]])</f>
        <v>491</v>
      </c>
    </row>
    <row r="722" spans="1:39" x14ac:dyDescent="0.35">
      <c r="A722" t="s">
        <v>6737</v>
      </c>
      <c r="B722" t="s">
        <v>6738</v>
      </c>
      <c r="C722" t="s">
        <v>6738</v>
      </c>
      <c r="D722" t="s">
        <v>6739</v>
      </c>
      <c r="E722" t="s">
        <v>41</v>
      </c>
      <c r="F722" t="s">
        <v>4527</v>
      </c>
      <c r="G722" t="s">
        <v>1721</v>
      </c>
      <c r="H722" t="s">
        <v>1721</v>
      </c>
      <c r="I722" t="s">
        <v>2494</v>
      </c>
      <c r="J722" t="s">
        <v>6740</v>
      </c>
      <c r="K722" t="s">
        <v>6741</v>
      </c>
      <c r="L722" t="s">
        <v>6742</v>
      </c>
      <c r="M722">
        <v>8</v>
      </c>
      <c r="N722">
        <v>12</v>
      </c>
      <c r="O722">
        <v>2020</v>
      </c>
      <c r="P722">
        <v>8</v>
      </c>
      <c r="Q722" t="s">
        <v>1375</v>
      </c>
      <c r="R722" s="1">
        <v>44166</v>
      </c>
      <c r="S722">
        <v>4</v>
      </c>
      <c r="T722" t="s">
        <v>2497</v>
      </c>
      <c r="U722" t="s">
        <v>6743</v>
      </c>
      <c r="V722">
        <v>46261</v>
      </c>
      <c r="W722" t="s">
        <v>6744</v>
      </c>
      <c r="X722">
        <v>598</v>
      </c>
      <c r="Y722">
        <v>1.29E-2</v>
      </c>
      <c r="Z722">
        <v>72</v>
      </c>
      <c r="AA722" t="s">
        <v>6745</v>
      </c>
      <c r="AB722">
        <v>20</v>
      </c>
      <c r="AC722">
        <v>4</v>
      </c>
      <c r="AD722">
        <v>1</v>
      </c>
      <c r="AE722">
        <v>64.3</v>
      </c>
      <c r="AF722" t="s">
        <v>259</v>
      </c>
      <c r="AG722">
        <v>35600</v>
      </c>
      <c r="AH722" t="s">
        <v>6746</v>
      </c>
      <c r="AI722" t="s">
        <v>54</v>
      </c>
      <c r="AJ722" t="s">
        <v>1419</v>
      </c>
      <c r="AK722" t="s">
        <v>1419</v>
      </c>
      <c r="AL722" s="23" t="str">
        <f t="shared" si="12"/>
        <v>Life Style</v>
      </c>
      <c r="AM722">
        <f>LEN(Exploratory_Data_Analysis___video_youtube[[#This Row],[description]])</f>
        <v>398</v>
      </c>
    </row>
    <row r="723" spans="1:39" x14ac:dyDescent="0.35">
      <c r="A723" t="s">
        <v>6747</v>
      </c>
      <c r="B723" t="s">
        <v>6748</v>
      </c>
      <c r="C723" t="s">
        <v>6748</v>
      </c>
      <c r="D723" t="s">
        <v>6749</v>
      </c>
      <c r="E723" t="s">
        <v>41</v>
      </c>
      <c r="F723" t="s">
        <v>4057</v>
      </c>
      <c r="G723" t="s">
        <v>1721</v>
      </c>
      <c r="H723" t="s">
        <v>1721</v>
      </c>
      <c r="I723" t="s">
        <v>2494</v>
      </c>
      <c r="J723" t="s">
        <v>6750</v>
      </c>
      <c r="K723" t="s">
        <v>6751</v>
      </c>
      <c r="L723" t="s">
        <v>6752</v>
      </c>
      <c r="M723">
        <v>7</v>
      </c>
      <c r="N723">
        <v>12</v>
      </c>
      <c r="O723">
        <v>2020</v>
      </c>
      <c r="P723">
        <v>7</v>
      </c>
      <c r="Q723" t="s">
        <v>1375</v>
      </c>
      <c r="R723" s="1">
        <v>44166</v>
      </c>
      <c r="S723">
        <v>4</v>
      </c>
      <c r="T723" t="s">
        <v>2497</v>
      </c>
      <c r="U723" t="s">
        <v>6753</v>
      </c>
      <c r="V723">
        <v>13069</v>
      </c>
      <c r="W723" t="s">
        <v>6754</v>
      </c>
      <c r="X723">
        <v>233</v>
      </c>
      <c r="Y723">
        <v>1.78E-2</v>
      </c>
      <c r="Z723">
        <v>18</v>
      </c>
      <c r="AA723" t="s">
        <v>6755</v>
      </c>
      <c r="AB723">
        <v>42</v>
      </c>
      <c r="AC723">
        <v>22</v>
      </c>
      <c r="AD723">
        <v>1</v>
      </c>
      <c r="AE723">
        <v>82.7</v>
      </c>
      <c r="AF723" t="s">
        <v>259</v>
      </c>
      <c r="AG723">
        <v>37000</v>
      </c>
      <c r="AH723" t="s">
        <v>6756</v>
      </c>
      <c r="AI723" t="s">
        <v>54</v>
      </c>
      <c r="AJ723" t="s">
        <v>1419</v>
      </c>
      <c r="AK723" t="s">
        <v>1419</v>
      </c>
      <c r="AL723" s="23" t="str">
        <f t="shared" si="12"/>
        <v>Life Style</v>
      </c>
      <c r="AM723">
        <f>LEN(Exploratory_Data_Analysis___video_youtube[[#This Row],[description]])</f>
        <v>399</v>
      </c>
    </row>
    <row r="724" spans="1:39" x14ac:dyDescent="0.35">
      <c r="A724" t="s">
        <v>6757</v>
      </c>
      <c r="B724" t="s">
        <v>6758</v>
      </c>
      <c r="C724" t="s">
        <v>6758</v>
      </c>
      <c r="D724" t="s">
        <v>6759</v>
      </c>
      <c r="E724" t="s">
        <v>41</v>
      </c>
      <c r="F724" t="s">
        <v>4833</v>
      </c>
      <c r="G724" t="s">
        <v>1721</v>
      </c>
      <c r="H724" t="s">
        <v>1721</v>
      </c>
      <c r="I724" t="s">
        <v>2494</v>
      </c>
      <c r="J724" t="s">
        <v>6760</v>
      </c>
      <c r="K724" t="s">
        <v>6760</v>
      </c>
      <c r="L724" t="s">
        <v>6761</v>
      </c>
      <c r="M724">
        <v>5</v>
      </c>
      <c r="N724">
        <v>12</v>
      </c>
      <c r="O724">
        <v>2020</v>
      </c>
      <c r="P724">
        <v>5</v>
      </c>
      <c r="Q724" t="s">
        <v>1375</v>
      </c>
      <c r="R724" s="1">
        <v>44166</v>
      </c>
      <c r="S724">
        <v>4</v>
      </c>
      <c r="T724" t="s">
        <v>2497</v>
      </c>
      <c r="U724" t="s">
        <v>6762</v>
      </c>
      <c r="V724">
        <v>9438</v>
      </c>
      <c r="W724" t="s">
        <v>6763</v>
      </c>
      <c r="X724">
        <v>181</v>
      </c>
      <c r="Y724">
        <v>1.9199999999999998E-2</v>
      </c>
      <c r="Z724">
        <v>11</v>
      </c>
      <c r="AA724" t="s">
        <v>6764</v>
      </c>
      <c r="AB724">
        <v>48</v>
      </c>
      <c r="AC724">
        <v>20</v>
      </c>
      <c r="AD724">
        <v>0</v>
      </c>
      <c r="AE724">
        <v>20.8</v>
      </c>
      <c r="AF724" t="s">
        <v>187</v>
      </c>
      <c r="AG724">
        <v>35800</v>
      </c>
      <c r="AH724" t="s">
        <v>6765</v>
      </c>
      <c r="AI724" t="s">
        <v>54</v>
      </c>
      <c r="AJ724" t="s">
        <v>6766</v>
      </c>
      <c r="AK724" t="s">
        <v>6766</v>
      </c>
      <c r="AL724" s="23" t="str">
        <f t="shared" si="12"/>
        <v>สินค้าและบริการ</v>
      </c>
      <c r="AM724">
        <f>LEN(Exploratory_Data_Analysis___video_youtube[[#This Row],[description]])</f>
        <v>262</v>
      </c>
    </row>
    <row r="725" spans="1:39" x14ac:dyDescent="0.35">
      <c r="A725" t="s">
        <v>6767</v>
      </c>
      <c r="B725" t="s">
        <v>6768</v>
      </c>
      <c r="C725" t="s">
        <v>6768</v>
      </c>
      <c r="D725" t="s">
        <v>6769</v>
      </c>
      <c r="E725" t="s">
        <v>41</v>
      </c>
      <c r="F725" t="s">
        <v>58</v>
      </c>
      <c r="G725" t="s">
        <v>1721</v>
      </c>
      <c r="H725" t="s">
        <v>1721</v>
      </c>
      <c r="I725" t="s">
        <v>2494</v>
      </c>
      <c r="J725" t="s">
        <v>6770</v>
      </c>
      <c r="K725" t="s">
        <v>6770</v>
      </c>
      <c r="L725" t="s">
        <v>6771</v>
      </c>
      <c r="M725">
        <v>3</v>
      </c>
      <c r="N725">
        <v>12</v>
      </c>
      <c r="O725">
        <v>2020</v>
      </c>
      <c r="P725">
        <v>3</v>
      </c>
      <c r="Q725" t="s">
        <v>1375</v>
      </c>
      <c r="R725" s="1">
        <v>44166</v>
      </c>
      <c r="S725">
        <v>4</v>
      </c>
      <c r="T725" t="s">
        <v>2497</v>
      </c>
      <c r="U725" t="s">
        <v>6772</v>
      </c>
      <c r="V725">
        <v>136423</v>
      </c>
      <c r="W725" t="s">
        <v>6773</v>
      </c>
      <c r="X725">
        <v>3755</v>
      </c>
      <c r="Y725">
        <v>2.75E-2</v>
      </c>
      <c r="Z725">
        <v>61</v>
      </c>
      <c r="AA725" t="s">
        <v>6774</v>
      </c>
      <c r="AB725">
        <v>26</v>
      </c>
      <c r="AC725">
        <v>23</v>
      </c>
      <c r="AD725">
        <v>0</v>
      </c>
      <c r="AE725">
        <v>23.4</v>
      </c>
      <c r="AF725" t="s">
        <v>187</v>
      </c>
      <c r="AG725">
        <v>41400</v>
      </c>
      <c r="AH725" t="s">
        <v>6775</v>
      </c>
      <c r="AI725" t="s">
        <v>54</v>
      </c>
      <c r="AJ725" t="s">
        <v>9380</v>
      </c>
      <c r="AK725" t="s">
        <v>54</v>
      </c>
      <c r="AL725" s="23" t="str">
        <f t="shared" si="12"/>
        <v>Life Style</v>
      </c>
      <c r="AM725">
        <f>LEN(Exploratory_Data_Analysis___video_youtube[[#This Row],[description]])</f>
        <v>220</v>
      </c>
    </row>
    <row r="726" spans="1:39" x14ac:dyDescent="0.35">
      <c r="A726" t="s">
        <v>6776</v>
      </c>
      <c r="B726" t="s">
        <v>6777</v>
      </c>
      <c r="C726" t="s">
        <v>6777</v>
      </c>
      <c r="D726" t="s">
        <v>6778</v>
      </c>
      <c r="E726" t="s">
        <v>41</v>
      </c>
      <c r="F726" t="s">
        <v>203</v>
      </c>
      <c r="G726" t="s">
        <v>1721</v>
      </c>
      <c r="H726" t="s">
        <v>1721</v>
      </c>
      <c r="I726" t="s">
        <v>2494</v>
      </c>
      <c r="J726" t="s">
        <v>6779</v>
      </c>
      <c r="K726" t="s">
        <v>6779</v>
      </c>
      <c r="L726" t="s">
        <v>6780</v>
      </c>
      <c r="M726">
        <v>2</v>
      </c>
      <c r="N726">
        <v>12</v>
      </c>
      <c r="O726">
        <v>2020</v>
      </c>
      <c r="P726">
        <v>2</v>
      </c>
      <c r="Q726" t="s">
        <v>1375</v>
      </c>
      <c r="R726" s="1">
        <v>44166</v>
      </c>
      <c r="S726">
        <v>4</v>
      </c>
      <c r="T726" t="s">
        <v>2497</v>
      </c>
      <c r="U726" t="s">
        <v>6781</v>
      </c>
      <c r="V726">
        <v>144280</v>
      </c>
      <c r="W726" t="s">
        <v>6782</v>
      </c>
      <c r="X726">
        <v>777</v>
      </c>
      <c r="Y726">
        <v>5.4000000000000003E-3</v>
      </c>
      <c r="Z726">
        <v>14</v>
      </c>
      <c r="AA726" t="s">
        <v>6783</v>
      </c>
      <c r="AB726">
        <v>52</v>
      </c>
      <c r="AC726">
        <v>40</v>
      </c>
      <c r="AD726">
        <v>0</v>
      </c>
      <c r="AE726">
        <v>40.9</v>
      </c>
      <c r="AF726" t="s">
        <v>52</v>
      </c>
      <c r="AG726">
        <v>38200</v>
      </c>
      <c r="AH726" t="s">
        <v>6784</v>
      </c>
      <c r="AI726" t="s">
        <v>54</v>
      </c>
      <c r="AJ726" t="s">
        <v>54</v>
      </c>
      <c r="AK726" t="s">
        <v>54</v>
      </c>
      <c r="AL726" s="23" t="str">
        <f t="shared" si="12"/>
        <v>อื่น ๆ</v>
      </c>
      <c r="AM726">
        <f>LEN(Exploratory_Data_Analysis___video_youtube[[#This Row],[description]])</f>
        <v>627</v>
      </c>
    </row>
    <row r="727" spans="1:39" x14ac:dyDescent="0.35">
      <c r="A727" t="s">
        <v>6785</v>
      </c>
      <c r="B727" t="s">
        <v>6786</v>
      </c>
      <c r="C727" t="s">
        <v>6786</v>
      </c>
      <c r="D727" t="s">
        <v>6787</v>
      </c>
      <c r="E727" t="s">
        <v>41</v>
      </c>
      <c r="F727" t="s">
        <v>114</v>
      </c>
      <c r="G727" t="s">
        <v>1721</v>
      </c>
      <c r="H727" t="s">
        <v>1721</v>
      </c>
      <c r="I727" t="s">
        <v>2494</v>
      </c>
      <c r="J727" t="s">
        <v>6788</v>
      </c>
      <c r="K727" t="s">
        <v>6788</v>
      </c>
      <c r="L727" t="s">
        <v>6789</v>
      </c>
      <c r="M727">
        <v>28</v>
      </c>
      <c r="N727">
        <v>11</v>
      </c>
      <c r="O727">
        <v>2020</v>
      </c>
      <c r="P727">
        <v>28</v>
      </c>
      <c r="Q727" t="s">
        <v>1272</v>
      </c>
      <c r="R727" s="1">
        <v>44136</v>
      </c>
      <c r="S727">
        <v>4</v>
      </c>
      <c r="T727" t="s">
        <v>2497</v>
      </c>
      <c r="U727" t="s">
        <v>6790</v>
      </c>
      <c r="V727">
        <v>14672</v>
      </c>
      <c r="W727" t="s">
        <v>3017</v>
      </c>
      <c r="X727">
        <v>225</v>
      </c>
      <c r="Y727">
        <v>1.5299999999999999E-2</v>
      </c>
      <c r="Z727">
        <v>3</v>
      </c>
      <c r="AA727" t="s">
        <v>6791</v>
      </c>
      <c r="AB727">
        <v>29</v>
      </c>
      <c r="AC727">
        <v>45</v>
      </c>
      <c r="AD727">
        <v>0</v>
      </c>
      <c r="AE727">
        <v>45.5</v>
      </c>
      <c r="AF727" t="s">
        <v>52</v>
      </c>
      <c r="AG727">
        <v>35800</v>
      </c>
      <c r="AH727" t="s">
        <v>6792</v>
      </c>
      <c r="AI727" t="s">
        <v>3000</v>
      </c>
      <c r="AJ727" t="s">
        <v>846</v>
      </c>
      <c r="AK727" t="s">
        <v>54</v>
      </c>
      <c r="AL727" s="23" t="str">
        <f t="shared" si="12"/>
        <v>ธุรกิจและการค้า</v>
      </c>
      <c r="AM727">
        <f>LEN(Exploratory_Data_Analysis___video_youtube[[#This Row],[description]])</f>
        <v>242</v>
      </c>
    </row>
    <row r="728" spans="1:39" x14ac:dyDescent="0.35">
      <c r="A728" t="s">
        <v>6793</v>
      </c>
      <c r="B728" t="s">
        <v>6794</v>
      </c>
      <c r="C728" t="s">
        <v>6794</v>
      </c>
      <c r="D728" t="s">
        <v>6795</v>
      </c>
      <c r="E728" t="s">
        <v>41</v>
      </c>
      <c r="F728" t="s">
        <v>192</v>
      </c>
      <c r="G728" t="s">
        <v>1721</v>
      </c>
      <c r="H728" t="s">
        <v>1721</v>
      </c>
      <c r="I728" t="s">
        <v>2494</v>
      </c>
      <c r="J728" t="s">
        <v>6796</v>
      </c>
      <c r="K728" t="s">
        <v>6796</v>
      </c>
      <c r="L728" t="s">
        <v>6797</v>
      </c>
      <c r="M728">
        <v>27</v>
      </c>
      <c r="N728">
        <v>11</v>
      </c>
      <c r="O728">
        <v>2020</v>
      </c>
      <c r="P728">
        <v>27</v>
      </c>
      <c r="Q728" t="s">
        <v>1272</v>
      </c>
      <c r="R728" s="1">
        <v>44136</v>
      </c>
      <c r="S728">
        <v>4</v>
      </c>
      <c r="T728" t="s">
        <v>2497</v>
      </c>
      <c r="U728" t="s">
        <v>6798</v>
      </c>
      <c r="V728">
        <v>58535</v>
      </c>
      <c r="W728" t="s">
        <v>2224</v>
      </c>
      <c r="X728">
        <v>1282</v>
      </c>
      <c r="Y728">
        <v>2.1899999999999999E-2</v>
      </c>
      <c r="Z728">
        <v>31</v>
      </c>
      <c r="AA728" t="s">
        <v>6799</v>
      </c>
      <c r="AB728">
        <v>5</v>
      </c>
      <c r="AC728">
        <v>37</v>
      </c>
      <c r="AD728">
        <v>0</v>
      </c>
      <c r="AE728">
        <v>37.1</v>
      </c>
      <c r="AF728" t="s">
        <v>52</v>
      </c>
      <c r="AG728">
        <v>34300</v>
      </c>
      <c r="AH728" t="s">
        <v>6800</v>
      </c>
      <c r="AI728" t="s">
        <v>54</v>
      </c>
      <c r="AJ728" t="s">
        <v>166</v>
      </c>
      <c r="AK728" t="s">
        <v>54</v>
      </c>
      <c r="AL728" s="23" t="str">
        <f t="shared" si="12"/>
        <v>Life Style</v>
      </c>
      <c r="AM728">
        <f>LEN(Exploratory_Data_Analysis___video_youtube[[#This Row],[description]])</f>
        <v>326</v>
      </c>
    </row>
    <row r="729" spans="1:39" x14ac:dyDescent="0.35">
      <c r="A729" t="s">
        <v>6801</v>
      </c>
      <c r="B729" t="s">
        <v>6802</v>
      </c>
      <c r="C729" t="s">
        <v>6802</v>
      </c>
      <c r="D729" t="s">
        <v>6803</v>
      </c>
      <c r="E729" t="s">
        <v>41</v>
      </c>
      <c r="F729" t="s">
        <v>412</v>
      </c>
      <c r="G729" t="s">
        <v>1721</v>
      </c>
      <c r="H729" t="s">
        <v>1721</v>
      </c>
      <c r="I729" t="s">
        <v>2494</v>
      </c>
      <c r="J729" t="s">
        <v>6804</v>
      </c>
      <c r="K729" t="s">
        <v>6804</v>
      </c>
      <c r="L729" t="s">
        <v>6805</v>
      </c>
      <c r="M729">
        <v>26</v>
      </c>
      <c r="N729">
        <v>11</v>
      </c>
      <c r="O729">
        <v>2020</v>
      </c>
      <c r="P729">
        <v>26</v>
      </c>
      <c r="Q729" t="s">
        <v>1272</v>
      </c>
      <c r="R729" s="1">
        <v>44136</v>
      </c>
      <c r="S729">
        <v>4</v>
      </c>
      <c r="T729" t="s">
        <v>2497</v>
      </c>
      <c r="U729" t="s">
        <v>6806</v>
      </c>
      <c r="V729">
        <v>10023</v>
      </c>
      <c r="W729" t="s">
        <v>6807</v>
      </c>
      <c r="X729">
        <v>261</v>
      </c>
      <c r="Y729">
        <v>2.5999999999999999E-2</v>
      </c>
      <c r="Z729">
        <v>31</v>
      </c>
      <c r="AA729" t="s">
        <v>5673</v>
      </c>
      <c r="AB729">
        <v>57</v>
      </c>
      <c r="AC729">
        <v>28</v>
      </c>
      <c r="AD729">
        <v>0</v>
      </c>
      <c r="AE729">
        <v>29</v>
      </c>
      <c r="AF729" t="s">
        <v>187</v>
      </c>
      <c r="AG729">
        <v>32700</v>
      </c>
      <c r="AH729" t="s">
        <v>6808</v>
      </c>
      <c r="AI729" t="s">
        <v>54</v>
      </c>
      <c r="AJ729" t="s">
        <v>166</v>
      </c>
      <c r="AK729" t="s">
        <v>54</v>
      </c>
      <c r="AL729" s="23" t="str">
        <f t="shared" si="12"/>
        <v>Life Style</v>
      </c>
      <c r="AM729">
        <f>LEN(Exploratory_Data_Analysis___video_youtube[[#This Row],[description]])</f>
        <v>219</v>
      </c>
    </row>
    <row r="730" spans="1:39" x14ac:dyDescent="0.35">
      <c r="A730" t="s">
        <v>6809</v>
      </c>
      <c r="B730" t="s">
        <v>6810</v>
      </c>
      <c r="C730" t="s">
        <v>6810</v>
      </c>
      <c r="D730" t="s">
        <v>6811</v>
      </c>
      <c r="E730" t="s">
        <v>41</v>
      </c>
      <c r="F730" t="s">
        <v>4527</v>
      </c>
      <c r="G730" t="s">
        <v>1721</v>
      </c>
      <c r="H730" t="s">
        <v>1721</v>
      </c>
      <c r="I730" t="s">
        <v>2494</v>
      </c>
      <c r="J730" t="s">
        <v>6812</v>
      </c>
      <c r="K730" t="s">
        <v>6813</v>
      </c>
      <c r="L730" t="s">
        <v>6814</v>
      </c>
      <c r="M730">
        <v>24</v>
      </c>
      <c r="N730">
        <v>11</v>
      </c>
      <c r="O730">
        <v>2020</v>
      </c>
      <c r="P730">
        <v>24</v>
      </c>
      <c r="Q730" t="s">
        <v>1272</v>
      </c>
      <c r="R730" s="1">
        <v>44136</v>
      </c>
      <c r="S730">
        <v>4</v>
      </c>
      <c r="T730" t="s">
        <v>2497</v>
      </c>
      <c r="U730" t="s">
        <v>6815</v>
      </c>
      <c r="V730">
        <v>506871</v>
      </c>
      <c r="W730" t="s">
        <v>6816</v>
      </c>
      <c r="X730">
        <v>11198</v>
      </c>
      <c r="Y730">
        <v>2.2100000000000002E-2</v>
      </c>
      <c r="Z730">
        <v>662</v>
      </c>
      <c r="AA730" t="s">
        <v>6817</v>
      </c>
      <c r="AB730">
        <v>23</v>
      </c>
      <c r="AC730">
        <v>0</v>
      </c>
      <c r="AD730">
        <v>1</v>
      </c>
      <c r="AE730">
        <v>60.4</v>
      </c>
      <c r="AF730" t="s">
        <v>259</v>
      </c>
      <c r="AG730">
        <v>42500</v>
      </c>
      <c r="AH730" t="s">
        <v>6818</v>
      </c>
      <c r="AI730" t="s">
        <v>54</v>
      </c>
      <c r="AJ730" t="s">
        <v>5573</v>
      </c>
      <c r="AK730" t="s">
        <v>5573</v>
      </c>
      <c r="AL730" s="23" t="str">
        <f t="shared" si="12"/>
        <v>ธุรกิจและการค้า</v>
      </c>
      <c r="AM730">
        <f>LEN(Exploratory_Data_Analysis___video_youtube[[#This Row],[description]])</f>
        <v>221</v>
      </c>
    </row>
    <row r="731" spans="1:39" x14ac:dyDescent="0.35">
      <c r="A731" t="s">
        <v>6819</v>
      </c>
      <c r="B731" t="s">
        <v>6820</v>
      </c>
      <c r="C731" t="s">
        <v>6820</v>
      </c>
      <c r="D731" t="s">
        <v>6821</v>
      </c>
      <c r="E731" t="s">
        <v>41</v>
      </c>
      <c r="F731" t="s">
        <v>276</v>
      </c>
      <c r="G731" t="s">
        <v>1721</v>
      </c>
      <c r="H731" t="s">
        <v>1721</v>
      </c>
      <c r="I731" t="s">
        <v>2494</v>
      </c>
      <c r="J731" t="s">
        <v>6822</v>
      </c>
      <c r="K731" t="s">
        <v>6823</v>
      </c>
      <c r="L731" t="s">
        <v>6824</v>
      </c>
      <c r="M731">
        <v>23</v>
      </c>
      <c r="N731">
        <v>11</v>
      </c>
      <c r="O731">
        <v>2020</v>
      </c>
      <c r="P731">
        <v>23</v>
      </c>
      <c r="Q731" t="s">
        <v>1272</v>
      </c>
      <c r="R731" s="1">
        <v>44136</v>
      </c>
      <c r="S731">
        <v>4</v>
      </c>
      <c r="T731" t="s">
        <v>2497</v>
      </c>
      <c r="U731" t="s">
        <v>6825</v>
      </c>
      <c r="V731">
        <v>219399</v>
      </c>
      <c r="W731" t="s">
        <v>6826</v>
      </c>
      <c r="X731">
        <v>4211</v>
      </c>
      <c r="Y731">
        <v>1.9199999999999998E-2</v>
      </c>
      <c r="Z731">
        <v>616</v>
      </c>
      <c r="AA731" t="s">
        <v>5471</v>
      </c>
      <c r="AB731">
        <v>57</v>
      </c>
      <c r="AC731">
        <v>46</v>
      </c>
      <c r="AD731">
        <v>0</v>
      </c>
      <c r="AE731">
        <v>47</v>
      </c>
      <c r="AF731" t="s">
        <v>52</v>
      </c>
      <c r="AG731">
        <v>37300</v>
      </c>
      <c r="AH731" t="s">
        <v>6827</v>
      </c>
      <c r="AI731" t="s">
        <v>54</v>
      </c>
      <c r="AJ731" t="s">
        <v>5573</v>
      </c>
      <c r="AK731" t="s">
        <v>5573</v>
      </c>
      <c r="AL731" s="23" t="str">
        <f t="shared" si="12"/>
        <v>ธุรกิจและการค้า</v>
      </c>
      <c r="AM731">
        <f>LEN(Exploratory_Data_Analysis___video_youtube[[#This Row],[description]])</f>
        <v>455</v>
      </c>
    </row>
    <row r="732" spans="1:39" x14ac:dyDescent="0.35">
      <c r="A732" t="s">
        <v>6828</v>
      </c>
      <c r="B732" t="s">
        <v>6829</v>
      </c>
      <c r="C732" t="s">
        <v>6829</v>
      </c>
      <c r="D732" t="s">
        <v>6830</v>
      </c>
      <c r="E732" t="s">
        <v>41</v>
      </c>
      <c r="F732" t="s">
        <v>81</v>
      </c>
      <c r="G732" t="s">
        <v>1721</v>
      </c>
      <c r="H732" t="s">
        <v>1721</v>
      </c>
      <c r="I732" t="s">
        <v>2494</v>
      </c>
      <c r="J732" t="s">
        <v>6831</v>
      </c>
      <c r="K732" t="s">
        <v>6831</v>
      </c>
      <c r="L732" t="s">
        <v>6832</v>
      </c>
      <c r="M732">
        <v>21</v>
      </c>
      <c r="N732">
        <v>11</v>
      </c>
      <c r="O732">
        <v>2020</v>
      </c>
      <c r="P732">
        <v>21</v>
      </c>
      <c r="Q732" t="s">
        <v>1272</v>
      </c>
      <c r="R732" s="1">
        <v>44136</v>
      </c>
      <c r="S732">
        <v>4</v>
      </c>
      <c r="T732" t="s">
        <v>2497</v>
      </c>
      <c r="U732" t="s">
        <v>6833</v>
      </c>
      <c r="V732">
        <v>46378</v>
      </c>
      <c r="W732" t="s">
        <v>304</v>
      </c>
      <c r="X732">
        <v>732</v>
      </c>
      <c r="Y732">
        <v>1.5800000000000002E-2</v>
      </c>
      <c r="Z732">
        <v>41</v>
      </c>
      <c r="AA732" t="s">
        <v>6834</v>
      </c>
      <c r="AB732">
        <v>32</v>
      </c>
      <c r="AC732">
        <v>58</v>
      </c>
      <c r="AD732">
        <v>0</v>
      </c>
      <c r="AE732">
        <v>58.5</v>
      </c>
      <c r="AF732" t="s">
        <v>52</v>
      </c>
      <c r="AG732">
        <v>39400</v>
      </c>
      <c r="AH732" t="s">
        <v>6835</v>
      </c>
      <c r="AI732" t="s">
        <v>54</v>
      </c>
      <c r="AJ732" t="s">
        <v>3427</v>
      </c>
      <c r="AK732" t="s">
        <v>3427</v>
      </c>
      <c r="AL732" s="23" t="str">
        <f t="shared" si="12"/>
        <v>สินค้าและบริการ</v>
      </c>
      <c r="AM732">
        <f>LEN(Exploratory_Data_Analysis___video_youtube[[#This Row],[description]])</f>
        <v>176</v>
      </c>
    </row>
    <row r="733" spans="1:39" x14ac:dyDescent="0.35">
      <c r="A733" t="s">
        <v>6836</v>
      </c>
      <c r="B733" t="s">
        <v>6837</v>
      </c>
      <c r="C733" t="s">
        <v>6837</v>
      </c>
      <c r="D733" t="s">
        <v>6838</v>
      </c>
      <c r="E733" t="s">
        <v>41</v>
      </c>
      <c r="F733" t="s">
        <v>351</v>
      </c>
      <c r="G733" t="s">
        <v>1721</v>
      </c>
      <c r="H733" t="s">
        <v>1721</v>
      </c>
      <c r="I733" t="s">
        <v>2494</v>
      </c>
      <c r="J733" t="s">
        <v>6839</v>
      </c>
      <c r="K733" t="s">
        <v>6839</v>
      </c>
      <c r="L733" t="s">
        <v>6840</v>
      </c>
      <c r="M733">
        <v>17</v>
      </c>
      <c r="N733">
        <v>11</v>
      </c>
      <c r="O733">
        <v>2020</v>
      </c>
      <c r="P733">
        <v>17</v>
      </c>
      <c r="Q733" t="s">
        <v>1272</v>
      </c>
      <c r="R733" s="1">
        <v>44136</v>
      </c>
      <c r="S733">
        <v>4</v>
      </c>
      <c r="T733" t="s">
        <v>2497</v>
      </c>
      <c r="U733" t="s">
        <v>6841</v>
      </c>
      <c r="V733">
        <v>94731</v>
      </c>
      <c r="W733" t="s">
        <v>6842</v>
      </c>
      <c r="X733">
        <v>1987</v>
      </c>
      <c r="Y733">
        <v>2.1000000000000001E-2</v>
      </c>
      <c r="Z733">
        <v>53</v>
      </c>
      <c r="AA733" t="s">
        <v>6843</v>
      </c>
      <c r="AB733">
        <v>55</v>
      </c>
      <c r="AC733">
        <v>43</v>
      </c>
      <c r="AD733">
        <v>0</v>
      </c>
      <c r="AE733">
        <v>43.9</v>
      </c>
      <c r="AF733" t="s">
        <v>52</v>
      </c>
      <c r="AG733">
        <v>42000</v>
      </c>
      <c r="AH733" t="s">
        <v>6844</v>
      </c>
      <c r="AI733" t="s">
        <v>3000</v>
      </c>
      <c r="AJ733" t="s">
        <v>9380</v>
      </c>
      <c r="AK733" t="s">
        <v>54</v>
      </c>
      <c r="AL733" s="23" t="str">
        <f t="shared" si="12"/>
        <v>Life Style</v>
      </c>
      <c r="AM733">
        <f>LEN(Exploratory_Data_Analysis___video_youtube[[#This Row],[description]])</f>
        <v>483</v>
      </c>
    </row>
    <row r="734" spans="1:39" x14ac:dyDescent="0.35">
      <c r="A734" t="s">
        <v>6845</v>
      </c>
      <c r="B734" t="s">
        <v>6846</v>
      </c>
      <c r="C734" t="s">
        <v>6846</v>
      </c>
      <c r="D734" t="s">
        <v>6847</v>
      </c>
      <c r="E734" t="s">
        <v>41</v>
      </c>
      <c r="F734" t="s">
        <v>264</v>
      </c>
      <c r="G734" t="s">
        <v>1721</v>
      </c>
      <c r="H734" t="s">
        <v>1721</v>
      </c>
      <c r="I734" t="s">
        <v>2494</v>
      </c>
      <c r="J734" t="s">
        <v>6848</v>
      </c>
      <c r="K734" t="s">
        <v>6848</v>
      </c>
      <c r="L734" t="s">
        <v>6849</v>
      </c>
      <c r="M734">
        <v>16</v>
      </c>
      <c r="N734">
        <v>11</v>
      </c>
      <c r="O734">
        <v>2020</v>
      </c>
      <c r="P734">
        <v>16</v>
      </c>
      <c r="Q734" t="s">
        <v>1272</v>
      </c>
      <c r="R734" s="1">
        <v>44136</v>
      </c>
      <c r="S734">
        <v>4</v>
      </c>
      <c r="T734" t="s">
        <v>2497</v>
      </c>
      <c r="U734" t="s">
        <v>6850</v>
      </c>
      <c r="V734">
        <v>7359</v>
      </c>
      <c r="W734" t="s">
        <v>3800</v>
      </c>
      <c r="X734">
        <v>123</v>
      </c>
      <c r="Y734">
        <v>1.67E-2</v>
      </c>
      <c r="Z734">
        <v>7</v>
      </c>
      <c r="AA734" t="s">
        <v>6851</v>
      </c>
      <c r="AB734">
        <v>48</v>
      </c>
      <c r="AC734">
        <v>43</v>
      </c>
      <c r="AD734">
        <v>0</v>
      </c>
      <c r="AE734">
        <v>43.8</v>
      </c>
      <c r="AF734" t="s">
        <v>52</v>
      </c>
      <c r="AG734">
        <v>35700</v>
      </c>
      <c r="AH734" t="s">
        <v>6852</v>
      </c>
      <c r="AI734" t="s">
        <v>54</v>
      </c>
      <c r="AJ734" t="s">
        <v>249</v>
      </c>
      <c r="AK734" t="s">
        <v>54</v>
      </c>
      <c r="AL734" s="23" t="str">
        <f t="shared" si="12"/>
        <v>เศรษฐกิจ</v>
      </c>
      <c r="AM734">
        <f>LEN(Exploratory_Data_Analysis___video_youtube[[#This Row],[description]])</f>
        <v>537</v>
      </c>
    </row>
    <row r="735" spans="1:39" x14ac:dyDescent="0.35">
      <c r="A735" t="s">
        <v>6853</v>
      </c>
      <c r="B735" t="s">
        <v>6854</v>
      </c>
      <c r="C735" t="s">
        <v>6854</v>
      </c>
      <c r="D735" t="s">
        <v>6855</v>
      </c>
      <c r="E735" t="s">
        <v>41</v>
      </c>
      <c r="F735" t="s">
        <v>4527</v>
      </c>
      <c r="G735" t="s">
        <v>1721</v>
      </c>
      <c r="H735" t="s">
        <v>1721</v>
      </c>
      <c r="I735" t="s">
        <v>2494</v>
      </c>
      <c r="J735" t="s">
        <v>6856</v>
      </c>
      <c r="K735" t="s">
        <v>6856</v>
      </c>
      <c r="L735" t="s">
        <v>6857</v>
      </c>
      <c r="M735">
        <v>11</v>
      </c>
      <c r="N735">
        <v>11</v>
      </c>
      <c r="O735">
        <v>2020</v>
      </c>
      <c r="P735">
        <v>11</v>
      </c>
      <c r="Q735" t="s">
        <v>1272</v>
      </c>
      <c r="R735" s="1">
        <v>44136</v>
      </c>
      <c r="S735">
        <v>4</v>
      </c>
      <c r="T735" t="s">
        <v>2497</v>
      </c>
      <c r="U735" t="s">
        <v>6858</v>
      </c>
      <c r="V735">
        <v>9724</v>
      </c>
      <c r="W735" t="s">
        <v>3017</v>
      </c>
      <c r="X735">
        <v>225</v>
      </c>
      <c r="Y735">
        <v>2.3099999999999999E-2</v>
      </c>
      <c r="Z735">
        <v>7</v>
      </c>
      <c r="AA735" t="s">
        <v>6859</v>
      </c>
      <c r="AB735">
        <v>58</v>
      </c>
      <c r="AC735">
        <v>34</v>
      </c>
      <c r="AD735">
        <v>1</v>
      </c>
      <c r="AE735">
        <v>95</v>
      </c>
      <c r="AF735" t="s">
        <v>370</v>
      </c>
      <c r="AG735">
        <v>40500</v>
      </c>
      <c r="AH735" t="s">
        <v>6860</v>
      </c>
      <c r="AI735" t="s">
        <v>54</v>
      </c>
      <c r="AJ735" t="s">
        <v>5736</v>
      </c>
      <c r="AK735" t="s">
        <v>5736</v>
      </c>
      <c r="AL735" s="23" t="str">
        <f t="shared" si="12"/>
        <v>สินค้าและบริการ</v>
      </c>
      <c r="AM735">
        <f>LEN(Exploratory_Data_Analysis___video_youtube[[#This Row],[description]])</f>
        <v>226</v>
      </c>
    </row>
    <row r="736" spans="1:39" x14ac:dyDescent="0.35">
      <c r="A736" t="s">
        <v>6861</v>
      </c>
      <c r="B736" t="s">
        <v>6862</v>
      </c>
      <c r="C736" t="s">
        <v>6862</v>
      </c>
      <c r="D736" t="s">
        <v>6863</v>
      </c>
      <c r="E736" t="s">
        <v>41</v>
      </c>
      <c r="F736" t="s">
        <v>4017</v>
      </c>
      <c r="G736" t="s">
        <v>1721</v>
      </c>
      <c r="H736" t="s">
        <v>1721</v>
      </c>
      <c r="I736" t="s">
        <v>2494</v>
      </c>
      <c r="J736" t="s">
        <v>2623</v>
      </c>
      <c r="K736" t="s">
        <v>2623</v>
      </c>
      <c r="L736" t="s">
        <v>2624</v>
      </c>
      <c r="M736">
        <v>10</v>
      </c>
      <c r="N736">
        <v>11</v>
      </c>
      <c r="O736">
        <v>2020</v>
      </c>
      <c r="P736">
        <v>10</v>
      </c>
      <c r="Q736" t="s">
        <v>1272</v>
      </c>
      <c r="R736" s="1">
        <v>44136</v>
      </c>
      <c r="S736">
        <v>4</v>
      </c>
      <c r="T736" t="s">
        <v>2497</v>
      </c>
      <c r="U736" t="s">
        <v>6864</v>
      </c>
      <c r="V736">
        <v>60182</v>
      </c>
      <c r="W736" t="s">
        <v>6865</v>
      </c>
      <c r="X736">
        <v>741</v>
      </c>
      <c r="Y736">
        <v>1.23E-2</v>
      </c>
      <c r="Z736">
        <v>60</v>
      </c>
      <c r="AA736" t="s">
        <v>5043</v>
      </c>
      <c r="AB736">
        <v>7</v>
      </c>
      <c r="AC736">
        <v>35</v>
      </c>
      <c r="AD736">
        <v>0</v>
      </c>
      <c r="AE736">
        <v>35.1</v>
      </c>
      <c r="AF736" t="s">
        <v>52</v>
      </c>
      <c r="AG736">
        <v>34100</v>
      </c>
      <c r="AH736" t="s">
        <v>6866</v>
      </c>
      <c r="AI736" t="s">
        <v>54</v>
      </c>
      <c r="AJ736" t="s">
        <v>6867</v>
      </c>
      <c r="AK736" t="s">
        <v>6867</v>
      </c>
      <c r="AL736" s="23" t="str">
        <f t="shared" si="12"/>
        <v>ธุรกิจและการค้า</v>
      </c>
      <c r="AM736">
        <f>LEN(Exploratory_Data_Analysis___video_youtube[[#This Row],[description]])</f>
        <v>457</v>
      </c>
    </row>
    <row r="737" spans="1:39" x14ac:dyDescent="0.35">
      <c r="A737" t="s">
        <v>6868</v>
      </c>
      <c r="B737" t="s">
        <v>6869</v>
      </c>
      <c r="C737" t="s">
        <v>6869</v>
      </c>
      <c r="D737" t="s">
        <v>6870</v>
      </c>
      <c r="E737" t="s">
        <v>41</v>
      </c>
      <c r="F737" t="s">
        <v>103</v>
      </c>
      <c r="G737" t="s">
        <v>1721</v>
      </c>
      <c r="H737" t="s">
        <v>1721</v>
      </c>
      <c r="I737" t="s">
        <v>2494</v>
      </c>
      <c r="J737" t="s">
        <v>6871</v>
      </c>
      <c r="K737" t="s">
        <v>6871</v>
      </c>
      <c r="L737" t="s">
        <v>6872</v>
      </c>
      <c r="M737">
        <v>9</v>
      </c>
      <c r="N737">
        <v>11</v>
      </c>
      <c r="O737">
        <v>2020</v>
      </c>
      <c r="P737">
        <v>9</v>
      </c>
      <c r="Q737" t="s">
        <v>1272</v>
      </c>
      <c r="R737" s="1">
        <v>44136</v>
      </c>
      <c r="S737">
        <v>4</v>
      </c>
      <c r="T737" t="s">
        <v>2497</v>
      </c>
      <c r="U737" t="s">
        <v>6873</v>
      </c>
      <c r="V737">
        <v>12287</v>
      </c>
      <c r="W737" t="s">
        <v>6874</v>
      </c>
      <c r="X737">
        <v>246</v>
      </c>
      <c r="Y737">
        <v>0.02</v>
      </c>
      <c r="Z737">
        <v>23</v>
      </c>
      <c r="AA737" t="s">
        <v>6875</v>
      </c>
      <c r="AB737">
        <v>19</v>
      </c>
      <c r="AC737">
        <v>51</v>
      </c>
      <c r="AD737">
        <v>0</v>
      </c>
      <c r="AE737">
        <v>51.3</v>
      </c>
      <c r="AF737" t="s">
        <v>52</v>
      </c>
      <c r="AG737">
        <v>37800</v>
      </c>
      <c r="AH737" t="s">
        <v>6876</v>
      </c>
      <c r="AI737" t="s">
        <v>54</v>
      </c>
      <c r="AJ737" t="s">
        <v>249</v>
      </c>
      <c r="AK737" t="s">
        <v>249</v>
      </c>
      <c r="AL737" s="23" t="str">
        <f t="shared" si="12"/>
        <v>เศรษฐกิจ</v>
      </c>
      <c r="AM737">
        <f>LEN(Exploratory_Data_Analysis___video_youtube[[#This Row],[description]])</f>
        <v>398</v>
      </c>
    </row>
    <row r="738" spans="1:39" x14ac:dyDescent="0.35">
      <c r="A738" t="s">
        <v>6877</v>
      </c>
      <c r="B738" t="s">
        <v>6878</v>
      </c>
      <c r="C738" t="s">
        <v>6878</v>
      </c>
      <c r="D738" t="s">
        <v>6879</v>
      </c>
      <c r="E738" t="s">
        <v>41</v>
      </c>
      <c r="F738" t="s">
        <v>730</v>
      </c>
      <c r="G738" t="s">
        <v>1721</v>
      </c>
      <c r="H738" t="s">
        <v>1721</v>
      </c>
      <c r="I738" t="s">
        <v>2494</v>
      </c>
      <c r="J738" t="s">
        <v>6880</v>
      </c>
      <c r="K738" t="s">
        <v>6881</v>
      </c>
      <c r="L738" t="s">
        <v>6882</v>
      </c>
      <c r="M738">
        <v>7</v>
      </c>
      <c r="N738">
        <v>11</v>
      </c>
      <c r="O738">
        <v>2020</v>
      </c>
      <c r="P738">
        <v>7</v>
      </c>
      <c r="Q738" t="s">
        <v>1272</v>
      </c>
      <c r="R738" s="1">
        <v>44136</v>
      </c>
      <c r="S738">
        <v>4</v>
      </c>
      <c r="T738" t="s">
        <v>2497</v>
      </c>
      <c r="U738" t="s">
        <v>6883</v>
      </c>
      <c r="V738">
        <v>106443</v>
      </c>
      <c r="W738" t="s">
        <v>6884</v>
      </c>
      <c r="X738">
        <v>2072</v>
      </c>
      <c r="Y738">
        <v>1.95E-2</v>
      </c>
      <c r="Z738">
        <v>56</v>
      </c>
      <c r="AA738" t="s">
        <v>6885</v>
      </c>
      <c r="AB738">
        <v>15</v>
      </c>
      <c r="AC738">
        <v>21</v>
      </c>
      <c r="AD738">
        <v>1</v>
      </c>
      <c r="AE738">
        <v>81.3</v>
      </c>
      <c r="AF738" t="s">
        <v>259</v>
      </c>
      <c r="AG738">
        <v>46800</v>
      </c>
      <c r="AH738" t="s">
        <v>6886</v>
      </c>
      <c r="AI738" t="s">
        <v>451</v>
      </c>
      <c r="AJ738" t="s">
        <v>166</v>
      </c>
      <c r="AK738" t="s">
        <v>54</v>
      </c>
      <c r="AL738" s="23" t="str">
        <f t="shared" si="12"/>
        <v>Life Style</v>
      </c>
      <c r="AM738">
        <f>LEN(Exploratory_Data_Analysis___video_youtube[[#This Row],[description]])</f>
        <v>432</v>
      </c>
    </row>
    <row r="739" spans="1:39" x14ac:dyDescent="0.35">
      <c r="A739" t="s">
        <v>6887</v>
      </c>
      <c r="B739" t="s">
        <v>6888</v>
      </c>
      <c r="C739" t="s">
        <v>6888</v>
      </c>
      <c r="D739" t="s">
        <v>6889</v>
      </c>
      <c r="E739" t="s">
        <v>41</v>
      </c>
      <c r="F739" t="s">
        <v>3112</v>
      </c>
      <c r="G739" t="s">
        <v>1721</v>
      </c>
      <c r="H739" t="s">
        <v>1721</v>
      </c>
      <c r="I739" t="s">
        <v>2494</v>
      </c>
      <c r="J739" t="s">
        <v>2643</v>
      </c>
      <c r="K739" t="s">
        <v>2643</v>
      </c>
      <c r="L739" t="s">
        <v>2644</v>
      </c>
      <c r="M739">
        <v>4</v>
      </c>
      <c r="N739">
        <v>11</v>
      </c>
      <c r="O739">
        <v>2020</v>
      </c>
      <c r="P739">
        <v>4</v>
      </c>
      <c r="Q739" t="s">
        <v>1272</v>
      </c>
      <c r="R739" s="1">
        <v>44136</v>
      </c>
      <c r="S739">
        <v>4</v>
      </c>
      <c r="T739" t="s">
        <v>2497</v>
      </c>
      <c r="U739" t="s">
        <v>6890</v>
      </c>
      <c r="V739">
        <v>15336</v>
      </c>
      <c r="W739" t="s">
        <v>3687</v>
      </c>
      <c r="X739">
        <v>293</v>
      </c>
      <c r="Y739">
        <v>1.9099999999999999E-2</v>
      </c>
      <c r="Z739">
        <v>14</v>
      </c>
      <c r="AA739" t="s">
        <v>6891</v>
      </c>
      <c r="AB739">
        <v>18</v>
      </c>
      <c r="AC739">
        <v>6</v>
      </c>
      <c r="AD739">
        <v>1</v>
      </c>
      <c r="AE739">
        <v>66.3</v>
      </c>
      <c r="AF739" t="s">
        <v>259</v>
      </c>
      <c r="AG739">
        <v>36000</v>
      </c>
      <c r="AH739" t="s">
        <v>6892</v>
      </c>
      <c r="AI739" t="s">
        <v>54</v>
      </c>
      <c r="AJ739" t="s">
        <v>1143</v>
      </c>
      <c r="AK739" t="s">
        <v>1143</v>
      </c>
      <c r="AL739" s="23" t="str">
        <f t="shared" si="12"/>
        <v>ธุรกิจและการค้า</v>
      </c>
      <c r="AM739">
        <f>LEN(Exploratory_Data_Analysis___video_youtube[[#This Row],[description]])</f>
        <v>872</v>
      </c>
    </row>
    <row r="740" spans="1:39" x14ac:dyDescent="0.35">
      <c r="A740" t="s">
        <v>6893</v>
      </c>
      <c r="B740" t="s">
        <v>6894</v>
      </c>
      <c r="C740" t="s">
        <v>6894</v>
      </c>
      <c r="D740" t="s">
        <v>6895</v>
      </c>
      <c r="E740" t="s">
        <v>41</v>
      </c>
      <c r="F740" t="s">
        <v>3112</v>
      </c>
      <c r="G740" t="s">
        <v>1721</v>
      </c>
      <c r="H740" t="s">
        <v>1721</v>
      </c>
      <c r="I740" t="s">
        <v>2494</v>
      </c>
      <c r="J740" t="s">
        <v>6896</v>
      </c>
      <c r="K740" t="s">
        <v>6896</v>
      </c>
      <c r="L740" t="s">
        <v>6897</v>
      </c>
      <c r="M740">
        <v>3</v>
      </c>
      <c r="N740">
        <v>11</v>
      </c>
      <c r="O740">
        <v>2020</v>
      </c>
      <c r="P740">
        <v>3</v>
      </c>
      <c r="Q740" t="s">
        <v>1272</v>
      </c>
      <c r="R740" s="1">
        <v>44136</v>
      </c>
      <c r="S740">
        <v>4</v>
      </c>
      <c r="T740" t="s">
        <v>2497</v>
      </c>
      <c r="U740" t="s">
        <v>6898</v>
      </c>
      <c r="V740">
        <v>44166</v>
      </c>
      <c r="W740" t="s">
        <v>3264</v>
      </c>
      <c r="X740">
        <v>722</v>
      </c>
      <c r="Y740">
        <v>1.6299999999999999E-2</v>
      </c>
      <c r="Z740">
        <v>109</v>
      </c>
      <c r="AA740" t="s">
        <v>6899</v>
      </c>
      <c r="AB740">
        <v>29</v>
      </c>
      <c r="AC740">
        <v>19</v>
      </c>
      <c r="AD740">
        <v>0</v>
      </c>
      <c r="AE740">
        <v>19.5</v>
      </c>
      <c r="AF740" t="s">
        <v>187</v>
      </c>
      <c r="AG740">
        <v>34500</v>
      </c>
      <c r="AH740" t="s">
        <v>6900</v>
      </c>
      <c r="AI740" t="s">
        <v>54</v>
      </c>
      <c r="AJ740" t="s">
        <v>272</v>
      </c>
      <c r="AK740" t="s">
        <v>54</v>
      </c>
      <c r="AL740" s="23" t="str">
        <f t="shared" si="12"/>
        <v>สินค้าและบริการ</v>
      </c>
      <c r="AM740">
        <f>LEN(Exploratory_Data_Analysis___video_youtube[[#This Row],[description]])</f>
        <v>491</v>
      </c>
    </row>
    <row r="741" spans="1:39" x14ac:dyDescent="0.35">
      <c r="A741" t="s">
        <v>6901</v>
      </c>
      <c r="B741" t="s">
        <v>6902</v>
      </c>
      <c r="C741" t="s">
        <v>6902</v>
      </c>
      <c r="D741" t="s">
        <v>6903</v>
      </c>
      <c r="E741" t="s">
        <v>41</v>
      </c>
      <c r="F741" t="s">
        <v>3112</v>
      </c>
      <c r="G741" t="s">
        <v>1721</v>
      </c>
      <c r="H741" t="s">
        <v>1721</v>
      </c>
      <c r="I741" t="s">
        <v>2494</v>
      </c>
      <c r="J741" t="s">
        <v>6904</v>
      </c>
      <c r="K741" t="s">
        <v>6905</v>
      </c>
      <c r="L741" t="s">
        <v>6906</v>
      </c>
      <c r="M741">
        <v>31</v>
      </c>
      <c r="N741">
        <v>10</v>
      </c>
      <c r="O741">
        <v>2020</v>
      </c>
      <c r="P741">
        <v>31</v>
      </c>
      <c r="Q741" t="s">
        <v>1170</v>
      </c>
      <c r="R741" s="1">
        <v>44105</v>
      </c>
      <c r="S741">
        <v>4</v>
      </c>
      <c r="T741" t="s">
        <v>2497</v>
      </c>
      <c r="U741" t="s">
        <v>6907</v>
      </c>
      <c r="V741">
        <v>19380</v>
      </c>
      <c r="W741" t="s">
        <v>3955</v>
      </c>
      <c r="X741">
        <v>283</v>
      </c>
      <c r="Y741">
        <v>1.46E-2</v>
      </c>
      <c r="Z741">
        <v>13</v>
      </c>
      <c r="AA741" t="s">
        <v>6908</v>
      </c>
      <c r="AB741">
        <v>18</v>
      </c>
      <c r="AC741">
        <v>1</v>
      </c>
      <c r="AD741">
        <v>1</v>
      </c>
      <c r="AE741">
        <v>61.3</v>
      </c>
      <c r="AF741" t="s">
        <v>259</v>
      </c>
      <c r="AG741">
        <v>40300</v>
      </c>
      <c r="AH741" t="s">
        <v>6909</v>
      </c>
      <c r="AI741" t="s">
        <v>54</v>
      </c>
      <c r="AJ741" t="s">
        <v>877</v>
      </c>
      <c r="AK741" t="s">
        <v>877</v>
      </c>
      <c r="AL741" s="23" t="str">
        <f t="shared" si="12"/>
        <v>ธุรกิจและการค้า</v>
      </c>
      <c r="AM741">
        <f>LEN(Exploratory_Data_Analysis___video_youtube[[#This Row],[description]])</f>
        <v>403</v>
      </c>
    </row>
    <row r="742" spans="1:39" x14ac:dyDescent="0.35">
      <c r="A742" t="s">
        <v>6910</v>
      </c>
      <c r="B742" t="s">
        <v>6911</v>
      </c>
      <c r="C742" t="s">
        <v>6911</v>
      </c>
      <c r="D742" t="s">
        <v>6912</v>
      </c>
      <c r="E742" t="s">
        <v>41</v>
      </c>
      <c r="F742" t="s">
        <v>516</v>
      </c>
      <c r="G742" t="s">
        <v>1721</v>
      </c>
      <c r="H742" t="s">
        <v>1721</v>
      </c>
      <c r="I742" t="s">
        <v>2494</v>
      </c>
      <c r="J742" t="s">
        <v>6913</v>
      </c>
      <c r="K742" t="s">
        <v>6914</v>
      </c>
      <c r="L742" t="s">
        <v>6915</v>
      </c>
      <c r="M742">
        <v>25</v>
      </c>
      <c r="N742">
        <v>10</v>
      </c>
      <c r="O742">
        <v>2020</v>
      </c>
      <c r="P742">
        <v>25</v>
      </c>
      <c r="Q742" t="s">
        <v>1170</v>
      </c>
      <c r="R742" s="1">
        <v>44105</v>
      </c>
      <c r="S742">
        <v>4</v>
      </c>
      <c r="T742" t="s">
        <v>2497</v>
      </c>
      <c r="U742" t="s">
        <v>6916</v>
      </c>
      <c r="V742">
        <v>286372</v>
      </c>
      <c r="W742" t="s">
        <v>6917</v>
      </c>
      <c r="X742">
        <v>7185</v>
      </c>
      <c r="Y742">
        <v>2.5100000000000001E-2</v>
      </c>
      <c r="Z742">
        <v>960</v>
      </c>
      <c r="AA742" t="s">
        <v>6918</v>
      </c>
      <c r="AB742">
        <v>41</v>
      </c>
      <c r="AC742">
        <v>11</v>
      </c>
      <c r="AD742">
        <v>1</v>
      </c>
      <c r="AE742">
        <v>71.7</v>
      </c>
      <c r="AF742" t="s">
        <v>259</v>
      </c>
      <c r="AG742">
        <v>43900</v>
      </c>
      <c r="AH742" t="s">
        <v>6919</v>
      </c>
      <c r="AI742" t="s">
        <v>54</v>
      </c>
      <c r="AJ742" t="s">
        <v>285</v>
      </c>
      <c r="AK742" t="s">
        <v>54</v>
      </c>
      <c r="AL742" s="23" t="str">
        <f t="shared" si="12"/>
        <v>การเมือง</v>
      </c>
      <c r="AM742">
        <f>LEN(Exploratory_Data_Analysis___video_youtube[[#This Row],[description]])</f>
        <v>499</v>
      </c>
    </row>
    <row r="743" spans="1:39" x14ac:dyDescent="0.35">
      <c r="A743" t="s">
        <v>6920</v>
      </c>
      <c r="B743" t="s">
        <v>6921</v>
      </c>
      <c r="C743" t="s">
        <v>6921</v>
      </c>
      <c r="D743" t="s">
        <v>6922</v>
      </c>
      <c r="E743" t="s">
        <v>41</v>
      </c>
      <c r="F743" t="s">
        <v>192</v>
      </c>
      <c r="G743" t="s">
        <v>1721</v>
      </c>
      <c r="H743" t="s">
        <v>1721</v>
      </c>
      <c r="I743" t="s">
        <v>2494</v>
      </c>
      <c r="J743" t="s">
        <v>6923</v>
      </c>
      <c r="K743" t="s">
        <v>6923</v>
      </c>
      <c r="L743" t="s">
        <v>6924</v>
      </c>
      <c r="M743">
        <v>3</v>
      </c>
      <c r="N743">
        <v>10</v>
      </c>
      <c r="O743">
        <v>2020</v>
      </c>
      <c r="P743">
        <v>3</v>
      </c>
      <c r="Q743" t="s">
        <v>1170</v>
      </c>
      <c r="R743" s="1">
        <v>44105</v>
      </c>
      <c r="S743">
        <v>4</v>
      </c>
      <c r="T743" t="s">
        <v>2497</v>
      </c>
      <c r="U743" t="s">
        <v>6925</v>
      </c>
      <c r="V743">
        <v>40307</v>
      </c>
      <c r="W743" t="s">
        <v>6926</v>
      </c>
      <c r="X743">
        <v>902</v>
      </c>
      <c r="Y743">
        <v>2.24E-2</v>
      </c>
      <c r="Z743">
        <v>26</v>
      </c>
      <c r="AA743" t="s">
        <v>1194</v>
      </c>
      <c r="AB743">
        <v>22</v>
      </c>
      <c r="AC743">
        <v>28</v>
      </c>
      <c r="AD743">
        <v>0</v>
      </c>
      <c r="AE743">
        <v>28.4</v>
      </c>
      <c r="AF743" t="s">
        <v>187</v>
      </c>
      <c r="AG743">
        <v>42200</v>
      </c>
      <c r="AH743" t="s">
        <v>6927</v>
      </c>
      <c r="AI743" t="s">
        <v>54</v>
      </c>
      <c r="AJ743" t="s">
        <v>54</v>
      </c>
      <c r="AK743" t="s">
        <v>54</v>
      </c>
      <c r="AL743" s="23" t="str">
        <f t="shared" si="12"/>
        <v>อื่น ๆ</v>
      </c>
      <c r="AM743">
        <f>LEN(Exploratory_Data_Analysis___video_youtube[[#This Row],[description]])</f>
        <v>362</v>
      </c>
    </row>
    <row r="744" spans="1:39" x14ac:dyDescent="0.35">
      <c r="A744" t="s">
        <v>6928</v>
      </c>
      <c r="B744" t="s">
        <v>6929</v>
      </c>
      <c r="C744" t="s">
        <v>6929</v>
      </c>
      <c r="D744" t="s">
        <v>6930</v>
      </c>
      <c r="E744" t="s">
        <v>41</v>
      </c>
      <c r="F744" t="s">
        <v>4057</v>
      </c>
      <c r="G744" t="s">
        <v>1721</v>
      </c>
      <c r="H744" t="s">
        <v>1721</v>
      </c>
      <c r="I744" t="s">
        <v>2494</v>
      </c>
      <c r="J744" t="s">
        <v>6931</v>
      </c>
      <c r="K744" t="s">
        <v>6931</v>
      </c>
      <c r="L744" t="s">
        <v>6932</v>
      </c>
      <c r="M744">
        <v>2</v>
      </c>
      <c r="N744">
        <v>10</v>
      </c>
      <c r="O744">
        <v>2020</v>
      </c>
      <c r="P744">
        <v>2</v>
      </c>
      <c r="Q744" t="s">
        <v>1170</v>
      </c>
      <c r="R744" s="1">
        <v>44105</v>
      </c>
      <c r="S744">
        <v>4</v>
      </c>
      <c r="T744" t="s">
        <v>2497</v>
      </c>
      <c r="U744" t="s">
        <v>6933</v>
      </c>
      <c r="V744">
        <v>3521</v>
      </c>
      <c r="W744" t="s">
        <v>6934</v>
      </c>
      <c r="X744">
        <v>53</v>
      </c>
      <c r="Y744">
        <v>1.5100000000000001E-2</v>
      </c>
      <c r="Z744">
        <v>5</v>
      </c>
      <c r="AA744" t="s">
        <v>6935</v>
      </c>
      <c r="AB744">
        <v>42</v>
      </c>
      <c r="AC744">
        <v>32</v>
      </c>
      <c r="AD744">
        <v>0</v>
      </c>
      <c r="AE744">
        <v>32.700000000000003</v>
      </c>
      <c r="AF744" t="s">
        <v>52</v>
      </c>
      <c r="AG744">
        <v>36800</v>
      </c>
      <c r="AH744" t="s">
        <v>6936</v>
      </c>
      <c r="AI744" t="s">
        <v>54</v>
      </c>
      <c r="AJ744" t="s">
        <v>4025</v>
      </c>
      <c r="AK744" t="s">
        <v>4025</v>
      </c>
      <c r="AL744" s="23" t="str">
        <f t="shared" si="12"/>
        <v>สินค้าและบริการ</v>
      </c>
      <c r="AM744">
        <f>LEN(Exploratory_Data_Analysis___video_youtube[[#This Row],[description]])</f>
        <v>316</v>
      </c>
    </row>
    <row r="745" spans="1:39" x14ac:dyDescent="0.35">
      <c r="A745" t="s">
        <v>6937</v>
      </c>
      <c r="B745" t="s">
        <v>6938</v>
      </c>
      <c r="C745" t="s">
        <v>6938</v>
      </c>
      <c r="D745" t="s">
        <v>6939</v>
      </c>
      <c r="E745" t="s">
        <v>41</v>
      </c>
      <c r="F745" t="s">
        <v>4527</v>
      </c>
      <c r="G745" t="s">
        <v>1721</v>
      </c>
      <c r="H745" t="s">
        <v>1721</v>
      </c>
      <c r="I745" t="s">
        <v>2494</v>
      </c>
      <c r="J745" t="s">
        <v>6940</v>
      </c>
      <c r="K745" t="s">
        <v>6940</v>
      </c>
      <c r="L745" t="s">
        <v>6941</v>
      </c>
      <c r="M745">
        <v>1</v>
      </c>
      <c r="N745">
        <v>10</v>
      </c>
      <c r="O745">
        <v>2020</v>
      </c>
      <c r="P745">
        <v>1</v>
      </c>
      <c r="Q745" t="s">
        <v>1170</v>
      </c>
      <c r="R745" s="1">
        <v>44105</v>
      </c>
      <c r="S745">
        <v>4</v>
      </c>
      <c r="T745" t="s">
        <v>2497</v>
      </c>
      <c r="U745" t="s">
        <v>6942</v>
      </c>
      <c r="V745">
        <v>17866</v>
      </c>
      <c r="W745" t="s">
        <v>6943</v>
      </c>
      <c r="X745">
        <v>387</v>
      </c>
      <c r="Y745">
        <v>2.1700000000000001E-2</v>
      </c>
      <c r="Z745">
        <v>6</v>
      </c>
      <c r="AA745" t="s">
        <v>3072</v>
      </c>
      <c r="AB745">
        <v>33</v>
      </c>
      <c r="AC745">
        <v>38</v>
      </c>
      <c r="AD745">
        <v>0</v>
      </c>
      <c r="AE745">
        <v>38.6</v>
      </c>
      <c r="AF745" t="s">
        <v>52</v>
      </c>
      <c r="AG745">
        <v>39800</v>
      </c>
      <c r="AH745" t="s">
        <v>6944</v>
      </c>
      <c r="AI745" t="s">
        <v>54</v>
      </c>
      <c r="AJ745" t="s">
        <v>54</v>
      </c>
      <c r="AK745" t="s">
        <v>54</v>
      </c>
      <c r="AL745" s="23" t="str">
        <f t="shared" si="12"/>
        <v>อื่น ๆ</v>
      </c>
      <c r="AM745">
        <f>LEN(Exploratory_Data_Analysis___video_youtube[[#This Row],[description]])</f>
        <v>234</v>
      </c>
    </row>
    <row r="746" spans="1:39" x14ac:dyDescent="0.35">
      <c r="A746" t="s">
        <v>6945</v>
      </c>
      <c r="B746" t="s">
        <v>6946</v>
      </c>
      <c r="C746" t="s">
        <v>6946</v>
      </c>
      <c r="D746" t="s">
        <v>6947</v>
      </c>
      <c r="E746" t="s">
        <v>41</v>
      </c>
      <c r="F746" t="s">
        <v>125</v>
      </c>
      <c r="G746" t="s">
        <v>1721</v>
      </c>
      <c r="H746" t="s">
        <v>1721</v>
      </c>
      <c r="I746" t="s">
        <v>2494</v>
      </c>
      <c r="J746" t="s">
        <v>6948</v>
      </c>
      <c r="K746" t="s">
        <v>6948</v>
      </c>
      <c r="L746" t="s">
        <v>6949</v>
      </c>
      <c r="M746">
        <v>25</v>
      </c>
      <c r="N746">
        <v>9</v>
      </c>
      <c r="O746">
        <v>2020</v>
      </c>
      <c r="P746">
        <v>25</v>
      </c>
      <c r="Q746" t="s">
        <v>1047</v>
      </c>
      <c r="R746" s="1">
        <v>44075</v>
      </c>
      <c r="S746">
        <v>3</v>
      </c>
      <c r="T746" t="s">
        <v>2788</v>
      </c>
      <c r="U746" t="s">
        <v>6950</v>
      </c>
      <c r="V746">
        <v>17353</v>
      </c>
      <c r="W746" t="s">
        <v>6114</v>
      </c>
      <c r="X746">
        <v>237</v>
      </c>
      <c r="Y746">
        <v>1.37E-2</v>
      </c>
      <c r="Z746">
        <v>9</v>
      </c>
      <c r="AA746" t="s">
        <v>6951</v>
      </c>
      <c r="AB746">
        <v>8</v>
      </c>
      <c r="AC746">
        <v>59</v>
      </c>
      <c r="AD746">
        <v>0</v>
      </c>
      <c r="AE746">
        <v>59.1</v>
      </c>
      <c r="AF746" t="s">
        <v>52</v>
      </c>
      <c r="AG746">
        <v>39100</v>
      </c>
      <c r="AH746" t="s">
        <v>6952</v>
      </c>
      <c r="AI746" t="s">
        <v>54</v>
      </c>
      <c r="AJ746" t="s">
        <v>249</v>
      </c>
      <c r="AK746" t="s">
        <v>249</v>
      </c>
      <c r="AL746" s="23" t="str">
        <f t="shared" si="12"/>
        <v>เศรษฐกิจ</v>
      </c>
      <c r="AM746">
        <f>LEN(Exploratory_Data_Analysis___video_youtube[[#This Row],[description]])</f>
        <v>262</v>
      </c>
    </row>
    <row r="747" spans="1:39" x14ac:dyDescent="0.35">
      <c r="A747" t="s">
        <v>6953</v>
      </c>
      <c r="B747" t="s">
        <v>6954</v>
      </c>
      <c r="C747" t="s">
        <v>6954</v>
      </c>
      <c r="D747" t="s">
        <v>6955</v>
      </c>
      <c r="E747" t="s">
        <v>41</v>
      </c>
      <c r="F747" t="s">
        <v>310</v>
      </c>
      <c r="G747" t="s">
        <v>1721</v>
      </c>
      <c r="H747" t="s">
        <v>1721</v>
      </c>
      <c r="I747" t="s">
        <v>2494</v>
      </c>
      <c r="J747" t="s">
        <v>6956</v>
      </c>
      <c r="K747" t="s">
        <v>6956</v>
      </c>
      <c r="L747" t="s">
        <v>6957</v>
      </c>
      <c r="M747">
        <v>24</v>
      </c>
      <c r="N747">
        <v>9</v>
      </c>
      <c r="O747">
        <v>2020</v>
      </c>
      <c r="P747">
        <v>24</v>
      </c>
      <c r="Q747" t="s">
        <v>1047</v>
      </c>
      <c r="R747" s="1">
        <v>44075</v>
      </c>
      <c r="S747">
        <v>3</v>
      </c>
      <c r="T747" t="s">
        <v>2788</v>
      </c>
      <c r="U747" t="s">
        <v>6958</v>
      </c>
      <c r="V747">
        <v>55299</v>
      </c>
      <c r="W747" t="s">
        <v>6959</v>
      </c>
      <c r="X747">
        <v>1132</v>
      </c>
      <c r="Y747">
        <v>2.0500000000000001E-2</v>
      </c>
      <c r="Z747">
        <v>57</v>
      </c>
      <c r="AA747" t="s">
        <v>6960</v>
      </c>
      <c r="AB747">
        <v>56</v>
      </c>
      <c r="AC747">
        <v>42</v>
      </c>
      <c r="AD747">
        <v>0</v>
      </c>
      <c r="AE747">
        <v>42.9</v>
      </c>
      <c r="AF747" t="s">
        <v>52</v>
      </c>
      <c r="AG747">
        <v>38500</v>
      </c>
      <c r="AH747" t="s">
        <v>6961</v>
      </c>
      <c r="AI747" t="s">
        <v>54</v>
      </c>
      <c r="AJ747" t="s">
        <v>54</v>
      </c>
      <c r="AK747" t="s">
        <v>54</v>
      </c>
      <c r="AL747" s="23" t="str">
        <f t="shared" si="12"/>
        <v>อื่น ๆ</v>
      </c>
      <c r="AM747">
        <f>LEN(Exploratory_Data_Analysis___video_youtube[[#This Row],[description]])</f>
        <v>280</v>
      </c>
    </row>
    <row r="748" spans="1:39" x14ac:dyDescent="0.35">
      <c r="A748" t="s">
        <v>6962</v>
      </c>
      <c r="B748" t="s">
        <v>6963</v>
      </c>
      <c r="C748" t="s">
        <v>6963</v>
      </c>
      <c r="D748" t="s">
        <v>6964</v>
      </c>
      <c r="E748" t="s">
        <v>41</v>
      </c>
      <c r="F748" t="s">
        <v>4017</v>
      </c>
      <c r="G748" t="s">
        <v>1721</v>
      </c>
      <c r="H748" t="s">
        <v>1721</v>
      </c>
      <c r="I748" t="s">
        <v>2494</v>
      </c>
      <c r="J748" t="s">
        <v>6965</v>
      </c>
      <c r="K748" t="s">
        <v>6965</v>
      </c>
      <c r="L748" t="s">
        <v>6966</v>
      </c>
      <c r="M748">
        <v>23</v>
      </c>
      <c r="N748">
        <v>9</v>
      </c>
      <c r="O748">
        <v>2020</v>
      </c>
      <c r="P748">
        <v>23</v>
      </c>
      <c r="Q748" t="s">
        <v>1047</v>
      </c>
      <c r="R748" s="1">
        <v>44075</v>
      </c>
      <c r="S748">
        <v>3</v>
      </c>
      <c r="T748" t="s">
        <v>2788</v>
      </c>
      <c r="U748" t="s">
        <v>6967</v>
      </c>
      <c r="V748">
        <v>42868</v>
      </c>
      <c r="W748" t="s">
        <v>6968</v>
      </c>
      <c r="X748">
        <v>736</v>
      </c>
      <c r="Y748">
        <v>1.72E-2</v>
      </c>
      <c r="Z748">
        <v>31</v>
      </c>
      <c r="AA748" t="s">
        <v>6969</v>
      </c>
      <c r="AB748">
        <v>8</v>
      </c>
      <c r="AC748">
        <v>49</v>
      </c>
      <c r="AD748">
        <v>0</v>
      </c>
      <c r="AE748">
        <v>49.1</v>
      </c>
      <c r="AF748" t="s">
        <v>52</v>
      </c>
      <c r="AG748">
        <v>39000</v>
      </c>
      <c r="AH748" t="s">
        <v>6970</v>
      </c>
      <c r="AI748" t="s">
        <v>3000</v>
      </c>
      <c r="AJ748" t="s">
        <v>54</v>
      </c>
      <c r="AK748" t="s">
        <v>54</v>
      </c>
      <c r="AL748" s="23" t="str">
        <f t="shared" si="12"/>
        <v>อื่น ๆ</v>
      </c>
      <c r="AM748">
        <f>LEN(Exploratory_Data_Analysis___video_youtube[[#This Row],[description]])</f>
        <v>386</v>
      </c>
    </row>
    <row r="749" spans="1:39" x14ac:dyDescent="0.35">
      <c r="A749" t="s">
        <v>6971</v>
      </c>
      <c r="B749" t="s">
        <v>6972</v>
      </c>
      <c r="C749" t="s">
        <v>6972</v>
      </c>
      <c r="D749" t="s">
        <v>6973</v>
      </c>
      <c r="E749" t="s">
        <v>41</v>
      </c>
      <c r="F749" t="s">
        <v>92</v>
      </c>
      <c r="G749" t="s">
        <v>1721</v>
      </c>
      <c r="H749" t="s">
        <v>1721</v>
      </c>
      <c r="I749" t="s">
        <v>2494</v>
      </c>
      <c r="J749" t="s">
        <v>6974</v>
      </c>
      <c r="K749" t="s">
        <v>6974</v>
      </c>
      <c r="L749" t="s">
        <v>6975</v>
      </c>
      <c r="M749">
        <v>22</v>
      </c>
      <c r="N749">
        <v>9</v>
      </c>
      <c r="O749">
        <v>2020</v>
      </c>
      <c r="P749">
        <v>22</v>
      </c>
      <c r="Q749" t="s">
        <v>1047</v>
      </c>
      <c r="R749" s="1">
        <v>44075</v>
      </c>
      <c r="S749">
        <v>3</v>
      </c>
      <c r="T749" t="s">
        <v>2788</v>
      </c>
      <c r="U749" t="s">
        <v>6976</v>
      </c>
      <c r="V749">
        <v>6642</v>
      </c>
      <c r="W749" t="s">
        <v>5333</v>
      </c>
      <c r="X749">
        <v>120</v>
      </c>
      <c r="Y749">
        <v>1.8100000000000002E-2</v>
      </c>
      <c r="Z749">
        <v>3</v>
      </c>
      <c r="AA749" t="s">
        <v>6977</v>
      </c>
      <c r="AB749">
        <v>36</v>
      </c>
      <c r="AC749">
        <v>31</v>
      </c>
      <c r="AD749">
        <v>0</v>
      </c>
      <c r="AE749">
        <v>31.6</v>
      </c>
      <c r="AF749" t="s">
        <v>52</v>
      </c>
      <c r="AG749">
        <v>34900</v>
      </c>
      <c r="AH749" t="s">
        <v>6978</v>
      </c>
      <c r="AI749" t="s">
        <v>54</v>
      </c>
      <c r="AJ749" t="s">
        <v>846</v>
      </c>
      <c r="AK749" t="s">
        <v>846</v>
      </c>
      <c r="AL749" s="23" t="str">
        <f t="shared" si="12"/>
        <v>ธุรกิจและการค้า</v>
      </c>
      <c r="AM749">
        <f>LEN(Exploratory_Data_Analysis___video_youtube[[#This Row],[description]])</f>
        <v>290</v>
      </c>
    </row>
    <row r="750" spans="1:39" x14ac:dyDescent="0.35">
      <c r="A750" t="s">
        <v>6979</v>
      </c>
      <c r="B750" t="s">
        <v>6980</v>
      </c>
      <c r="C750" t="s">
        <v>6980</v>
      </c>
      <c r="D750" t="s">
        <v>6981</v>
      </c>
      <c r="E750" t="s">
        <v>41</v>
      </c>
      <c r="F750" t="s">
        <v>412</v>
      </c>
      <c r="G750" t="s">
        <v>1721</v>
      </c>
      <c r="H750" t="s">
        <v>1721</v>
      </c>
      <c r="I750" t="s">
        <v>2494</v>
      </c>
      <c r="J750" t="s">
        <v>6982</v>
      </c>
      <c r="K750" t="s">
        <v>6982</v>
      </c>
      <c r="L750" t="s">
        <v>6983</v>
      </c>
      <c r="M750">
        <v>19</v>
      </c>
      <c r="N750">
        <v>9</v>
      </c>
      <c r="O750">
        <v>2020</v>
      </c>
      <c r="P750">
        <v>19</v>
      </c>
      <c r="Q750" t="s">
        <v>1047</v>
      </c>
      <c r="R750" s="1">
        <v>44075</v>
      </c>
      <c r="S750">
        <v>3</v>
      </c>
      <c r="T750" t="s">
        <v>2788</v>
      </c>
      <c r="U750" t="s">
        <v>6984</v>
      </c>
      <c r="V750">
        <v>30582</v>
      </c>
      <c r="W750" t="s">
        <v>5698</v>
      </c>
      <c r="X750">
        <v>666</v>
      </c>
      <c r="Y750">
        <v>2.18E-2</v>
      </c>
      <c r="Z750">
        <v>14</v>
      </c>
      <c r="AA750" t="s">
        <v>6985</v>
      </c>
      <c r="AB750">
        <v>27</v>
      </c>
      <c r="AC750">
        <v>29</v>
      </c>
      <c r="AD750">
        <v>0</v>
      </c>
      <c r="AE750">
        <v>29.5</v>
      </c>
      <c r="AF750" t="s">
        <v>187</v>
      </c>
      <c r="AG750">
        <v>51900</v>
      </c>
      <c r="AH750" t="s">
        <v>6986</v>
      </c>
      <c r="AI750" t="s">
        <v>54</v>
      </c>
      <c r="AJ750" t="s">
        <v>272</v>
      </c>
      <c r="AK750" t="s">
        <v>54</v>
      </c>
      <c r="AL750" s="23" t="str">
        <f t="shared" si="12"/>
        <v>สินค้าและบริการ</v>
      </c>
      <c r="AM750">
        <f>LEN(Exploratory_Data_Analysis___video_youtube[[#This Row],[description]])</f>
        <v>316</v>
      </c>
    </row>
    <row r="751" spans="1:39" x14ac:dyDescent="0.35">
      <c r="A751" t="s">
        <v>6987</v>
      </c>
      <c r="B751" t="s">
        <v>6988</v>
      </c>
      <c r="C751" t="s">
        <v>6988</v>
      </c>
      <c r="D751" t="s">
        <v>6989</v>
      </c>
      <c r="E751" t="s">
        <v>41</v>
      </c>
      <c r="F751" t="s">
        <v>4527</v>
      </c>
      <c r="G751" t="s">
        <v>1721</v>
      </c>
      <c r="H751" t="s">
        <v>1721</v>
      </c>
      <c r="I751" t="s">
        <v>2494</v>
      </c>
      <c r="J751" t="s">
        <v>6990</v>
      </c>
      <c r="K751" t="s">
        <v>6990</v>
      </c>
      <c r="L751" t="s">
        <v>6991</v>
      </c>
      <c r="M751">
        <v>16</v>
      </c>
      <c r="N751">
        <v>9</v>
      </c>
      <c r="O751">
        <v>2020</v>
      </c>
      <c r="P751">
        <v>16</v>
      </c>
      <c r="Q751" t="s">
        <v>1047</v>
      </c>
      <c r="R751" s="1">
        <v>44075</v>
      </c>
      <c r="S751">
        <v>3</v>
      </c>
      <c r="T751" t="s">
        <v>2788</v>
      </c>
      <c r="U751" t="s">
        <v>6992</v>
      </c>
      <c r="V751">
        <v>35436</v>
      </c>
      <c r="W751" t="s">
        <v>6993</v>
      </c>
      <c r="X751">
        <v>356</v>
      </c>
      <c r="Y751">
        <v>0.01</v>
      </c>
      <c r="Z751">
        <v>82</v>
      </c>
      <c r="AA751" t="s">
        <v>4332</v>
      </c>
      <c r="AB751">
        <v>45</v>
      </c>
      <c r="AC751">
        <v>10</v>
      </c>
      <c r="AD751">
        <v>1</v>
      </c>
      <c r="AE751">
        <v>70.8</v>
      </c>
      <c r="AF751" t="s">
        <v>259</v>
      </c>
      <c r="AG751">
        <v>35500</v>
      </c>
      <c r="AH751" t="s">
        <v>6994</v>
      </c>
      <c r="AI751" t="s">
        <v>54</v>
      </c>
      <c r="AJ751" t="s">
        <v>3427</v>
      </c>
      <c r="AK751" t="s">
        <v>3427</v>
      </c>
      <c r="AL751" s="23" t="str">
        <f t="shared" si="12"/>
        <v>สินค้าและบริการ</v>
      </c>
      <c r="AM751">
        <f>LEN(Exploratory_Data_Analysis___video_youtube[[#This Row],[description]])</f>
        <v>411</v>
      </c>
    </row>
    <row r="752" spans="1:39" x14ac:dyDescent="0.35">
      <c r="A752" t="s">
        <v>6995</v>
      </c>
      <c r="B752" t="s">
        <v>6996</v>
      </c>
      <c r="C752" t="s">
        <v>6996</v>
      </c>
      <c r="D752" t="s">
        <v>6997</v>
      </c>
      <c r="E752" t="s">
        <v>41</v>
      </c>
      <c r="F752" t="s">
        <v>40</v>
      </c>
      <c r="G752" t="s">
        <v>1721</v>
      </c>
      <c r="H752" t="s">
        <v>1721</v>
      </c>
      <c r="I752" t="s">
        <v>2494</v>
      </c>
      <c r="J752" t="s">
        <v>6998</v>
      </c>
      <c r="K752" t="s">
        <v>6998</v>
      </c>
      <c r="L752" t="s">
        <v>6999</v>
      </c>
      <c r="M752">
        <v>15</v>
      </c>
      <c r="N752">
        <v>9</v>
      </c>
      <c r="O752">
        <v>2020</v>
      </c>
      <c r="P752">
        <v>15</v>
      </c>
      <c r="Q752" t="s">
        <v>1047</v>
      </c>
      <c r="R752" s="1">
        <v>44075</v>
      </c>
      <c r="S752">
        <v>3</v>
      </c>
      <c r="T752" t="s">
        <v>2788</v>
      </c>
      <c r="U752" t="s">
        <v>7000</v>
      </c>
      <c r="V752">
        <v>52727</v>
      </c>
      <c r="W752" t="s">
        <v>541</v>
      </c>
      <c r="X752">
        <v>830</v>
      </c>
      <c r="Y752">
        <v>1.5699999999999999E-2</v>
      </c>
      <c r="Z752">
        <v>131</v>
      </c>
      <c r="AA752" t="s">
        <v>4216</v>
      </c>
      <c r="AB752">
        <v>5</v>
      </c>
      <c r="AC752">
        <v>58</v>
      </c>
      <c r="AD752">
        <v>0</v>
      </c>
      <c r="AE752">
        <v>58.1</v>
      </c>
      <c r="AF752" t="s">
        <v>52</v>
      </c>
      <c r="AG752">
        <v>35200</v>
      </c>
      <c r="AH752" t="s">
        <v>7001</v>
      </c>
      <c r="AI752" t="s">
        <v>54</v>
      </c>
      <c r="AJ752" t="s">
        <v>3427</v>
      </c>
      <c r="AK752" t="s">
        <v>3427</v>
      </c>
      <c r="AL752" s="23" t="str">
        <f t="shared" si="12"/>
        <v>สินค้าและบริการ</v>
      </c>
      <c r="AM752">
        <f>LEN(Exploratory_Data_Analysis___video_youtube[[#This Row],[description]])</f>
        <v>479</v>
      </c>
    </row>
    <row r="753" spans="1:39" x14ac:dyDescent="0.35">
      <c r="A753" t="s">
        <v>7002</v>
      </c>
      <c r="B753" t="s">
        <v>7003</v>
      </c>
      <c r="C753" t="s">
        <v>7003</v>
      </c>
      <c r="D753" t="s">
        <v>7004</v>
      </c>
      <c r="E753" t="s">
        <v>41</v>
      </c>
      <c r="F753" t="s">
        <v>114</v>
      </c>
      <c r="G753" t="s">
        <v>1721</v>
      </c>
      <c r="H753" t="s">
        <v>1721</v>
      </c>
      <c r="I753" t="s">
        <v>2494</v>
      </c>
      <c r="J753" t="s">
        <v>7005</v>
      </c>
      <c r="K753" t="s">
        <v>7005</v>
      </c>
      <c r="L753" t="s">
        <v>7006</v>
      </c>
      <c r="M753">
        <v>12</v>
      </c>
      <c r="N753">
        <v>9</v>
      </c>
      <c r="O753">
        <v>2020</v>
      </c>
      <c r="P753">
        <v>12</v>
      </c>
      <c r="Q753" t="s">
        <v>1047</v>
      </c>
      <c r="R753" s="1">
        <v>44075</v>
      </c>
      <c r="S753">
        <v>3</v>
      </c>
      <c r="T753" t="s">
        <v>2788</v>
      </c>
      <c r="U753" t="s">
        <v>7007</v>
      </c>
      <c r="V753">
        <v>19745</v>
      </c>
      <c r="W753" t="s">
        <v>2162</v>
      </c>
      <c r="X753">
        <v>392</v>
      </c>
      <c r="Y753">
        <v>1.9900000000000001E-2</v>
      </c>
      <c r="Z753">
        <v>16</v>
      </c>
      <c r="AA753" t="s">
        <v>7008</v>
      </c>
      <c r="AB753">
        <v>1</v>
      </c>
      <c r="AC753">
        <v>43</v>
      </c>
      <c r="AD753">
        <v>0</v>
      </c>
      <c r="AE753">
        <v>43</v>
      </c>
      <c r="AF753" t="s">
        <v>52</v>
      </c>
      <c r="AG753">
        <v>38900</v>
      </c>
      <c r="AH753" t="s">
        <v>7009</v>
      </c>
      <c r="AI753" t="s">
        <v>451</v>
      </c>
      <c r="AJ753" t="s">
        <v>249</v>
      </c>
      <c r="AK753" t="s">
        <v>249</v>
      </c>
      <c r="AL753" s="23" t="str">
        <f t="shared" si="12"/>
        <v>เศรษฐกิจ</v>
      </c>
      <c r="AM753">
        <f>LEN(Exploratory_Data_Analysis___video_youtube[[#This Row],[description]])</f>
        <v>310</v>
      </c>
    </row>
    <row r="754" spans="1:39" x14ac:dyDescent="0.35">
      <c r="A754" t="s">
        <v>7010</v>
      </c>
      <c r="B754" t="s">
        <v>7011</v>
      </c>
      <c r="C754" t="s">
        <v>7011</v>
      </c>
      <c r="D754" t="s">
        <v>7012</v>
      </c>
      <c r="E754" t="s">
        <v>41</v>
      </c>
      <c r="F754" t="s">
        <v>81</v>
      </c>
      <c r="G754" t="s">
        <v>1721</v>
      </c>
      <c r="H754" t="s">
        <v>1721</v>
      </c>
      <c r="I754" t="s">
        <v>2494</v>
      </c>
      <c r="J754" t="s">
        <v>7013</v>
      </c>
      <c r="K754" t="s">
        <v>7014</v>
      </c>
      <c r="L754" t="s">
        <v>7015</v>
      </c>
      <c r="M754">
        <v>9</v>
      </c>
      <c r="N754">
        <v>9</v>
      </c>
      <c r="O754">
        <v>2020</v>
      </c>
      <c r="P754">
        <v>9</v>
      </c>
      <c r="Q754" t="s">
        <v>1047</v>
      </c>
      <c r="R754" s="1">
        <v>44075</v>
      </c>
      <c r="S754">
        <v>3</v>
      </c>
      <c r="T754" t="s">
        <v>2788</v>
      </c>
      <c r="U754" t="s">
        <v>7016</v>
      </c>
      <c r="V754">
        <v>126668</v>
      </c>
      <c r="W754" t="s">
        <v>7017</v>
      </c>
      <c r="X754">
        <v>1632</v>
      </c>
      <c r="Y754">
        <v>1.29E-2</v>
      </c>
      <c r="Z754">
        <v>177</v>
      </c>
      <c r="AA754" t="s">
        <v>7018</v>
      </c>
      <c r="AB754">
        <v>59</v>
      </c>
      <c r="AC754">
        <v>15</v>
      </c>
      <c r="AD754">
        <v>1</v>
      </c>
      <c r="AE754">
        <v>76</v>
      </c>
      <c r="AF754" t="s">
        <v>259</v>
      </c>
      <c r="AG754">
        <v>39900</v>
      </c>
      <c r="AH754" t="s">
        <v>7019</v>
      </c>
      <c r="AI754" t="s">
        <v>54</v>
      </c>
      <c r="AJ754" t="s">
        <v>1419</v>
      </c>
      <c r="AK754" t="s">
        <v>1419</v>
      </c>
      <c r="AL754" s="23" t="str">
        <f t="shared" si="12"/>
        <v>Life Style</v>
      </c>
      <c r="AM754">
        <f>LEN(Exploratory_Data_Analysis___video_youtube[[#This Row],[description]])</f>
        <v>348</v>
      </c>
    </row>
    <row r="755" spans="1:39" x14ac:dyDescent="0.35">
      <c r="A755" t="s">
        <v>7020</v>
      </c>
      <c r="B755" t="s">
        <v>7021</v>
      </c>
      <c r="C755" t="s">
        <v>7021</v>
      </c>
      <c r="D755" t="s">
        <v>7022</v>
      </c>
      <c r="E755" t="s">
        <v>41</v>
      </c>
      <c r="F755" t="s">
        <v>4017</v>
      </c>
      <c r="G755" t="s">
        <v>1721</v>
      </c>
      <c r="H755" t="s">
        <v>1721</v>
      </c>
      <c r="I755" t="s">
        <v>2494</v>
      </c>
      <c r="J755" t="s">
        <v>7023</v>
      </c>
      <c r="K755" t="s">
        <v>7023</v>
      </c>
      <c r="L755" t="s">
        <v>7024</v>
      </c>
      <c r="M755">
        <v>7</v>
      </c>
      <c r="N755">
        <v>9</v>
      </c>
      <c r="O755">
        <v>2020</v>
      </c>
      <c r="P755">
        <v>7</v>
      </c>
      <c r="Q755" t="s">
        <v>1047</v>
      </c>
      <c r="R755" s="1">
        <v>44075</v>
      </c>
      <c r="S755">
        <v>3</v>
      </c>
      <c r="T755" t="s">
        <v>2788</v>
      </c>
      <c r="U755" t="s">
        <v>7025</v>
      </c>
      <c r="V755">
        <v>37284</v>
      </c>
      <c r="W755" t="s">
        <v>1027</v>
      </c>
      <c r="X755">
        <v>571</v>
      </c>
      <c r="Y755">
        <v>1.5299999999999999E-2</v>
      </c>
      <c r="Z755">
        <v>33</v>
      </c>
      <c r="AA755" t="s">
        <v>7026</v>
      </c>
      <c r="AB755">
        <v>15</v>
      </c>
      <c r="AC755">
        <v>20</v>
      </c>
      <c r="AD755">
        <v>1</v>
      </c>
      <c r="AE755">
        <v>80.3</v>
      </c>
      <c r="AF755" t="s">
        <v>259</v>
      </c>
      <c r="AG755">
        <v>41300</v>
      </c>
      <c r="AH755" t="s">
        <v>7027</v>
      </c>
      <c r="AI755" t="s">
        <v>54</v>
      </c>
      <c r="AJ755" t="s">
        <v>1143</v>
      </c>
      <c r="AK755" t="s">
        <v>1143</v>
      </c>
      <c r="AL755" s="23" t="str">
        <f t="shared" si="12"/>
        <v>ธุรกิจและการค้า</v>
      </c>
      <c r="AM755">
        <f>LEN(Exploratory_Data_Analysis___video_youtube[[#This Row],[description]])</f>
        <v>437</v>
      </c>
    </row>
    <row r="756" spans="1:39" x14ac:dyDescent="0.35">
      <c r="A756" t="s">
        <v>7028</v>
      </c>
      <c r="B756" t="s">
        <v>7029</v>
      </c>
      <c r="C756" t="s">
        <v>7029</v>
      </c>
      <c r="D756" t="s">
        <v>7030</v>
      </c>
      <c r="E756" t="s">
        <v>41</v>
      </c>
      <c r="F756" t="s">
        <v>4017</v>
      </c>
      <c r="G756" t="s">
        <v>1721</v>
      </c>
      <c r="H756" t="s">
        <v>1721</v>
      </c>
      <c r="I756" t="s">
        <v>2494</v>
      </c>
      <c r="J756" t="s">
        <v>7031</v>
      </c>
      <c r="K756" t="s">
        <v>7031</v>
      </c>
      <c r="L756" t="s">
        <v>7032</v>
      </c>
      <c r="M756">
        <v>5</v>
      </c>
      <c r="N756">
        <v>9</v>
      </c>
      <c r="O756">
        <v>2020</v>
      </c>
      <c r="P756">
        <v>5</v>
      </c>
      <c r="Q756" t="s">
        <v>1047</v>
      </c>
      <c r="R756" s="1">
        <v>44075</v>
      </c>
      <c r="S756">
        <v>3</v>
      </c>
      <c r="T756" t="s">
        <v>2788</v>
      </c>
      <c r="U756" t="s">
        <v>7033</v>
      </c>
      <c r="V756">
        <v>14341</v>
      </c>
      <c r="W756" t="s">
        <v>7034</v>
      </c>
      <c r="X756">
        <v>247</v>
      </c>
      <c r="Y756">
        <v>1.72E-2</v>
      </c>
      <c r="Z756">
        <v>17</v>
      </c>
      <c r="AA756" t="s">
        <v>7035</v>
      </c>
      <c r="AB756">
        <v>27</v>
      </c>
      <c r="AC756">
        <v>43</v>
      </c>
      <c r="AD756">
        <v>0</v>
      </c>
      <c r="AE756">
        <v>43.5</v>
      </c>
      <c r="AF756" t="s">
        <v>52</v>
      </c>
      <c r="AG756">
        <v>35900</v>
      </c>
      <c r="AH756" t="s">
        <v>7036</v>
      </c>
      <c r="AI756" t="s">
        <v>54</v>
      </c>
      <c r="AJ756" t="s">
        <v>846</v>
      </c>
      <c r="AK756" t="s">
        <v>846</v>
      </c>
      <c r="AL756" s="23" t="str">
        <f t="shared" si="12"/>
        <v>ธุรกิจและการค้า</v>
      </c>
      <c r="AM756">
        <f>LEN(Exploratory_Data_Analysis___video_youtube[[#This Row],[description]])</f>
        <v>239</v>
      </c>
    </row>
    <row r="757" spans="1:39" x14ac:dyDescent="0.35">
      <c r="A757" t="s">
        <v>7037</v>
      </c>
      <c r="B757" t="s">
        <v>7038</v>
      </c>
      <c r="C757" t="s">
        <v>7038</v>
      </c>
      <c r="D757" t="s">
        <v>7039</v>
      </c>
      <c r="E757" t="s">
        <v>41</v>
      </c>
      <c r="F757" t="s">
        <v>4017</v>
      </c>
      <c r="G757" t="s">
        <v>1721</v>
      </c>
      <c r="H757" t="s">
        <v>1721</v>
      </c>
      <c r="I757" t="s">
        <v>2494</v>
      </c>
      <c r="J757" t="s">
        <v>2857</v>
      </c>
      <c r="K757" t="s">
        <v>2857</v>
      </c>
      <c r="L757" t="s">
        <v>2858</v>
      </c>
      <c r="M757">
        <v>2</v>
      </c>
      <c r="N757">
        <v>9</v>
      </c>
      <c r="O757">
        <v>2020</v>
      </c>
      <c r="P757">
        <v>2</v>
      </c>
      <c r="Q757" t="s">
        <v>1047</v>
      </c>
      <c r="R757" s="1">
        <v>44075</v>
      </c>
      <c r="S757">
        <v>3</v>
      </c>
      <c r="T757" t="s">
        <v>2788</v>
      </c>
      <c r="U757" t="s">
        <v>7040</v>
      </c>
      <c r="V757">
        <v>16291</v>
      </c>
      <c r="W757" t="s">
        <v>2825</v>
      </c>
      <c r="X757">
        <v>272</v>
      </c>
      <c r="Y757">
        <v>1.67E-2</v>
      </c>
      <c r="Z757">
        <v>10</v>
      </c>
      <c r="AA757" t="s">
        <v>7041</v>
      </c>
      <c r="AB757">
        <v>52</v>
      </c>
      <c r="AC757">
        <v>5</v>
      </c>
      <c r="AD757">
        <v>1</v>
      </c>
      <c r="AE757">
        <v>65.900000000000006</v>
      </c>
      <c r="AF757" t="s">
        <v>259</v>
      </c>
      <c r="AG757">
        <v>36600</v>
      </c>
      <c r="AH757" t="s">
        <v>7042</v>
      </c>
      <c r="AI757" t="s">
        <v>54</v>
      </c>
      <c r="AJ757" t="s">
        <v>7043</v>
      </c>
      <c r="AK757" t="s">
        <v>7043</v>
      </c>
      <c r="AL757" s="23" t="str">
        <f t="shared" si="12"/>
        <v>Life Style</v>
      </c>
      <c r="AM757">
        <f>LEN(Exploratory_Data_Analysis___video_youtube[[#This Row],[description]])</f>
        <v>356</v>
      </c>
    </row>
    <row r="758" spans="1:39" x14ac:dyDescent="0.35">
      <c r="A758" t="s">
        <v>7044</v>
      </c>
      <c r="B758" t="s">
        <v>7045</v>
      </c>
      <c r="C758" t="s">
        <v>7045</v>
      </c>
      <c r="D758" t="s">
        <v>7046</v>
      </c>
      <c r="E758" t="s">
        <v>41</v>
      </c>
      <c r="F758" t="s">
        <v>40</v>
      </c>
      <c r="G758" t="s">
        <v>1721</v>
      </c>
      <c r="H758" t="s">
        <v>1721</v>
      </c>
      <c r="I758" t="s">
        <v>2494</v>
      </c>
      <c r="J758" t="s">
        <v>7047</v>
      </c>
      <c r="K758" t="s">
        <v>7047</v>
      </c>
      <c r="L758" t="s">
        <v>7048</v>
      </c>
      <c r="M758">
        <v>31</v>
      </c>
      <c r="N758">
        <v>8</v>
      </c>
      <c r="O758">
        <v>2020</v>
      </c>
      <c r="P758">
        <v>31</v>
      </c>
      <c r="Q758" t="s">
        <v>906</v>
      </c>
      <c r="R758" s="1">
        <v>44044</v>
      </c>
      <c r="S758">
        <v>3</v>
      </c>
      <c r="T758" t="s">
        <v>2788</v>
      </c>
      <c r="U758" t="s">
        <v>7049</v>
      </c>
      <c r="V758">
        <v>26869</v>
      </c>
      <c r="W758" t="s">
        <v>7050</v>
      </c>
      <c r="X758">
        <v>784</v>
      </c>
      <c r="Y758">
        <v>2.92E-2</v>
      </c>
      <c r="Z758">
        <v>19</v>
      </c>
      <c r="AA758" t="s">
        <v>7051</v>
      </c>
      <c r="AB758">
        <v>13</v>
      </c>
      <c r="AC758">
        <v>49</v>
      </c>
      <c r="AD758">
        <v>0</v>
      </c>
      <c r="AE758">
        <v>49.2</v>
      </c>
      <c r="AF758" t="s">
        <v>52</v>
      </c>
      <c r="AG758">
        <v>39200</v>
      </c>
      <c r="AH758" t="s">
        <v>7052</v>
      </c>
      <c r="AI758" t="s">
        <v>3000</v>
      </c>
      <c r="AJ758" t="s">
        <v>846</v>
      </c>
      <c r="AK758" t="s">
        <v>54</v>
      </c>
      <c r="AL758" s="23" t="str">
        <f t="shared" si="12"/>
        <v>ธุรกิจและการค้า</v>
      </c>
      <c r="AM758">
        <f>LEN(Exploratory_Data_Analysis___video_youtube[[#This Row],[description]])</f>
        <v>356</v>
      </c>
    </row>
    <row r="759" spans="1:39" x14ac:dyDescent="0.35">
      <c r="A759" t="s">
        <v>7053</v>
      </c>
      <c r="B759" t="s">
        <v>7054</v>
      </c>
      <c r="C759" t="s">
        <v>7054</v>
      </c>
      <c r="D759" t="s">
        <v>7055</v>
      </c>
      <c r="E759" t="s">
        <v>41</v>
      </c>
      <c r="F759" t="s">
        <v>3112</v>
      </c>
      <c r="G759" t="s">
        <v>1721</v>
      </c>
      <c r="H759" t="s">
        <v>1721</v>
      </c>
      <c r="I759" t="s">
        <v>2494</v>
      </c>
      <c r="J759" t="s">
        <v>7056</v>
      </c>
      <c r="K759" t="s">
        <v>7056</v>
      </c>
      <c r="L759" t="s">
        <v>7057</v>
      </c>
      <c r="M759">
        <v>29</v>
      </c>
      <c r="N759">
        <v>8</v>
      </c>
      <c r="O759">
        <v>2020</v>
      </c>
      <c r="P759">
        <v>29</v>
      </c>
      <c r="Q759" t="s">
        <v>906</v>
      </c>
      <c r="R759" s="1">
        <v>44044</v>
      </c>
      <c r="S759">
        <v>3</v>
      </c>
      <c r="T759" t="s">
        <v>2788</v>
      </c>
      <c r="U759" t="s">
        <v>7058</v>
      </c>
      <c r="V759">
        <v>78532</v>
      </c>
      <c r="W759" t="s">
        <v>1605</v>
      </c>
      <c r="X759">
        <v>1108</v>
      </c>
      <c r="Y759">
        <v>1.41E-2</v>
      </c>
      <c r="Z759">
        <v>72</v>
      </c>
      <c r="AA759" t="s">
        <v>7059</v>
      </c>
      <c r="AB759">
        <v>53</v>
      </c>
      <c r="AC759">
        <v>53</v>
      </c>
      <c r="AD759">
        <v>0</v>
      </c>
      <c r="AE759">
        <v>53.9</v>
      </c>
      <c r="AF759" t="s">
        <v>52</v>
      </c>
      <c r="AG759">
        <v>37800</v>
      </c>
      <c r="AH759" t="s">
        <v>7060</v>
      </c>
      <c r="AI759" t="s">
        <v>54</v>
      </c>
      <c r="AJ759" t="s">
        <v>6766</v>
      </c>
      <c r="AK759" t="s">
        <v>6766</v>
      </c>
      <c r="AL759" s="23" t="str">
        <f t="shared" si="12"/>
        <v>สินค้าและบริการ</v>
      </c>
      <c r="AM759">
        <f>LEN(Exploratory_Data_Analysis___video_youtube[[#This Row],[description]])</f>
        <v>368</v>
      </c>
    </row>
    <row r="760" spans="1:39" x14ac:dyDescent="0.35">
      <c r="A760" t="s">
        <v>7061</v>
      </c>
      <c r="B760" t="s">
        <v>7062</v>
      </c>
      <c r="C760" t="s">
        <v>7062</v>
      </c>
      <c r="D760" t="s">
        <v>7063</v>
      </c>
      <c r="E760" t="s">
        <v>41</v>
      </c>
      <c r="F760" t="s">
        <v>4527</v>
      </c>
      <c r="G760" t="s">
        <v>1721</v>
      </c>
      <c r="H760" t="s">
        <v>1721</v>
      </c>
      <c r="I760" t="s">
        <v>2494</v>
      </c>
      <c r="J760" t="s">
        <v>7064</v>
      </c>
      <c r="K760" t="s">
        <v>7065</v>
      </c>
      <c r="L760" t="s">
        <v>7066</v>
      </c>
      <c r="M760">
        <v>28</v>
      </c>
      <c r="N760">
        <v>8</v>
      </c>
      <c r="O760">
        <v>2020</v>
      </c>
      <c r="P760">
        <v>28</v>
      </c>
      <c r="Q760" t="s">
        <v>906</v>
      </c>
      <c r="R760" s="1">
        <v>44044</v>
      </c>
      <c r="S760">
        <v>3</v>
      </c>
      <c r="T760" t="s">
        <v>2788</v>
      </c>
      <c r="U760" t="s">
        <v>7067</v>
      </c>
      <c r="V760">
        <v>244685</v>
      </c>
      <c r="W760" t="s">
        <v>7068</v>
      </c>
      <c r="X760">
        <v>3231</v>
      </c>
      <c r="Y760">
        <v>1.32E-2</v>
      </c>
      <c r="Z760">
        <v>866</v>
      </c>
      <c r="AA760" t="s">
        <v>7069</v>
      </c>
      <c r="AB760">
        <v>59</v>
      </c>
      <c r="AC760">
        <v>25</v>
      </c>
      <c r="AD760">
        <v>0</v>
      </c>
      <c r="AE760">
        <v>26</v>
      </c>
      <c r="AF760" t="s">
        <v>187</v>
      </c>
      <c r="AG760">
        <v>35600</v>
      </c>
      <c r="AH760" t="s">
        <v>7070</v>
      </c>
      <c r="AI760" t="s">
        <v>54</v>
      </c>
      <c r="AJ760" t="s">
        <v>54</v>
      </c>
      <c r="AK760" t="s">
        <v>54</v>
      </c>
      <c r="AL760" s="23" t="str">
        <f t="shared" si="12"/>
        <v>อื่น ๆ</v>
      </c>
      <c r="AM760">
        <f>LEN(Exploratory_Data_Analysis___video_youtube[[#This Row],[description]])</f>
        <v>372</v>
      </c>
    </row>
    <row r="761" spans="1:39" x14ac:dyDescent="0.35">
      <c r="A761" t="s">
        <v>7071</v>
      </c>
      <c r="B761" t="s">
        <v>7072</v>
      </c>
      <c r="C761" t="s">
        <v>7072</v>
      </c>
      <c r="D761" t="s">
        <v>7073</v>
      </c>
      <c r="E761" t="s">
        <v>41</v>
      </c>
      <c r="F761" t="s">
        <v>738</v>
      </c>
      <c r="G761" t="s">
        <v>1721</v>
      </c>
      <c r="H761" t="s">
        <v>1721</v>
      </c>
      <c r="I761" t="s">
        <v>2494</v>
      </c>
      <c r="J761" t="s">
        <v>7074</v>
      </c>
      <c r="K761" t="s">
        <v>7075</v>
      </c>
      <c r="L761" t="s">
        <v>7076</v>
      </c>
      <c r="M761">
        <v>27</v>
      </c>
      <c r="N761">
        <v>8</v>
      </c>
      <c r="O761">
        <v>2020</v>
      </c>
      <c r="P761">
        <v>27</v>
      </c>
      <c r="Q761" t="s">
        <v>906</v>
      </c>
      <c r="R761" s="1">
        <v>44044</v>
      </c>
      <c r="S761">
        <v>3</v>
      </c>
      <c r="T761" t="s">
        <v>2788</v>
      </c>
      <c r="U761" t="s">
        <v>7077</v>
      </c>
      <c r="V761">
        <v>46737</v>
      </c>
      <c r="W761" t="s">
        <v>7078</v>
      </c>
      <c r="X761">
        <v>748</v>
      </c>
      <c r="Y761">
        <v>1.6E-2</v>
      </c>
      <c r="Z761">
        <v>36</v>
      </c>
      <c r="AA761" t="s">
        <v>7079</v>
      </c>
      <c r="AB761">
        <v>14</v>
      </c>
      <c r="AC761">
        <v>9</v>
      </c>
      <c r="AD761">
        <v>1</v>
      </c>
      <c r="AE761">
        <v>69.2</v>
      </c>
      <c r="AF761" t="s">
        <v>259</v>
      </c>
      <c r="AG761">
        <v>38700</v>
      </c>
      <c r="AH761" t="s">
        <v>7080</v>
      </c>
      <c r="AI761" t="s">
        <v>54</v>
      </c>
      <c r="AJ761" t="s">
        <v>5736</v>
      </c>
      <c r="AK761" t="s">
        <v>5736</v>
      </c>
      <c r="AL761" s="23" t="str">
        <f t="shared" si="12"/>
        <v>สินค้าและบริการ</v>
      </c>
      <c r="AM761">
        <f>LEN(Exploratory_Data_Analysis___video_youtube[[#This Row],[description]])</f>
        <v>336</v>
      </c>
    </row>
    <row r="762" spans="1:39" x14ac:dyDescent="0.35">
      <c r="A762" t="s">
        <v>7081</v>
      </c>
      <c r="B762" t="s">
        <v>7082</v>
      </c>
      <c r="C762" t="s">
        <v>7082</v>
      </c>
      <c r="D762" t="s">
        <v>7083</v>
      </c>
      <c r="E762" t="s">
        <v>41</v>
      </c>
      <c r="F762" t="s">
        <v>892</v>
      </c>
      <c r="G762" t="s">
        <v>1721</v>
      </c>
      <c r="H762" t="s">
        <v>1721</v>
      </c>
      <c r="I762" t="s">
        <v>2494</v>
      </c>
      <c r="J762" t="s">
        <v>7084</v>
      </c>
      <c r="K762" t="s">
        <v>7084</v>
      </c>
      <c r="L762" t="s">
        <v>7085</v>
      </c>
      <c r="M762">
        <v>26</v>
      </c>
      <c r="N762">
        <v>8</v>
      </c>
      <c r="O762">
        <v>2020</v>
      </c>
      <c r="P762">
        <v>26</v>
      </c>
      <c r="Q762" t="s">
        <v>906</v>
      </c>
      <c r="R762" s="1">
        <v>44044</v>
      </c>
      <c r="S762">
        <v>3</v>
      </c>
      <c r="T762" t="s">
        <v>2788</v>
      </c>
      <c r="U762" t="s">
        <v>7086</v>
      </c>
      <c r="V762">
        <v>12937</v>
      </c>
      <c r="W762" t="s">
        <v>3406</v>
      </c>
      <c r="X762">
        <v>239</v>
      </c>
      <c r="Y762">
        <v>1.8499999999999999E-2</v>
      </c>
      <c r="Z762">
        <v>9</v>
      </c>
      <c r="AA762" t="s">
        <v>634</v>
      </c>
      <c r="AB762">
        <v>16</v>
      </c>
      <c r="AC762">
        <v>46</v>
      </c>
      <c r="AD762">
        <v>0</v>
      </c>
      <c r="AE762">
        <v>46.3</v>
      </c>
      <c r="AF762" t="s">
        <v>52</v>
      </c>
      <c r="AG762">
        <v>32500</v>
      </c>
      <c r="AH762" t="s">
        <v>7087</v>
      </c>
      <c r="AI762" t="s">
        <v>54</v>
      </c>
      <c r="AJ762" t="s">
        <v>4544</v>
      </c>
      <c r="AK762" t="s">
        <v>4544</v>
      </c>
      <c r="AL762" s="23" t="str">
        <f t="shared" si="12"/>
        <v>ธุรกิจและการค้า</v>
      </c>
      <c r="AM762">
        <f>LEN(Exploratory_Data_Analysis___video_youtube[[#This Row],[description]])</f>
        <v>401</v>
      </c>
    </row>
    <row r="763" spans="1:39" x14ac:dyDescent="0.35">
      <c r="A763" t="s">
        <v>7088</v>
      </c>
      <c r="B763" t="s">
        <v>7089</v>
      </c>
      <c r="C763" t="s">
        <v>7089</v>
      </c>
      <c r="D763" t="s">
        <v>7090</v>
      </c>
      <c r="E763" t="s">
        <v>41</v>
      </c>
      <c r="F763" t="s">
        <v>81</v>
      </c>
      <c r="G763" t="s">
        <v>1721</v>
      </c>
      <c r="H763" t="s">
        <v>1721</v>
      </c>
      <c r="I763" t="s">
        <v>2494</v>
      </c>
      <c r="J763" t="s">
        <v>7091</v>
      </c>
      <c r="K763" t="s">
        <v>7092</v>
      </c>
      <c r="L763" t="s">
        <v>7093</v>
      </c>
      <c r="M763">
        <v>25</v>
      </c>
      <c r="N763">
        <v>8</v>
      </c>
      <c r="O763">
        <v>2020</v>
      </c>
      <c r="P763">
        <v>25</v>
      </c>
      <c r="Q763" t="s">
        <v>906</v>
      </c>
      <c r="R763" s="1">
        <v>44044</v>
      </c>
      <c r="S763">
        <v>3</v>
      </c>
      <c r="T763" t="s">
        <v>2788</v>
      </c>
      <c r="U763" t="s">
        <v>7094</v>
      </c>
      <c r="V763">
        <v>48459</v>
      </c>
      <c r="W763" t="s">
        <v>7095</v>
      </c>
      <c r="X763">
        <v>986</v>
      </c>
      <c r="Y763">
        <v>2.0299999999999999E-2</v>
      </c>
      <c r="Z763">
        <v>120</v>
      </c>
      <c r="AA763" t="s">
        <v>7096</v>
      </c>
      <c r="AB763">
        <v>1</v>
      </c>
      <c r="AC763">
        <v>52</v>
      </c>
      <c r="AD763">
        <v>0</v>
      </c>
      <c r="AE763">
        <v>52</v>
      </c>
      <c r="AF763" t="s">
        <v>52</v>
      </c>
      <c r="AG763">
        <v>38200</v>
      </c>
      <c r="AH763" t="s">
        <v>7097</v>
      </c>
      <c r="AI763" t="s">
        <v>54</v>
      </c>
      <c r="AJ763" t="s">
        <v>54</v>
      </c>
      <c r="AK763" t="s">
        <v>54</v>
      </c>
      <c r="AL763" s="23" t="str">
        <f t="shared" si="12"/>
        <v>อื่น ๆ</v>
      </c>
      <c r="AM763">
        <f>LEN(Exploratory_Data_Analysis___video_youtube[[#This Row],[description]])</f>
        <v>325</v>
      </c>
    </row>
    <row r="764" spans="1:39" x14ac:dyDescent="0.35">
      <c r="A764" t="s">
        <v>7098</v>
      </c>
      <c r="B764" t="s">
        <v>7099</v>
      </c>
      <c r="C764" t="s">
        <v>7099</v>
      </c>
      <c r="D764" t="s">
        <v>7100</v>
      </c>
      <c r="E764" t="s">
        <v>41</v>
      </c>
      <c r="F764" t="s">
        <v>4017</v>
      </c>
      <c r="G764" t="s">
        <v>1721</v>
      </c>
      <c r="H764" t="s">
        <v>1721</v>
      </c>
      <c r="I764" t="s">
        <v>2494</v>
      </c>
      <c r="J764" t="s">
        <v>7101</v>
      </c>
      <c r="K764" t="s">
        <v>7102</v>
      </c>
      <c r="L764" t="s">
        <v>7103</v>
      </c>
      <c r="M764">
        <v>24</v>
      </c>
      <c r="N764">
        <v>8</v>
      </c>
      <c r="O764">
        <v>2020</v>
      </c>
      <c r="P764">
        <v>24</v>
      </c>
      <c r="Q764" t="s">
        <v>906</v>
      </c>
      <c r="R764" s="1">
        <v>44044</v>
      </c>
      <c r="S764">
        <v>3</v>
      </c>
      <c r="T764" t="s">
        <v>2788</v>
      </c>
      <c r="U764" t="s">
        <v>7104</v>
      </c>
      <c r="V764">
        <v>66497</v>
      </c>
      <c r="W764" t="s">
        <v>7105</v>
      </c>
      <c r="X764">
        <v>1106</v>
      </c>
      <c r="Y764">
        <v>1.66E-2</v>
      </c>
      <c r="Z764">
        <v>79</v>
      </c>
      <c r="AA764" t="s">
        <v>7106</v>
      </c>
      <c r="AB764">
        <v>12</v>
      </c>
      <c r="AC764">
        <v>10</v>
      </c>
      <c r="AD764">
        <v>1</v>
      </c>
      <c r="AE764">
        <v>70.2</v>
      </c>
      <c r="AF764" t="s">
        <v>259</v>
      </c>
      <c r="AG764">
        <v>39000</v>
      </c>
      <c r="AH764" t="s">
        <v>7107</v>
      </c>
      <c r="AI764" t="s">
        <v>54</v>
      </c>
      <c r="AJ764" t="s">
        <v>54</v>
      </c>
      <c r="AK764" t="s">
        <v>54</v>
      </c>
      <c r="AL764" s="23" t="str">
        <f t="shared" si="12"/>
        <v>อื่น ๆ</v>
      </c>
      <c r="AM764">
        <f>LEN(Exploratory_Data_Analysis___video_youtube[[#This Row],[description]])</f>
        <v>412</v>
      </c>
    </row>
    <row r="765" spans="1:39" x14ac:dyDescent="0.35">
      <c r="A765" t="s">
        <v>7108</v>
      </c>
      <c r="B765" t="s">
        <v>7109</v>
      </c>
      <c r="C765" t="s">
        <v>7109</v>
      </c>
      <c r="D765" t="s">
        <v>7110</v>
      </c>
      <c r="E765" t="s">
        <v>41</v>
      </c>
      <c r="F765" t="s">
        <v>192</v>
      </c>
      <c r="G765" t="s">
        <v>1721</v>
      </c>
      <c r="H765" t="s">
        <v>1721</v>
      </c>
      <c r="I765" t="s">
        <v>2494</v>
      </c>
      <c r="J765" t="s">
        <v>7111</v>
      </c>
      <c r="K765" t="s">
        <v>7111</v>
      </c>
      <c r="L765" t="s">
        <v>7112</v>
      </c>
      <c r="M765">
        <v>22</v>
      </c>
      <c r="N765">
        <v>8</v>
      </c>
      <c r="O765">
        <v>2020</v>
      </c>
      <c r="P765">
        <v>22</v>
      </c>
      <c r="Q765" t="s">
        <v>906</v>
      </c>
      <c r="R765" s="1">
        <v>44044</v>
      </c>
      <c r="S765">
        <v>3</v>
      </c>
      <c r="T765" t="s">
        <v>2788</v>
      </c>
      <c r="U765" t="s">
        <v>7113</v>
      </c>
      <c r="V765">
        <v>5564</v>
      </c>
      <c r="W765" t="s">
        <v>7114</v>
      </c>
      <c r="X765">
        <v>89</v>
      </c>
      <c r="Y765">
        <v>1.6E-2</v>
      </c>
      <c r="Z765">
        <v>4</v>
      </c>
      <c r="AA765" t="s">
        <v>438</v>
      </c>
      <c r="AB765">
        <v>9</v>
      </c>
      <c r="AC765">
        <v>33</v>
      </c>
      <c r="AD765">
        <v>0</v>
      </c>
      <c r="AE765">
        <v>33.200000000000003</v>
      </c>
      <c r="AF765" t="s">
        <v>52</v>
      </c>
      <c r="AG765">
        <v>45900</v>
      </c>
      <c r="AH765" t="s">
        <v>7115</v>
      </c>
      <c r="AI765" t="s">
        <v>54</v>
      </c>
      <c r="AJ765" t="s">
        <v>4459</v>
      </c>
      <c r="AK765" t="s">
        <v>4459</v>
      </c>
      <c r="AL765" s="23" t="str">
        <f t="shared" si="12"/>
        <v>สินค้าและบริการ</v>
      </c>
      <c r="AM765">
        <f>LEN(Exploratory_Data_Analysis___video_youtube[[#This Row],[description]])</f>
        <v>519</v>
      </c>
    </row>
    <row r="766" spans="1:39" x14ac:dyDescent="0.35">
      <c r="A766" t="s">
        <v>7116</v>
      </c>
      <c r="B766" t="s">
        <v>7117</v>
      </c>
      <c r="C766" t="s">
        <v>7117</v>
      </c>
      <c r="D766" t="s">
        <v>7118</v>
      </c>
      <c r="E766" t="s">
        <v>41</v>
      </c>
      <c r="F766" t="s">
        <v>81</v>
      </c>
      <c r="G766" t="s">
        <v>1721</v>
      </c>
      <c r="H766" t="s">
        <v>1721</v>
      </c>
      <c r="I766" t="s">
        <v>2494</v>
      </c>
      <c r="J766" t="s">
        <v>7119</v>
      </c>
      <c r="K766" t="s">
        <v>7119</v>
      </c>
      <c r="L766" t="s">
        <v>7120</v>
      </c>
      <c r="M766">
        <v>17</v>
      </c>
      <c r="N766">
        <v>8</v>
      </c>
      <c r="O766">
        <v>2020</v>
      </c>
      <c r="P766">
        <v>17</v>
      </c>
      <c r="Q766" t="s">
        <v>906</v>
      </c>
      <c r="R766" s="1">
        <v>44044</v>
      </c>
      <c r="S766">
        <v>3</v>
      </c>
      <c r="T766" t="s">
        <v>2788</v>
      </c>
      <c r="U766" t="s">
        <v>7121</v>
      </c>
      <c r="V766">
        <v>204441</v>
      </c>
      <c r="W766" t="s">
        <v>7122</v>
      </c>
      <c r="X766">
        <v>5823</v>
      </c>
      <c r="Y766">
        <v>2.8500000000000001E-2</v>
      </c>
      <c r="Z766">
        <v>151</v>
      </c>
      <c r="AA766" t="s">
        <v>7123</v>
      </c>
      <c r="AB766">
        <v>44</v>
      </c>
      <c r="AC766">
        <v>19</v>
      </c>
      <c r="AD766">
        <v>0</v>
      </c>
      <c r="AE766">
        <v>19.7</v>
      </c>
      <c r="AF766" t="s">
        <v>187</v>
      </c>
      <c r="AG766">
        <v>43000</v>
      </c>
      <c r="AH766" t="s">
        <v>7124</v>
      </c>
      <c r="AI766" t="s">
        <v>54</v>
      </c>
      <c r="AJ766" t="s">
        <v>54</v>
      </c>
      <c r="AK766" t="s">
        <v>54</v>
      </c>
      <c r="AL766" s="23" t="str">
        <f t="shared" si="12"/>
        <v>อื่น ๆ</v>
      </c>
      <c r="AM766">
        <f>LEN(Exploratory_Data_Analysis___video_youtube[[#This Row],[description]])</f>
        <v>284</v>
      </c>
    </row>
    <row r="767" spans="1:39" x14ac:dyDescent="0.35">
      <c r="A767" t="s">
        <v>7125</v>
      </c>
      <c r="B767" t="s">
        <v>7126</v>
      </c>
      <c r="C767" t="s">
        <v>7126</v>
      </c>
      <c r="D767" t="s">
        <v>7127</v>
      </c>
      <c r="E767" t="s">
        <v>41</v>
      </c>
      <c r="F767" t="s">
        <v>4017</v>
      </c>
      <c r="G767" t="s">
        <v>1721</v>
      </c>
      <c r="H767" t="s">
        <v>1721</v>
      </c>
      <c r="I767" t="s">
        <v>2494</v>
      </c>
      <c r="J767" t="s">
        <v>7128</v>
      </c>
      <c r="K767" t="s">
        <v>7128</v>
      </c>
      <c r="L767" t="s">
        <v>7129</v>
      </c>
      <c r="M767">
        <v>15</v>
      </c>
      <c r="N767">
        <v>8</v>
      </c>
      <c r="O767">
        <v>2020</v>
      </c>
      <c r="P767">
        <v>15</v>
      </c>
      <c r="Q767" t="s">
        <v>906</v>
      </c>
      <c r="R767" s="1">
        <v>44044</v>
      </c>
      <c r="S767">
        <v>3</v>
      </c>
      <c r="T767" t="s">
        <v>2788</v>
      </c>
      <c r="U767" t="s">
        <v>7130</v>
      </c>
      <c r="V767">
        <v>23383</v>
      </c>
      <c r="W767" t="s">
        <v>7131</v>
      </c>
      <c r="X767">
        <v>449</v>
      </c>
      <c r="Y767">
        <v>1.9199999999999998E-2</v>
      </c>
      <c r="Z767">
        <v>16</v>
      </c>
      <c r="AA767" t="s">
        <v>7132</v>
      </c>
      <c r="AB767">
        <v>58</v>
      </c>
      <c r="AC767">
        <v>30</v>
      </c>
      <c r="AD767">
        <v>0</v>
      </c>
      <c r="AE767">
        <v>31</v>
      </c>
      <c r="AF767" t="s">
        <v>52</v>
      </c>
      <c r="AG767">
        <v>43400</v>
      </c>
      <c r="AH767" t="s">
        <v>7133</v>
      </c>
      <c r="AI767" t="s">
        <v>54</v>
      </c>
      <c r="AJ767" t="s">
        <v>54</v>
      </c>
      <c r="AK767" t="s">
        <v>54</v>
      </c>
      <c r="AL767" s="23" t="str">
        <f t="shared" si="12"/>
        <v>อื่น ๆ</v>
      </c>
      <c r="AM767">
        <f>LEN(Exploratory_Data_Analysis___video_youtube[[#This Row],[description]])</f>
        <v>200</v>
      </c>
    </row>
    <row r="768" spans="1:39" x14ac:dyDescent="0.35">
      <c r="A768" t="s">
        <v>7134</v>
      </c>
      <c r="B768" t="s">
        <v>7135</v>
      </c>
      <c r="C768" t="s">
        <v>7135</v>
      </c>
      <c r="D768" t="s">
        <v>7136</v>
      </c>
      <c r="E768" t="s">
        <v>41</v>
      </c>
      <c r="F768" t="s">
        <v>103</v>
      </c>
      <c r="G768" t="s">
        <v>1721</v>
      </c>
      <c r="H768" t="s">
        <v>1721</v>
      </c>
      <c r="I768" t="s">
        <v>2494</v>
      </c>
      <c r="J768" t="s">
        <v>7137</v>
      </c>
      <c r="K768" t="s">
        <v>7137</v>
      </c>
      <c r="L768" t="s">
        <v>7138</v>
      </c>
      <c r="M768">
        <v>11</v>
      </c>
      <c r="N768">
        <v>8</v>
      </c>
      <c r="O768">
        <v>2020</v>
      </c>
      <c r="P768">
        <v>11</v>
      </c>
      <c r="Q768" t="s">
        <v>906</v>
      </c>
      <c r="R768" s="1">
        <v>44044</v>
      </c>
      <c r="S768">
        <v>3</v>
      </c>
      <c r="T768" t="s">
        <v>2788</v>
      </c>
      <c r="U768" t="s">
        <v>7139</v>
      </c>
      <c r="V768">
        <v>44177</v>
      </c>
      <c r="W768" t="s">
        <v>7140</v>
      </c>
      <c r="X768">
        <v>1031</v>
      </c>
      <c r="Y768">
        <v>2.3300000000000001E-2</v>
      </c>
      <c r="Z768">
        <v>17</v>
      </c>
      <c r="AA768" t="s">
        <v>7141</v>
      </c>
      <c r="AB768">
        <v>24</v>
      </c>
      <c r="AC768">
        <v>48</v>
      </c>
      <c r="AD768">
        <v>0</v>
      </c>
      <c r="AE768">
        <v>48.4</v>
      </c>
      <c r="AF768" t="s">
        <v>52</v>
      </c>
      <c r="AG768">
        <v>37100</v>
      </c>
      <c r="AH768" t="s">
        <v>7142</v>
      </c>
      <c r="AI768" t="s">
        <v>54</v>
      </c>
      <c r="AJ768" t="s">
        <v>4544</v>
      </c>
      <c r="AK768" t="s">
        <v>4544</v>
      </c>
      <c r="AL768" s="23" t="str">
        <f t="shared" si="12"/>
        <v>ธุรกิจและการค้า</v>
      </c>
      <c r="AM768">
        <f>LEN(Exploratory_Data_Analysis___video_youtube[[#This Row],[description]])</f>
        <v>459</v>
      </c>
    </row>
    <row r="769" spans="1:39" x14ac:dyDescent="0.35">
      <c r="A769" t="s">
        <v>7143</v>
      </c>
      <c r="B769" t="s">
        <v>7144</v>
      </c>
      <c r="C769" t="s">
        <v>7144</v>
      </c>
      <c r="D769" t="s">
        <v>7145</v>
      </c>
      <c r="E769" t="s">
        <v>41</v>
      </c>
      <c r="F769" t="s">
        <v>92</v>
      </c>
      <c r="G769" t="s">
        <v>1721</v>
      </c>
      <c r="H769" t="s">
        <v>1721</v>
      </c>
      <c r="I769" t="s">
        <v>2494</v>
      </c>
      <c r="J769" t="s">
        <v>7146</v>
      </c>
      <c r="K769" t="s">
        <v>7146</v>
      </c>
      <c r="L769" t="s">
        <v>7147</v>
      </c>
      <c r="M769">
        <v>10</v>
      </c>
      <c r="N769">
        <v>8</v>
      </c>
      <c r="O769">
        <v>2020</v>
      </c>
      <c r="P769">
        <v>10</v>
      </c>
      <c r="Q769" t="s">
        <v>906</v>
      </c>
      <c r="R769" s="1">
        <v>44044</v>
      </c>
      <c r="S769">
        <v>3</v>
      </c>
      <c r="T769" t="s">
        <v>2788</v>
      </c>
      <c r="U769" t="s">
        <v>7148</v>
      </c>
      <c r="V769">
        <v>44025</v>
      </c>
      <c r="W769" t="s">
        <v>3293</v>
      </c>
      <c r="X769">
        <v>900</v>
      </c>
      <c r="Y769">
        <v>2.0400000000000001E-2</v>
      </c>
      <c r="Z769">
        <v>19</v>
      </c>
      <c r="AA769" t="s">
        <v>7149</v>
      </c>
      <c r="AB769">
        <v>23</v>
      </c>
      <c r="AC769">
        <v>38</v>
      </c>
      <c r="AD769">
        <v>0</v>
      </c>
      <c r="AE769">
        <v>38.4</v>
      </c>
      <c r="AF769" t="s">
        <v>52</v>
      </c>
      <c r="AG769">
        <v>42400</v>
      </c>
      <c r="AH769" t="s">
        <v>7150</v>
      </c>
      <c r="AI769" t="s">
        <v>54</v>
      </c>
      <c r="AJ769" t="s">
        <v>54</v>
      </c>
      <c r="AK769" t="s">
        <v>54</v>
      </c>
      <c r="AL769" s="23" t="str">
        <f t="shared" si="12"/>
        <v>อื่น ๆ</v>
      </c>
      <c r="AM769">
        <f>LEN(Exploratory_Data_Analysis___video_youtube[[#This Row],[description]])</f>
        <v>365</v>
      </c>
    </row>
    <row r="770" spans="1:39" x14ac:dyDescent="0.35">
      <c r="A770" t="s">
        <v>7151</v>
      </c>
      <c r="B770" t="s">
        <v>7152</v>
      </c>
      <c r="C770" t="s">
        <v>7152</v>
      </c>
      <c r="D770" t="s">
        <v>7153</v>
      </c>
      <c r="E770" t="s">
        <v>41</v>
      </c>
      <c r="F770" t="s">
        <v>147</v>
      </c>
      <c r="G770" t="s">
        <v>1721</v>
      </c>
      <c r="H770" t="s">
        <v>1721</v>
      </c>
      <c r="I770" t="s">
        <v>2494</v>
      </c>
      <c r="J770" t="s">
        <v>7154</v>
      </c>
      <c r="K770" t="s">
        <v>7154</v>
      </c>
      <c r="L770" t="s">
        <v>7155</v>
      </c>
      <c r="M770">
        <v>8</v>
      </c>
      <c r="N770">
        <v>8</v>
      </c>
      <c r="O770">
        <v>2020</v>
      </c>
      <c r="P770">
        <v>8</v>
      </c>
      <c r="Q770" t="s">
        <v>906</v>
      </c>
      <c r="R770" s="1">
        <v>44044</v>
      </c>
      <c r="S770">
        <v>3</v>
      </c>
      <c r="T770" t="s">
        <v>2788</v>
      </c>
      <c r="U770" t="s">
        <v>7156</v>
      </c>
      <c r="V770">
        <v>164023</v>
      </c>
      <c r="W770" t="s">
        <v>2410</v>
      </c>
      <c r="X770">
        <v>3516</v>
      </c>
      <c r="Y770">
        <v>2.1399999999999999E-2</v>
      </c>
      <c r="Z770">
        <v>63</v>
      </c>
      <c r="AA770" t="s">
        <v>7157</v>
      </c>
      <c r="AB770">
        <v>1</v>
      </c>
      <c r="AC770">
        <v>56</v>
      </c>
      <c r="AD770">
        <v>0</v>
      </c>
      <c r="AE770">
        <v>56</v>
      </c>
      <c r="AF770" t="s">
        <v>52</v>
      </c>
      <c r="AG770">
        <v>45600</v>
      </c>
      <c r="AH770" t="s">
        <v>7158</v>
      </c>
      <c r="AI770" t="s">
        <v>54</v>
      </c>
      <c r="AJ770" t="s">
        <v>54</v>
      </c>
      <c r="AK770" t="s">
        <v>54</v>
      </c>
      <c r="AL770" s="23" t="str">
        <f t="shared" ref="AL770:AL833" si="13">_xlfn.XLOOKUP(AJ770,$AO$2:$AO$28,$AP$2:$AP$28)</f>
        <v>อื่น ๆ</v>
      </c>
      <c r="AM770">
        <f>LEN(Exploratory_Data_Analysis___video_youtube[[#This Row],[description]])</f>
        <v>343</v>
      </c>
    </row>
    <row r="771" spans="1:39" x14ac:dyDescent="0.35">
      <c r="A771" t="s">
        <v>7159</v>
      </c>
      <c r="B771" t="s">
        <v>7160</v>
      </c>
      <c r="C771" t="s">
        <v>7160</v>
      </c>
      <c r="D771" t="s">
        <v>7161</v>
      </c>
      <c r="E771" t="s">
        <v>41</v>
      </c>
      <c r="F771" t="s">
        <v>224</v>
      </c>
      <c r="G771" t="s">
        <v>1721</v>
      </c>
      <c r="H771" t="s">
        <v>1721</v>
      </c>
      <c r="I771" t="s">
        <v>2494</v>
      </c>
      <c r="J771" t="s">
        <v>7162</v>
      </c>
      <c r="K771" t="s">
        <v>7163</v>
      </c>
      <c r="L771" t="s">
        <v>7164</v>
      </c>
      <c r="M771">
        <v>1</v>
      </c>
      <c r="N771">
        <v>8</v>
      </c>
      <c r="O771">
        <v>2020</v>
      </c>
      <c r="P771">
        <v>1</v>
      </c>
      <c r="Q771" t="s">
        <v>906</v>
      </c>
      <c r="R771" s="1">
        <v>44044</v>
      </c>
      <c r="S771">
        <v>3</v>
      </c>
      <c r="T771" t="s">
        <v>2788</v>
      </c>
      <c r="U771" t="s">
        <v>7165</v>
      </c>
      <c r="V771">
        <v>382247</v>
      </c>
      <c r="W771" t="s">
        <v>7166</v>
      </c>
      <c r="X771">
        <v>6593</v>
      </c>
      <c r="Y771">
        <v>1.72E-2</v>
      </c>
      <c r="Z771">
        <v>428</v>
      </c>
      <c r="AA771" t="s">
        <v>7167</v>
      </c>
      <c r="AB771">
        <v>38</v>
      </c>
      <c r="AC771">
        <v>18</v>
      </c>
      <c r="AD771">
        <v>1</v>
      </c>
      <c r="AE771">
        <v>78.599999999999994</v>
      </c>
      <c r="AF771" t="s">
        <v>259</v>
      </c>
      <c r="AG771">
        <v>49300</v>
      </c>
      <c r="AH771" t="s">
        <v>7168</v>
      </c>
      <c r="AI771" t="s">
        <v>54</v>
      </c>
      <c r="AJ771" t="s">
        <v>54</v>
      </c>
      <c r="AK771" t="s">
        <v>54</v>
      </c>
      <c r="AL771" s="23" t="str">
        <f t="shared" si="13"/>
        <v>อื่น ๆ</v>
      </c>
      <c r="AM771">
        <f>LEN(Exploratory_Data_Analysis___video_youtube[[#This Row],[description]])</f>
        <v>211</v>
      </c>
    </row>
    <row r="772" spans="1:39" x14ac:dyDescent="0.35">
      <c r="A772" t="s">
        <v>7169</v>
      </c>
      <c r="B772" t="s">
        <v>7170</v>
      </c>
      <c r="C772" t="s">
        <v>7170</v>
      </c>
      <c r="D772" t="s">
        <v>7171</v>
      </c>
      <c r="E772" t="s">
        <v>41</v>
      </c>
      <c r="F772" t="s">
        <v>4833</v>
      </c>
      <c r="G772" t="s">
        <v>1721</v>
      </c>
      <c r="H772" t="s">
        <v>1721</v>
      </c>
      <c r="I772" t="s">
        <v>2494</v>
      </c>
      <c r="J772" t="s">
        <v>2985</v>
      </c>
      <c r="K772" t="s">
        <v>2985</v>
      </c>
      <c r="L772" t="s">
        <v>2986</v>
      </c>
      <c r="M772">
        <v>29</v>
      </c>
      <c r="N772">
        <v>7</v>
      </c>
      <c r="O772">
        <v>2020</v>
      </c>
      <c r="P772">
        <v>29</v>
      </c>
      <c r="Q772" t="s">
        <v>762</v>
      </c>
      <c r="R772" s="1">
        <v>44013</v>
      </c>
      <c r="S772">
        <v>3</v>
      </c>
      <c r="T772" t="s">
        <v>2788</v>
      </c>
      <c r="U772" t="s">
        <v>7172</v>
      </c>
      <c r="V772">
        <v>185130</v>
      </c>
      <c r="W772" t="s">
        <v>7173</v>
      </c>
      <c r="X772">
        <v>4042</v>
      </c>
      <c r="Y772">
        <v>2.18E-2</v>
      </c>
      <c r="Z772">
        <v>169</v>
      </c>
      <c r="AA772" t="s">
        <v>7174</v>
      </c>
      <c r="AB772">
        <v>15</v>
      </c>
      <c r="AC772">
        <v>56</v>
      </c>
      <c r="AD772">
        <v>0</v>
      </c>
      <c r="AE772">
        <v>56.3</v>
      </c>
      <c r="AF772" t="s">
        <v>52</v>
      </c>
      <c r="AG772">
        <v>50200</v>
      </c>
      <c r="AH772" t="s">
        <v>7175</v>
      </c>
      <c r="AI772" t="s">
        <v>54</v>
      </c>
      <c r="AJ772" t="s">
        <v>9380</v>
      </c>
      <c r="AK772" t="s">
        <v>54</v>
      </c>
      <c r="AL772" s="23" t="str">
        <f t="shared" si="13"/>
        <v>Life Style</v>
      </c>
      <c r="AM772">
        <f>LEN(Exploratory_Data_Analysis___video_youtube[[#This Row],[description]])</f>
        <v>520</v>
      </c>
    </row>
    <row r="773" spans="1:39" x14ac:dyDescent="0.35">
      <c r="A773" t="s">
        <v>7176</v>
      </c>
      <c r="B773" t="s">
        <v>7177</v>
      </c>
      <c r="C773" t="s">
        <v>7177</v>
      </c>
      <c r="D773" t="s">
        <v>7178</v>
      </c>
      <c r="E773" t="s">
        <v>41</v>
      </c>
      <c r="F773" t="s">
        <v>4017</v>
      </c>
      <c r="G773" t="s">
        <v>1721</v>
      </c>
      <c r="H773" t="s">
        <v>1721</v>
      </c>
      <c r="I773" t="s">
        <v>2494</v>
      </c>
      <c r="J773" t="s">
        <v>7179</v>
      </c>
      <c r="K773" t="s">
        <v>7179</v>
      </c>
      <c r="L773" t="s">
        <v>7180</v>
      </c>
      <c r="M773">
        <v>27</v>
      </c>
      <c r="N773">
        <v>7</v>
      </c>
      <c r="O773">
        <v>2020</v>
      </c>
      <c r="P773">
        <v>27</v>
      </c>
      <c r="Q773" t="s">
        <v>762</v>
      </c>
      <c r="R773" s="1">
        <v>44013</v>
      </c>
      <c r="S773">
        <v>3</v>
      </c>
      <c r="T773" t="s">
        <v>2788</v>
      </c>
      <c r="U773" t="s">
        <v>7181</v>
      </c>
      <c r="V773">
        <v>8831</v>
      </c>
      <c r="W773" t="s">
        <v>5072</v>
      </c>
      <c r="X773">
        <v>149</v>
      </c>
      <c r="Y773">
        <v>1.6899999999999998E-2</v>
      </c>
      <c r="Z773">
        <v>9</v>
      </c>
      <c r="AA773" t="s">
        <v>6663</v>
      </c>
      <c r="AB773">
        <v>31</v>
      </c>
      <c r="AC773">
        <v>39</v>
      </c>
      <c r="AD773">
        <v>0</v>
      </c>
      <c r="AE773">
        <v>39.5</v>
      </c>
      <c r="AF773" t="s">
        <v>52</v>
      </c>
      <c r="AG773">
        <v>34500</v>
      </c>
      <c r="AH773" t="s">
        <v>7182</v>
      </c>
      <c r="AI773" t="s">
        <v>54</v>
      </c>
      <c r="AJ773" t="s">
        <v>1143</v>
      </c>
      <c r="AK773" t="s">
        <v>1143</v>
      </c>
      <c r="AL773" s="23" t="str">
        <f t="shared" si="13"/>
        <v>ธุรกิจและการค้า</v>
      </c>
      <c r="AM773">
        <f>LEN(Exploratory_Data_Analysis___video_youtube[[#This Row],[description]])</f>
        <v>239</v>
      </c>
    </row>
    <row r="774" spans="1:39" x14ac:dyDescent="0.35">
      <c r="A774" t="s">
        <v>7183</v>
      </c>
      <c r="B774" t="s">
        <v>7184</v>
      </c>
      <c r="C774" t="s">
        <v>7184</v>
      </c>
      <c r="D774" t="s">
        <v>7185</v>
      </c>
      <c r="E774" t="s">
        <v>41</v>
      </c>
      <c r="F774" t="s">
        <v>608</v>
      </c>
      <c r="G774" t="s">
        <v>1721</v>
      </c>
      <c r="H774" t="s">
        <v>1721</v>
      </c>
      <c r="I774" t="s">
        <v>2494</v>
      </c>
      <c r="J774" t="s">
        <v>7186</v>
      </c>
      <c r="K774" t="s">
        <v>7186</v>
      </c>
      <c r="L774" t="s">
        <v>7187</v>
      </c>
      <c r="M774">
        <v>16</v>
      </c>
      <c r="N774">
        <v>7</v>
      </c>
      <c r="O774">
        <v>2020</v>
      </c>
      <c r="P774">
        <v>16</v>
      </c>
      <c r="Q774" t="s">
        <v>762</v>
      </c>
      <c r="R774" s="1">
        <v>44013</v>
      </c>
      <c r="S774">
        <v>3</v>
      </c>
      <c r="T774" t="s">
        <v>2788</v>
      </c>
      <c r="U774" t="s">
        <v>7188</v>
      </c>
      <c r="V774">
        <v>53940</v>
      </c>
      <c r="W774" t="s">
        <v>6564</v>
      </c>
      <c r="X774">
        <v>1017</v>
      </c>
      <c r="Y774">
        <v>1.89E-2</v>
      </c>
      <c r="Z774">
        <v>131</v>
      </c>
      <c r="AA774" t="s">
        <v>7189</v>
      </c>
      <c r="AB774">
        <v>36</v>
      </c>
      <c r="AC774">
        <v>39</v>
      </c>
      <c r="AD774">
        <v>0</v>
      </c>
      <c r="AE774">
        <v>39.6</v>
      </c>
      <c r="AF774" t="s">
        <v>52</v>
      </c>
      <c r="AG774">
        <v>41000</v>
      </c>
      <c r="AH774" t="s">
        <v>7190</v>
      </c>
      <c r="AI774" t="s">
        <v>54</v>
      </c>
      <c r="AJ774" t="s">
        <v>9380</v>
      </c>
      <c r="AK774" t="s">
        <v>54</v>
      </c>
      <c r="AL774" s="23" t="str">
        <f t="shared" si="13"/>
        <v>Life Style</v>
      </c>
      <c r="AM774">
        <f>LEN(Exploratory_Data_Analysis___video_youtube[[#This Row],[description]])</f>
        <v>300</v>
      </c>
    </row>
    <row r="775" spans="1:39" x14ac:dyDescent="0.35">
      <c r="A775" t="s">
        <v>7191</v>
      </c>
      <c r="B775" t="s">
        <v>7192</v>
      </c>
      <c r="C775" t="s">
        <v>7192</v>
      </c>
      <c r="D775" t="s">
        <v>7193</v>
      </c>
      <c r="E775" t="s">
        <v>41</v>
      </c>
      <c r="F775" t="s">
        <v>125</v>
      </c>
      <c r="G775" t="s">
        <v>1721</v>
      </c>
      <c r="H775" t="s">
        <v>1721</v>
      </c>
      <c r="I775" t="s">
        <v>2494</v>
      </c>
      <c r="J775" t="s">
        <v>7194</v>
      </c>
      <c r="K775" t="s">
        <v>7194</v>
      </c>
      <c r="L775" t="s">
        <v>7195</v>
      </c>
      <c r="M775">
        <v>13</v>
      </c>
      <c r="N775">
        <v>7</v>
      </c>
      <c r="O775">
        <v>2020</v>
      </c>
      <c r="P775">
        <v>13</v>
      </c>
      <c r="Q775" t="s">
        <v>762</v>
      </c>
      <c r="R775" s="1">
        <v>44013</v>
      </c>
      <c r="S775">
        <v>3</v>
      </c>
      <c r="T775" t="s">
        <v>2788</v>
      </c>
      <c r="U775" t="s">
        <v>7196</v>
      </c>
      <c r="V775">
        <v>9888</v>
      </c>
      <c r="W775" t="s">
        <v>7197</v>
      </c>
      <c r="X775">
        <v>178</v>
      </c>
      <c r="Y775">
        <v>1.7999999999999999E-2</v>
      </c>
      <c r="Z775">
        <v>5</v>
      </c>
      <c r="AA775" t="s">
        <v>7198</v>
      </c>
      <c r="AB775">
        <v>54</v>
      </c>
      <c r="AC775">
        <v>55</v>
      </c>
      <c r="AD775">
        <v>0</v>
      </c>
      <c r="AE775">
        <v>55.9</v>
      </c>
      <c r="AF775" t="s">
        <v>52</v>
      </c>
      <c r="AG775">
        <v>36600</v>
      </c>
      <c r="AH775" t="s">
        <v>7199</v>
      </c>
      <c r="AI775" t="s">
        <v>54</v>
      </c>
      <c r="AJ775" t="s">
        <v>4025</v>
      </c>
      <c r="AK775" t="s">
        <v>4025</v>
      </c>
      <c r="AL775" s="23" t="str">
        <f t="shared" si="13"/>
        <v>สินค้าและบริการ</v>
      </c>
      <c r="AM775">
        <f>LEN(Exploratory_Data_Analysis___video_youtube[[#This Row],[description]])</f>
        <v>323</v>
      </c>
    </row>
    <row r="776" spans="1:39" x14ac:dyDescent="0.35">
      <c r="A776" t="s">
        <v>7200</v>
      </c>
      <c r="B776" t="s">
        <v>7201</v>
      </c>
      <c r="C776" t="s">
        <v>7201</v>
      </c>
      <c r="D776" t="s">
        <v>7202</v>
      </c>
      <c r="E776" t="s">
        <v>41</v>
      </c>
      <c r="F776" t="s">
        <v>158</v>
      </c>
      <c r="G776" t="s">
        <v>1721</v>
      </c>
      <c r="H776" t="s">
        <v>1721</v>
      </c>
      <c r="I776" t="s">
        <v>2494</v>
      </c>
      <c r="J776" t="s">
        <v>3077</v>
      </c>
      <c r="K776" t="s">
        <v>3077</v>
      </c>
      <c r="L776" t="s">
        <v>3078</v>
      </c>
      <c r="M776">
        <v>12</v>
      </c>
      <c r="N776">
        <v>7</v>
      </c>
      <c r="O776">
        <v>2020</v>
      </c>
      <c r="P776">
        <v>12</v>
      </c>
      <c r="Q776" t="s">
        <v>762</v>
      </c>
      <c r="R776" s="1">
        <v>44013</v>
      </c>
      <c r="S776">
        <v>3</v>
      </c>
      <c r="T776" t="s">
        <v>2788</v>
      </c>
      <c r="U776" t="s">
        <v>7203</v>
      </c>
      <c r="V776">
        <v>6379</v>
      </c>
      <c r="W776" t="s">
        <v>7204</v>
      </c>
      <c r="X776">
        <v>117</v>
      </c>
      <c r="Y776">
        <v>1.83E-2</v>
      </c>
      <c r="Z776">
        <v>7</v>
      </c>
      <c r="AA776" t="s">
        <v>7205</v>
      </c>
      <c r="AB776">
        <v>10</v>
      </c>
      <c r="AC776">
        <v>48</v>
      </c>
      <c r="AD776">
        <v>0</v>
      </c>
      <c r="AE776">
        <v>48.2</v>
      </c>
      <c r="AF776" t="s">
        <v>52</v>
      </c>
      <c r="AG776">
        <v>37700</v>
      </c>
      <c r="AH776" t="s">
        <v>7206</v>
      </c>
      <c r="AI776" t="s">
        <v>54</v>
      </c>
      <c r="AJ776" t="s">
        <v>133</v>
      </c>
      <c r="AK776" t="s">
        <v>133</v>
      </c>
      <c r="AL776" s="23" t="str">
        <f t="shared" si="13"/>
        <v>สินค้าและบริการ</v>
      </c>
      <c r="AM776">
        <f>LEN(Exploratory_Data_Analysis___video_youtube[[#This Row],[description]])</f>
        <v>256</v>
      </c>
    </row>
    <row r="777" spans="1:39" x14ac:dyDescent="0.35">
      <c r="A777" t="s">
        <v>7207</v>
      </c>
      <c r="B777" t="s">
        <v>7208</v>
      </c>
      <c r="C777" t="s">
        <v>7208</v>
      </c>
      <c r="D777" t="s">
        <v>7209</v>
      </c>
      <c r="E777" t="s">
        <v>41</v>
      </c>
      <c r="F777" t="s">
        <v>465</v>
      </c>
      <c r="G777" t="s">
        <v>1721</v>
      </c>
      <c r="H777" t="s">
        <v>1721</v>
      </c>
      <c r="I777" t="s">
        <v>2494</v>
      </c>
      <c r="J777" t="s">
        <v>7210</v>
      </c>
      <c r="K777" t="s">
        <v>7210</v>
      </c>
      <c r="L777" t="s">
        <v>7211</v>
      </c>
      <c r="M777">
        <v>4</v>
      </c>
      <c r="N777">
        <v>7</v>
      </c>
      <c r="O777">
        <v>2020</v>
      </c>
      <c r="P777">
        <v>4</v>
      </c>
      <c r="Q777" t="s">
        <v>762</v>
      </c>
      <c r="R777" s="1">
        <v>44013</v>
      </c>
      <c r="S777">
        <v>3</v>
      </c>
      <c r="T777" t="s">
        <v>2788</v>
      </c>
      <c r="U777" t="s">
        <v>7212</v>
      </c>
      <c r="V777">
        <v>54390</v>
      </c>
      <c r="W777" t="s">
        <v>7213</v>
      </c>
      <c r="X777">
        <v>871</v>
      </c>
      <c r="Y777">
        <v>1.6E-2</v>
      </c>
      <c r="Z777">
        <v>76</v>
      </c>
      <c r="AA777" t="s">
        <v>7214</v>
      </c>
      <c r="AB777">
        <v>15</v>
      </c>
      <c r="AC777">
        <v>27</v>
      </c>
      <c r="AD777">
        <v>0</v>
      </c>
      <c r="AE777">
        <v>27.3</v>
      </c>
      <c r="AF777" t="s">
        <v>187</v>
      </c>
      <c r="AG777">
        <v>38200</v>
      </c>
      <c r="AH777" t="s">
        <v>7215</v>
      </c>
      <c r="AI777" t="s">
        <v>54</v>
      </c>
      <c r="AJ777" t="s">
        <v>7216</v>
      </c>
      <c r="AK777" t="s">
        <v>7216</v>
      </c>
      <c r="AL777" s="23" t="str">
        <f t="shared" si="13"/>
        <v>Life Style</v>
      </c>
      <c r="AM777">
        <f>LEN(Exploratory_Data_Analysis___video_youtube[[#This Row],[description]])</f>
        <v>289</v>
      </c>
    </row>
    <row r="778" spans="1:39" x14ac:dyDescent="0.35">
      <c r="A778" t="s">
        <v>7217</v>
      </c>
      <c r="B778" t="s">
        <v>7218</v>
      </c>
      <c r="C778" t="s">
        <v>7218</v>
      </c>
      <c r="D778" t="s">
        <v>7219</v>
      </c>
      <c r="E778" t="s">
        <v>41</v>
      </c>
      <c r="F778" t="s">
        <v>924</v>
      </c>
      <c r="G778" t="s">
        <v>1721</v>
      </c>
      <c r="H778" t="s">
        <v>1721</v>
      </c>
      <c r="I778" t="s">
        <v>2494</v>
      </c>
      <c r="J778" t="s">
        <v>7220</v>
      </c>
      <c r="K778" t="s">
        <v>7220</v>
      </c>
      <c r="L778" t="s">
        <v>7221</v>
      </c>
      <c r="M778">
        <v>1</v>
      </c>
      <c r="N778">
        <v>7</v>
      </c>
      <c r="O778">
        <v>2020</v>
      </c>
      <c r="P778">
        <v>1</v>
      </c>
      <c r="Q778" t="s">
        <v>762</v>
      </c>
      <c r="R778" s="1">
        <v>44013</v>
      </c>
      <c r="S778">
        <v>3</v>
      </c>
      <c r="T778" t="s">
        <v>2788</v>
      </c>
      <c r="U778" t="s">
        <v>7222</v>
      </c>
      <c r="V778">
        <v>77789</v>
      </c>
      <c r="W778" t="s">
        <v>7223</v>
      </c>
      <c r="X778">
        <v>1579</v>
      </c>
      <c r="Y778">
        <v>2.0299999999999999E-2</v>
      </c>
      <c r="Z778">
        <v>49</v>
      </c>
      <c r="AA778" t="s">
        <v>7224</v>
      </c>
      <c r="AB778">
        <v>26</v>
      </c>
      <c r="AC778">
        <v>25</v>
      </c>
      <c r="AD778">
        <v>0</v>
      </c>
      <c r="AE778">
        <v>25.4</v>
      </c>
      <c r="AF778" t="s">
        <v>187</v>
      </c>
      <c r="AG778">
        <v>39100</v>
      </c>
      <c r="AH778" t="s">
        <v>7225</v>
      </c>
      <c r="AI778" t="s">
        <v>54</v>
      </c>
      <c r="AJ778" t="s">
        <v>54</v>
      </c>
      <c r="AK778" t="s">
        <v>54</v>
      </c>
      <c r="AL778" s="23" t="str">
        <f t="shared" si="13"/>
        <v>อื่น ๆ</v>
      </c>
      <c r="AM778">
        <f>LEN(Exploratory_Data_Analysis___video_youtube[[#This Row],[description]])</f>
        <v>321</v>
      </c>
    </row>
    <row r="779" spans="1:39" x14ac:dyDescent="0.35">
      <c r="A779" t="s">
        <v>7226</v>
      </c>
      <c r="B779" t="s">
        <v>7227</v>
      </c>
      <c r="C779" t="s">
        <v>7227</v>
      </c>
      <c r="D779" t="s">
        <v>7228</v>
      </c>
      <c r="E779" t="s">
        <v>41</v>
      </c>
      <c r="F779" t="s">
        <v>4833</v>
      </c>
      <c r="G779" t="s">
        <v>1721</v>
      </c>
      <c r="H779" t="s">
        <v>1721</v>
      </c>
      <c r="I779" t="s">
        <v>2494</v>
      </c>
      <c r="J779" t="s">
        <v>3142</v>
      </c>
      <c r="K779" t="s">
        <v>3142</v>
      </c>
      <c r="L779" t="s">
        <v>3143</v>
      </c>
      <c r="M779">
        <v>29</v>
      </c>
      <c r="N779">
        <v>6</v>
      </c>
      <c r="O779">
        <v>2020</v>
      </c>
      <c r="P779">
        <v>29</v>
      </c>
      <c r="Q779" t="s">
        <v>631</v>
      </c>
      <c r="R779" s="1">
        <v>43983</v>
      </c>
      <c r="S779">
        <v>2</v>
      </c>
      <c r="T779" t="s">
        <v>3135</v>
      </c>
      <c r="U779" t="s">
        <v>7229</v>
      </c>
      <c r="V779">
        <v>5701</v>
      </c>
      <c r="W779" t="s">
        <v>7230</v>
      </c>
      <c r="X779">
        <v>64</v>
      </c>
      <c r="Y779">
        <v>1.12E-2</v>
      </c>
      <c r="Z779">
        <v>4</v>
      </c>
      <c r="AA779" t="s">
        <v>7231</v>
      </c>
      <c r="AB779">
        <v>2</v>
      </c>
      <c r="AC779">
        <v>46</v>
      </c>
      <c r="AD779">
        <v>0</v>
      </c>
      <c r="AE779">
        <v>46</v>
      </c>
      <c r="AF779" t="s">
        <v>52</v>
      </c>
      <c r="AG779">
        <v>11800</v>
      </c>
      <c r="AH779" t="s">
        <v>7232</v>
      </c>
      <c r="AI779" t="s">
        <v>54</v>
      </c>
      <c r="AJ779" t="s">
        <v>5736</v>
      </c>
      <c r="AK779" t="s">
        <v>5736</v>
      </c>
      <c r="AL779" s="23" t="str">
        <f t="shared" si="13"/>
        <v>สินค้าและบริการ</v>
      </c>
      <c r="AM779">
        <f>LEN(Exploratory_Data_Analysis___video_youtube[[#This Row],[description]])</f>
        <v>557</v>
      </c>
    </row>
    <row r="780" spans="1:39" x14ac:dyDescent="0.35">
      <c r="A780" t="s">
        <v>7233</v>
      </c>
      <c r="B780" t="s">
        <v>7234</v>
      </c>
      <c r="C780" t="s">
        <v>7234</v>
      </c>
      <c r="D780" t="s">
        <v>7235</v>
      </c>
      <c r="E780" t="s">
        <v>41</v>
      </c>
      <c r="F780" t="s">
        <v>597</v>
      </c>
      <c r="G780" t="s">
        <v>1721</v>
      </c>
      <c r="H780" t="s">
        <v>1721</v>
      </c>
      <c r="I780" t="s">
        <v>2494</v>
      </c>
      <c r="J780" t="s">
        <v>7236</v>
      </c>
      <c r="K780" t="s">
        <v>7236</v>
      </c>
      <c r="L780" t="s">
        <v>7237</v>
      </c>
      <c r="M780">
        <v>26</v>
      </c>
      <c r="N780">
        <v>6</v>
      </c>
      <c r="O780">
        <v>2020</v>
      </c>
      <c r="P780">
        <v>26</v>
      </c>
      <c r="Q780" t="s">
        <v>631</v>
      </c>
      <c r="R780" s="1">
        <v>43983</v>
      </c>
      <c r="S780">
        <v>2</v>
      </c>
      <c r="T780" t="s">
        <v>3135</v>
      </c>
      <c r="U780" t="s">
        <v>7238</v>
      </c>
      <c r="V780">
        <v>77844</v>
      </c>
      <c r="W780" t="s">
        <v>7239</v>
      </c>
      <c r="X780">
        <v>1777</v>
      </c>
      <c r="Y780">
        <v>2.2800000000000001E-2</v>
      </c>
      <c r="Z780">
        <v>72</v>
      </c>
      <c r="AA780" t="s">
        <v>7240</v>
      </c>
      <c r="AB780">
        <v>7</v>
      </c>
      <c r="AC780">
        <v>44</v>
      </c>
      <c r="AD780">
        <v>0</v>
      </c>
      <c r="AE780">
        <v>44.1</v>
      </c>
      <c r="AF780" t="s">
        <v>52</v>
      </c>
      <c r="AG780">
        <v>11800</v>
      </c>
      <c r="AH780" t="s">
        <v>7241</v>
      </c>
      <c r="AI780" t="s">
        <v>54</v>
      </c>
      <c r="AJ780" t="s">
        <v>54</v>
      </c>
      <c r="AK780" t="s">
        <v>54</v>
      </c>
      <c r="AL780" s="23" t="str">
        <f t="shared" si="13"/>
        <v>อื่น ๆ</v>
      </c>
      <c r="AM780">
        <f>LEN(Exploratory_Data_Analysis___video_youtube[[#This Row],[description]])</f>
        <v>448</v>
      </c>
    </row>
    <row r="781" spans="1:39" x14ac:dyDescent="0.35">
      <c r="A781" t="s">
        <v>7242</v>
      </c>
      <c r="B781" t="s">
        <v>7243</v>
      </c>
      <c r="C781" t="s">
        <v>7243</v>
      </c>
      <c r="D781" t="s">
        <v>7244</v>
      </c>
      <c r="E781" t="s">
        <v>41</v>
      </c>
      <c r="F781" t="s">
        <v>3112</v>
      </c>
      <c r="G781" t="s">
        <v>1721</v>
      </c>
      <c r="H781" t="s">
        <v>1721</v>
      </c>
      <c r="I781" t="s">
        <v>2494</v>
      </c>
      <c r="J781" t="s">
        <v>7236</v>
      </c>
      <c r="K781" t="s">
        <v>7236</v>
      </c>
      <c r="L781" t="s">
        <v>7237</v>
      </c>
      <c r="M781">
        <v>26</v>
      </c>
      <c r="N781">
        <v>6</v>
      </c>
      <c r="O781">
        <v>2020</v>
      </c>
      <c r="P781">
        <v>26</v>
      </c>
      <c r="Q781" t="s">
        <v>631</v>
      </c>
      <c r="R781" s="1">
        <v>43983</v>
      </c>
      <c r="S781">
        <v>2</v>
      </c>
      <c r="T781" t="s">
        <v>3135</v>
      </c>
      <c r="U781" t="s">
        <v>7245</v>
      </c>
      <c r="V781">
        <v>8982</v>
      </c>
      <c r="W781" t="s">
        <v>7246</v>
      </c>
      <c r="X781">
        <v>146</v>
      </c>
      <c r="Y781">
        <v>1.6299999999999999E-2</v>
      </c>
      <c r="Z781">
        <v>10</v>
      </c>
      <c r="AA781" t="s">
        <v>5260</v>
      </c>
      <c r="AB781">
        <v>23</v>
      </c>
      <c r="AC781">
        <v>39</v>
      </c>
      <c r="AD781">
        <v>0</v>
      </c>
      <c r="AE781">
        <v>39.4</v>
      </c>
      <c r="AF781" t="s">
        <v>52</v>
      </c>
      <c r="AG781">
        <v>11700</v>
      </c>
      <c r="AH781" t="s">
        <v>7247</v>
      </c>
      <c r="AI781" t="s">
        <v>54</v>
      </c>
      <c r="AJ781" t="s">
        <v>5736</v>
      </c>
      <c r="AK781" t="s">
        <v>5736</v>
      </c>
      <c r="AL781" s="23" t="str">
        <f t="shared" si="13"/>
        <v>สินค้าและบริการ</v>
      </c>
      <c r="AM781">
        <f>LEN(Exploratory_Data_Analysis___video_youtube[[#This Row],[description]])</f>
        <v>619</v>
      </c>
    </row>
    <row r="782" spans="1:39" x14ac:dyDescent="0.35">
      <c r="A782" t="s">
        <v>7248</v>
      </c>
      <c r="B782" t="s">
        <v>7249</v>
      </c>
      <c r="C782" t="s">
        <v>7249</v>
      </c>
      <c r="D782" t="s">
        <v>7250</v>
      </c>
      <c r="E782" t="s">
        <v>41</v>
      </c>
      <c r="F782" t="s">
        <v>114</v>
      </c>
      <c r="G782" t="s">
        <v>1721</v>
      </c>
      <c r="H782" t="s">
        <v>1721</v>
      </c>
      <c r="I782" t="s">
        <v>2494</v>
      </c>
      <c r="J782" t="s">
        <v>7251</v>
      </c>
      <c r="K782" t="s">
        <v>7251</v>
      </c>
      <c r="L782" t="s">
        <v>7252</v>
      </c>
      <c r="M782">
        <v>25</v>
      </c>
      <c r="N782">
        <v>6</v>
      </c>
      <c r="O782">
        <v>2020</v>
      </c>
      <c r="P782">
        <v>25</v>
      </c>
      <c r="Q782" t="s">
        <v>631</v>
      </c>
      <c r="R782" s="1">
        <v>43983</v>
      </c>
      <c r="S782">
        <v>2</v>
      </c>
      <c r="T782" t="s">
        <v>3135</v>
      </c>
      <c r="U782" t="s">
        <v>7253</v>
      </c>
      <c r="V782">
        <v>45907</v>
      </c>
      <c r="W782" t="s">
        <v>7254</v>
      </c>
      <c r="X782">
        <v>969</v>
      </c>
      <c r="Y782">
        <v>2.1100000000000001E-2</v>
      </c>
      <c r="Z782">
        <v>20</v>
      </c>
      <c r="AA782" t="s">
        <v>3827</v>
      </c>
      <c r="AB782">
        <v>48</v>
      </c>
      <c r="AC782">
        <v>31</v>
      </c>
      <c r="AD782">
        <v>0</v>
      </c>
      <c r="AE782">
        <v>31.8</v>
      </c>
      <c r="AF782" t="s">
        <v>52</v>
      </c>
      <c r="AG782">
        <v>11700</v>
      </c>
      <c r="AH782" t="s">
        <v>7255</v>
      </c>
      <c r="AI782" t="s">
        <v>54</v>
      </c>
      <c r="AJ782" t="s">
        <v>54</v>
      </c>
      <c r="AK782" t="s">
        <v>54</v>
      </c>
      <c r="AL782" s="23" t="str">
        <f t="shared" si="13"/>
        <v>อื่น ๆ</v>
      </c>
      <c r="AM782">
        <f>LEN(Exploratory_Data_Analysis___video_youtube[[#This Row],[description]])</f>
        <v>389</v>
      </c>
    </row>
    <row r="783" spans="1:39" x14ac:dyDescent="0.35">
      <c r="A783" t="s">
        <v>7256</v>
      </c>
      <c r="B783" t="s">
        <v>7257</v>
      </c>
      <c r="C783" t="s">
        <v>7257</v>
      </c>
      <c r="D783" t="s">
        <v>7258</v>
      </c>
      <c r="E783" t="s">
        <v>41</v>
      </c>
      <c r="F783" t="s">
        <v>4527</v>
      </c>
      <c r="G783" t="s">
        <v>1721</v>
      </c>
      <c r="H783" t="s">
        <v>1721</v>
      </c>
      <c r="I783" t="s">
        <v>2494</v>
      </c>
      <c r="J783" t="s">
        <v>7259</v>
      </c>
      <c r="K783" t="s">
        <v>7259</v>
      </c>
      <c r="L783" t="s">
        <v>7260</v>
      </c>
      <c r="M783">
        <v>24</v>
      </c>
      <c r="N783">
        <v>6</v>
      </c>
      <c r="O783">
        <v>2020</v>
      </c>
      <c r="P783">
        <v>24</v>
      </c>
      <c r="Q783" t="s">
        <v>631</v>
      </c>
      <c r="R783" s="1">
        <v>43983</v>
      </c>
      <c r="S783">
        <v>2</v>
      </c>
      <c r="T783" t="s">
        <v>3135</v>
      </c>
      <c r="U783" t="s">
        <v>7261</v>
      </c>
      <c r="V783">
        <v>10705</v>
      </c>
      <c r="W783" t="s">
        <v>7262</v>
      </c>
      <c r="X783">
        <v>242</v>
      </c>
      <c r="Y783">
        <v>2.2599999999999999E-2</v>
      </c>
      <c r="Z783">
        <v>24</v>
      </c>
      <c r="AA783" t="s">
        <v>7263</v>
      </c>
      <c r="AB783">
        <v>7</v>
      </c>
      <c r="AC783">
        <v>57</v>
      </c>
      <c r="AD783">
        <v>0</v>
      </c>
      <c r="AE783">
        <v>57.1</v>
      </c>
      <c r="AF783" t="s">
        <v>52</v>
      </c>
      <c r="AG783">
        <v>11700</v>
      </c>
      <c r="AH783" t="s">
        <v>7264</v>
      </c>
      <c r="AI783" t="s">
        <v>54</v>
      </c>
      <c r="AJ783" t="s">
        <v>5415</v>
      </c>
      <c r="AK783" t="s">
        <v>5415</v>
      </c>
      <c r="AL783" s="23" t="str">
        <f t="shared" si="13"/>
        <v>ธุรกิจและการค้า</v>
      </c>
      <c r="AM783">
        <f>LEN(Exploratory_Data_Analysis___video_youtube[[#This Row],[description]])</f>
        <v>321</v>
      </c>
    </row>
    <row r="784" spans="1:39" x14ac:dyDescent="0.35">
      <c r="A784" t="s">
        <v>7265</v>
      </c>
      <c r="B784" t="s">
        <v>7266</v>
      </c>
      <c r="C784" t="s">
        <v>7266</v>
      </c>
      <c r="D784" t="s">
        <v>7267</v>
      </c>
      <c r="E784" t="s">
        <v>41</v>
      </c>
      <c r="F784" t="s">
        <v>4833</v>
      </c>
      <c r="G784" t="s">
        <v>1721</v>
      </c>
      <c r="H784" t="s">
        <v>1721</v>
      </c>
      <c r="I784" t="s">
        <v>2494</v>
      </c>
      <c r="J784" t="s">
        <v>7268</v>
      </c>
      <c r="K784" t="s">
        <v>7268</v>
      </c>
      <c r="L784" t="s">
        <v>7269</v>
      </c>
      <c r="M784">
        <v>23</v>
      </c>
      <c r="N784">
        <v>6</v>
      </c>
      <c r="O784">
        <v>2020</v>
      </c>
      <c r="P784">
        <v>23</v>
      </c>
      <c r="Q784" t="s">
        <v>631</v>
      </c>
      <c r="R784" s="1">
        <v>43983</v>
      </c>
      <c r="S784">
        <v>2</v>
      </c>
      <c r="T784" t="s">
        <v>3135</v>
      </c>
      <c r="U784" t="s">
        <v>7270</v>
      </c>
      <c r="V784">
        <v>59052</v>
      </c>
      <c r="W784" t="s">
        <v>6782</v>
      </c>
      <c r="X784">
        <v>777</v>
      </c>
      <c r="Y784">
        <v>1.32E-2</v>
      </c>
      <c r="Z784">
        <v>31</v>
      </c>
      <c r="AA784" t="s">
        <v>7271</v>
      </c>
      <c r="AB784">
        <v>39</v>
      </c>
      <c r="AC784">
        <v>50</v>
      </c>
      <c r="AD784">
        <v>0</v>
      </c>
      <c r="AE784">
        <v>50.7</v>
      </c>
      <c r="AF784" t="s">
        <v>52</v>
      </c>
      <c r="AG784">
        <v>11700</v>
      </c>
      <c r="AH784" t="s">
        <v>7272</v>
      </c>
      <c r="AI784" t="s">
        <v>54</v>
      </c>
      <c r="AJ784" t="s">
        <v>1143</v>
      </c>
      <c r="AK784" t="s">
        <v>1143</v>
      </c>
      <c r="AL784" s="23" t="str">
        <f t="shared" si="13"/>
        <v>ธุรกิจและการค้า</v>
      </c>
      <c r="AM784">
        <f>LEN(Exploratory_Data_Analysis___video_youtube[[#This Row],[description]])</f>
        <v>426</v>
      </c>
    </row>
    <row r="785" spans="1:39" x14ac:dyDescent="0.35">
      <c r="A785" t="s">
        <v>7273</v>
      </c>
      <c r="B785" t="s">
        <v>7274</v>
      </c>
      <c r="C785" t="s">
        <v>7274</v>
      </c>
      <c r="D785" t="s">
        <v>7275</v>
      </c>
      <c r="E785" t="s">
        <v>41</v>
      </c>
      <c r="F785" t="s">
        <v>4527</v>
      </c>
      <c r="G785" t="s">
        <v>1721</v>
      </c>
      <c r="H785" t="s">
        <v>1721</v>
      </c>
      <c r="I785" t="s">
        <v>2494</v>
      </c>
      <c r="J785" t="s">
        <v>7276</v>
      </c>
      <c r="K785" t="s">
        <v>3151</v>
      </c>
      <c r="L785" t="s">
        <v>3152</v>
      </c>
      <c r="M785">
        <v>22</v>
      </c>
      <c r="N785">
        <v>6</v>
      </c>
      <c r="O785">
        <v>2020</v>
      </c>
      <c r="P785">
        <v>22</v>
      </c>
      <c r="Q785" t="s">
        <v>631</v>
      </c>
      <c r="R785" s="1">
        <v>43983</v>
      </c>
      <c r="S785">
        <v>2</v>
      </c>
      <c r="T785" t="s">
        <v>3135</v>
      </c>
      <c r="U785" t="s">
        <v>7277</v>
      </c>
      <c r="V785">
        <v>41878</v>
      </c>
      <c r="W785" t="s">
        <v>7278</v>
      </c>
      <c r="X785">
        <v>768</v>
      </c>
      <c r="Y785">
        <v>1.83E-2</v>
      </c>
      <c r="Z785">
        <v>61</v>
      </c>
      <c r="AA785" t="s">
        <v>7279</v>
      </c>
      <c r="AB785">
        <v>54</v>
      </c>
      <c r="AC785">
        <v>16</v>
      </c>
      <c r="AD785">
        <v>1</v>
      </c>
      <c r="AE785">
        <v>76.900000000000006</v>
      </c>
      <c r="AF785" t="s">
        <v>259</v>
      </c>
      <c r="AG785">
        <v>11700</v>
      </c>
      <c r="AH785" t="s">
        <v>7280</v>
      </c>
      <c r="AI785" t="s">
        <v>54</v>
      </c>
      <c r="AJ785" t="s">
        <v>54</v>
      </c>
      <c r="AK785" t="s">
        <v>54</v>
      </c>
      <c r="AL785" s="23" t="str">
        <f t="shared" si="13"/>
        <v>อื่น ๆ</v>
      </c>
      <c r="AM785">
        <f>LEN(Exploratory_Data_Analysis___video_youtube[[#This Row],[description]])</f>
        <v>315</v>
      </c>
    </row>
    <row r="786" spans="1:39" x14ac:dyDescent="0.35">
      <c r="A786" t="s">
        <v>7281</v>
      </c>
      <c r="B786" t="s">
        <v>7282</v>
      </c>
      <c r="C786" t="s">
        <v>7282</v>
      </c>
      <c r="D786" t="s">
        <v>7283</v>
      </c>
      <c r="E786" t="s">
        <v>41</v>
      </c>
      <c r="F786" t="s">
        <v>4527</v>
      </c>
      <c r="G786" t="s">
        <v>1721</v>
      </c>
      <c r="H786" t="s">
        <v>1721</v>
      </c>
      <c r="I786" t="s">
        <v>2494</v>
      </c>
      <c r="J786" t="s">
        <v>7284</v>
      </c>
      <c r="K786" t="s">
        <v>7284</v>
      </c>
      <c r="L786" t="s">
        <v>7285</v>
      </c>
      <c r="M786">
        <v>19</v>
      </c>
      <c r="N786">
        <v>6</v>
      </c>
      <c r="O786">
        <v>2020</v>
      </c>
      <c r="P786">
        <v>19</v>
      </c>
      <c r="Q786" t="s">
        <v>631</v>
      </c>
      <c r="R786" s="1">
        <v>43983</v>
      </c>
      <c r="S786">
        <v>2</v>
      </c>
      <c r="T786" t="s">
        <v>3135</v>
      </c>
      <c r="U786" t="s">
        <v>7286</v>
      </c>
      <c r="V786">
        <v>20680</v>
      </c>
      <c r="W786" t="s">
        <v>7287</v>
      </c>
      <c r="X786">
        <v>287</v>
      </c>
      <c r="Y786">
        <v>1.3899999999999999E-2</v>
      </c>
      <c r="Z786">
        <v>14</v>
      </c>
      <c r="AA786" t="s">
        <v>7288</v>
      </c>
      <c r="AB786">
        <v>0</v>
      </c>
      <c r="AC786">
        <v>3</v>
      </c>
      <c r="AD786">
        <v>1</v>
      </c>
      <c r="AE786">
        <v>63</v>
      </c>
      <c r="AF786" t="s">
        <v>259</v>
      </c>
      <c r="AG786">
        <v>39800</v>
      </c>
      <c r="AH786" t="s">
        <v>7289</v>
      </c>
      <c r="AI786" t="s">
        <v>54</v>
      </c>
      <c r="AJ786" t="s">
        <v>5573</v>
      </c>
      <c r="AK786" t="s">
        <v>5573</v>
      </c>
      <c r="AL786" s="23" t="str">
        <f t="shared" si="13"/>
        <v>ธุรกิจและการค้า</v>
      </c>
      <c r="AM786">
        <f>LEN(Exploratory_Data_Analysis___video_youtube[[#This Row],[description]])</f>
        <v>231</v>
      </c>
    </row>
    <row r="787" spans="1:39" x14ac:dyDescent="0.35">
      <c r="A787" t="s">
        <v>7290</v>
      </c>
      <c r="B787" t="s">
        <v>7291</v>
      </c>
      <c r="C787" t="s">
        <v>7291</v>
      </c>
      <c r="D787" t="s">
        <v>7292</v>
      </c>
      <c r="E787" t="s">
        <v>41</v>
      </c>
      <c r="F787" t="s">
        <v>310</v>
      </c>
      <c r="G787" t="s">
        <v>1721</v>
      </c>
      <c r="H787" t="s">
        <v>1721</v>
      </c>
      <c r="I787" t="s">
        <v>2494</v>
      </c>
      <c r="J787" t="s">
        <v>7293</v>
      </c>
      <c r="K787" t="s">
        <v>7293</v>
      </c>
      <c r="L787" t="s">
        <v>7294</v>
      </c>
      <c r="M787">
        <v>17</v>
      </c>
      <c r="N787">
        <v>6</v>
      </c>
      <c r="O787">
        <v>2020</v>
      </c>
      <c r="P787">
        <v>17</v>
      </c>
      <c r="Q787" t="s">
        <v>631</v>
      </c>
      <c r="R787" s="1">
        <v>43983</v>
      </c>
      <c r="S787">
        <v>2</v>
      </c>
      <c r="T787" t="s">
        <v>3135</v>
      </c>
      <c r="U787" t="s">
        <v>7295</v>
      </c>
      <c r="V787">
        <v>21435</v>
      </c>
      <c r="W787" t="s">
        <v>6943</v>
      </c>
      <c r="X787">
        <v>387</v>
      </c>
      <c r="Y787">
        <v>1.8100000000000002E-2</v>
      </c>
      <c r="Z787">
        <v>27</v>
      </c>
      <c r="AA787" t="s">
        <v>4216</v>
      </c>
      <c r="AB787">
        <v>5</v>
      </c>
      <c r="AC787">
        <v>58</v>
      </c>
      <c r="AD787">
        <v>0</v>
      </c>
      <c r="AE787">
        <v>58.1</v>
      </c>
      <c r="AF787" t="s">
        <v>52</v>
      </c>
      <c r="AG787">
        <v>39800</v>
      </c>
      <c r="AH787" t="s">
        <v>7296</v>
      </c>
      <c r="AI787" t="s">
        <v>54</v>
      </c>
      <c r="AJ787" t="s">
        <v>846</v>
      </c>
      <c r="AK787" t="s">
        <v>846</v>
      </c>
      <c r="AL787" s="23" t="str">
        <f t="shared" si="13"/>
        <v>ธุรกิจและการค้า</v>
      </c>
      <c r="AM787">
        <f>LEN(Exploratory_Data_Analysis___video_youtube[[#This Row],[description]])</f>
        <v>332</v>
      </c>
    </row>
    <row r="788" spans="1:39" x14ac:dyDescent="0.35">
      <c r="A788" t="s">
        <v>7297</v>
      </c>
      <c r="B788" t="s">
        <v>7298</v>
      </c>
      <c r="C788" t="s">
        <v>7298</v>
      </c>
      <c r="D788" t="s">
        <v>7299</v>
      </c>
      <c r="E788" t="s">
        <v>41</v>
      </c>
      <c r="F788" t="s">
        <v>4017</v>
      </c>
      <c r="G788" t="s">
        <v>1721</v>
      </c>
      <c r="H788" t="s">
        <v>1721</v>
      </c>
      <c r="I788" t="s">
        <v>2494</v>
      </c>
      <c r="J788" t="s">
        <v>7293</v>
      </c>
      <c r="K788" t="s">
        <v>7293</v>
      </c>
      <c r="L788" t="s">
        <v>7294</v>
      </c>
      <c r="M788">
        <v>17</v>
      </c>
      <c r="N788">
        <v>6</v>
      </c>
      <c r="O788">
        <v>2020</v>
      </c>
      <c r="P788">
        <v>17</v>
      </c>
      <c r="Q788" t="s">
        <v>631</v>
      </c>
      <c r="R788" s="1">
        <v>43983</v>
      </c>
      <c r="S788">
        <v>2</v>
      </c>
      <c r="T788" t="s">
        <v>3135</v>
      </c>
      <c r="U788" t="s">
        <v>7300</v>
      </c>
      <c r="V788">
        <v>5870</v>
      </c>
      <c r="W788" t="s">
        <v>4449</v>
      </c>
      <c r="X788">
        <v>68</v>
      </c>
      <c r="Y788">
        <v>1.1599999999999999E-2</v>
      </c>
      <c r="Z788">
        <v>6</v>
      </c>
      <c r="AA788" t="s">
        <v>5998</v>
      </c>
      <c r="AB788">
        <v>49</v>
      </c>
      <c r="AC788">
        <v>57</v>
      </c>
      <c r="AD788">
        <v>0</v>
      </c>
      <c r="AE788">
        <v>57.8</v>
      </c>
      <c r="AF788" t="s">
        <v>52</v>
      </c>
      <c r="AG788">
        <v>38900</v>
      </c>
      <c r="AH788" t="s">
        <v>7301</v>
      </c>
      <c r="AI788" t="s">
        <v>54</v>
      </c>
      <c r="AJ788" t="s">
        <v>1143</v>
      </c>
      <c r="AK788" t="s">
        <v>1143</v>
      </c>
      <c r="AL788" s="23" t="str">
        <f t="shared" si="13"/>
        <v>ธุรกิจและการค้า</v>
      </c>
      <c r="AM788">
        <f>LEN(Exploratory_Data_Analysis___video_youtube[[#This Row],[description]])</f>
        <v>358</v>
      </c>
    </row>
    <row r="789" spans="1:39" x14ac:dyDescent="0.35">
      <c r="A789" t="s">
        <v>7302</v>
      </c>
      <c r="B789" t="s">
        <v>7303</v>
      </c>
      <c r="C789" t="s">
        <v>7303</v>
      </c>
      <c r="D789" t="s">
        <v>7304</v>
      </c>
      <c r="E789" t="s">
        <v>41</v>
      </c>
      <c r="F789" t="s">
        <v>628</v>
      </c>
      <c r="G789" t="s">
        <v>1721</v>
      </c>
      <c r="H789" t="s">
        <v>1721</v>
      </c>
      <c r="I789" t="s">
        <v>2494</v>
      </c>
      <c r="J789" t="s">
        <v>7305</v>
      </c>
      <c r="K789" t="s">
        <v>7305</v>
      </c>
      <c r="L789" t="s">
        <v>7306</v>
      </c>
      <c r="M789">
        <v>14</v>
      </c>
      <c r="N789">
        <v>6</v>
      </c>
      <c r="O789">
        <v>2020</v>
      </c>
      <c r="P789">
        <v>14</v>
      </c>
      <c r="Q789" t="s">
        <v>631</v>
      </c>
      <c r="R789" s="1">
        <v>43983</v>
      </c>
      <c r="S789">
        <v>2</v>
      </c>
      <c r="T789" t="s">
        <v>3135</v>
      </c>
      <c r="U789" t="s">
        <v>7049</v>
      </c>
      <c r="V789">
        <v>26869</v>
      </c>
      <c r="W789" t="s">
        <v>5850</v>
      </c>
      <c r="X789">
        <v>535</v>
      </c>
      <c r="Y789">
        <v>1.9900000000000001E-2</v>
      </c>
      <c r="Z789">
        <v>58</v>
      </c>
      <c r="AA789" t="s">
        <v>7307</v>
      </c>
      <c r="AB789">
        <v>2</v>
      </c>
      <c r="AC789">
        <v>32</v>
      </c>
      <c r="AD789">
        <v>0</v>
      </c>
      <c r="AE789">
        <v>32</v>
      </c>
      <c r="AF789" t="s">
        <v>52</v>
      </c>
      <c r="AG789">
        <v>41100</v>
      </c>
      <c r="AH789" t="s">
        <v>7308</v>
      </c>
      <c r="AI789" t="s">
        <v>54</v>
      </c>
      <c r="AJ789" t="s">
        <v>272</v>
      </c>
      <c r="AK789" t="s">
        <v>272</v>
      </c>
      <c r="AL789" s="23" t="str">
        <f t="shared" si="13"/>
        <v>สินค้าและบริการ</v>
      </c>
      <c r="AM789">
        <f>LEN(Exploratory_Data_Analysis___video_youtube[[#This Row],[description]])</f>
        <v>315</v>
      </c>
    </row>
    <row r="790" spans="1:39" x14ac:dyDescent="0.35">
      <c r="A790" t="s">
        <v>7309</v>
      </c>
      <c r="B790" t="s">
        <v>7310</v>
      </c>
      <c r="C790" t="s">
        <v>7310</v>
      </c>
      <c r="D790" t="s">
        <v>7311</v>
      </c>
      <c r="E790" t="s">
        <v>41</v>
      </c>
      <c r="F790" t="s">
        <v>103</v>
      </c>
      <c r="G790" t="s">
        <v>1721</v>
      </c>
      <c r="H790" t="s">
        <v>1721</v>
      </c>
      <c r="I790" t="s">
        <v>2494</v>
      </c>
      <c r="J790" t="s">
        <v>7312</v>
      </c>
      <c r="K790" t="s">
        <v>7312</v>
      </c>
      <c r="L790" t="s">
        <v>7313</v>
      </c>
      <c r="M790">
        <v>13</v>
      </c>
      <c r="N790">
        <v>6</v>
      </c>
      <c r="O790">
        <v>2020</v>
      </c>
      <c r="P790">
        <v>13</v>
      </c>
      <c r="Q790" t="s">
        <v>631</v>
      </c>
      <c r="R790" s="1">
        <v>43983</v>
      </c>
      <c r="S790">
        <v>2</v>
      </c>
      <c r="T790" t="s">
        <v>3135</v>
      </c>
      <c r="U790" t="s">
        <v>7314</v>
      </c>
      <c r="V790">
        <v>12684</v>
      </c>
      <c r="W790" t="s">
        <v>2607</v>
      </c>
      <c r="X790">
        <v>190</v>
      </c>
      <c r="Y790">
        <v>1.4999999999999999E-2</v>
      </c>
      <c r="Z790">
        <v>7</v>
      </c>
      <c r="AA790" t="s">
        <v>7315</v>
      </c>
      <c r="AB790">
        <v>59</v>
      </c>
      <c r="AC790">
        <v>38</v>
      </c>
      <c r="AD790">
        <v>0</v>
      </c>
      <c r="AE790">
        <v>39</v>
      </c>
      <c r="AF790" t="s">
        <v>52</v>
      </c>
      <c r="AG790">
        <v>41700</v>
      </c>
      <c r="AH790" t="s">
        <v>7316</v>
      </c>
      <c r="AI790" t="s">
        <v>3000</v>
      </c>
      <c r="AJ790" t="s">
        <v>54</v>
      </c>
      <c r="AK790" t="s">
        <v>54</v>
      </c>
      <c r="AL790" s="23" t="str">
        <f t="shared" si="13"/>
        <v>อื่น ๆ</v>
      </c>
      <c r="AM790">
        <f>LEN(Exploratory_Data_Analysis___video_youtube[[#This Row],[description]])</f>
        <v>477</v>
      </c>
    </row>
    <row r="791" spans="1:39" x14ac:dyDescent="0.35">
      <c r="A791" t="s">
        <v>7317</v>
      </c>
      <c r="B791" t="s">
        <v>7318</v>
      </c>
      <c r="C791" t="s">
        <v>7318</v>
      </c>
      <c r="D791" t="s">
        <v>7319</v>
      </c>
      <c r="E791" t="s">
        <v>41</v>
      </c>
      <c r="F791" t="s">
        <v>69</v>
      </c>
      <c r="G791" t="s">
        <v>1721</v>
      </c>
      <c r="H791" t="s">
        <v>1721</v>
      </c>
      <c r="I791" t="s">
        <v>2494</v>
      </c>
      <c r="J791" t="s">
        <v>7320</v>
      </c>
      <c r="K791" t="s">
        <v>7320</v>
      </c>
      <c r="L791" t="s">
        <v>7321</v>
      </c>
      <c r="M791">
        <v>12</v>
      </c>
      <c r="N791">
        <v>6</v>
      </c>
      <c r="O791">
        <v>2020</v>
      </c>
      <c r="P791">
        <v>12</v>
      </c>
      <c r="Q791" t="s">
        <v>631</v>
      </c>
      <c r="R791" s="1">
        <v>43983</v>
      </c>
      <c r="S791">
        <v>2</v>
      </c>
      <c r="T791" t="s">
        <v>3135</v>
      </c>
      <c r="U791" t="s">
        <v>7322</v>
      </c>
      <c r="V791">
        <v>34443</v>
      </c>
      <c r="W791" t="s">
        <v>1161</v>
      </c>
      <c r="X791">
        <v>527</v>
      </c>
      <c r="Y791">
        <v>1.5299999999999999E-2</v>
      </c>
      <c r="Z791">
        <v>43</v>
      </c>
      <c r="AA791" t="s">
        <v>7323</v>
      </c>
      <c r="AB791">
        <v>6</v>
      </c>
      <c r="AC791">
        <v>51</v>
      </c>
      <c r="AD791">
        <v>0</v>
      </c>
      <c r="AE791">
        <v>51.1</v>
      </c>
      <c r="AF791" t="s">
        <v>52</v>
      </c>
      <c r="AG791">
        <v>38700</v>
      </c>
      <c r="AH791" t="s">
        <v>7324</v>
      </c>
      <c r="AI791" t="s">
        <v>54</v>
      </c>
      <c r="AJ791" t="s">
        <v>249</v>
      </c>
      <c r="AK791" t="s">
        <v>249</v>
      </c>
      <c r="AL791" s="23" t="str">
        <f t="shared" si="13"/>
        <v>เศรษฐกิจ</v>
      </c>
      <c r="AM791">
        <f>LEN(Exploratory_Data_Analysis___video_youtube[[#This Row],[description]])</f>
        <v>315</v>
      </c>
    </row>
    <row r="792" spans="1:39" x14ac:dyDescent="0.35">
      <c r="A792" t="s">
        <v>7325</v>
      </c>
      <c r="B792" t="s">
        <v>7326</v>
      </c>
      <c r="C792" t="s">
        <v>7326</v>
      </c>
      <c r="D792" t="s">
        <v>7327</v>
      </c>
      <c r="E792" t="s">
        <v>41</v>
      </c>
      <c r="F792" t="s">
        <v>224</v>
      </c>
      <c r="G792" t="s">
        <v>1721</v>
      </c>
      <c r="H792" t="s">
        <v>1721</v>
      </c>
      <c r="I792" t="s">
        <v>2494</v>
      </c>
      <c r="J792" t="s">
        <v>7320</v>
      </c>
      <c r="K792" t="s">
        <v>7320</v>
      </c>
      <c r="L792" t="s">
        <v>7321</v>
      </c>
      <c r="M792">
        <v>12</v>
      </c>
      <c r="N792">
        <v>6</v>
      </c>
      <c r="O792">
        <v>2020</v>
      </c>
      <c r="P792">
        <v>12</v>
      </c>
      <c r="Q792" t="s">
        <v>631</v>
      </c>
      <c r="R792" s="1">
        <v>43983</v>
      </c>
      <c r="S792">
        <v>2</v>
      </c>
      <c r="T792" t="s">
        <v>3135</v>
      </c>
      <c r="U792" t="s">
        <v>7328</v>
      </c>
      <c r="V792">
        <v>10440</v>
      </c>
      <c r="W792" t="s">
        <v>7329</v>
      </c>
      <c r="X792">
        <v>180</v>
      </c>
      <c r="Y792">
        <v>1.72E-2</v>
      </c>
      <c r="Z792">
        <v>5</v>
      </c>
      <c r="AA792" t="s">
        <v>7330</v>
      </c>
      <c r="AB792">
        <v>19</v>
      </c>
      <c r="AC792">
        <v>44</v>
      </c>
      <c r="AD792">
        <v>0</v>
      </c>
      <c r="AE792">
        <v>44.3</v>
      </c>
      <c r="AF792" t="s">
        <v>52</v>
      </c>
      <c r="AG792">
        <v>11800</v>
      </c>
      <c r="AH792" t="s">
        <v>7331</v>
      </c>
      <c r="AI792" t="s">
        <v>54</v>
      </c>
      <c r="AJ792" t="s">
        <v>7043</v>
      </c>
      <c r="AK792" t="s">
        <v>7043</v>
      </c>
      <c r="AL792" s="23" t="str">
        <f t="shared" si="13"/>
        <v>Life Style</v>
      </c>
      <c r="AM792">
        <f>LEN(Exploratory_Data_Analysis___video_youtube[[#This Row],[description]])</f>
        <v>387</v>
      </c>
    </row>
    <row r="793" spans="1:39" x14ac:dyDescent="0.35">
      <c r="A793" t="s">
        <v>7332</v>
      </c>
      <c r="B793" t="s">
        <v>7333</v>
      </c>
      <c r="C793" t="s">
        <v>7333</v>
      </c>
      <c r="D793" t="s">
        <v>7334</v>
      </c>
      <c r="E793" t="s">
        <v>41</v>
      </c>
      <c r="F793" t="s">
        <v>58</v>
      </c>
      <c r="G793" t="s">
        <v>1721</v>
      </c>
      <c r="H793" t="s">
        <v>1721</v>
      </c>
      <c r="I793" t="s">
        <v>2494</v>
      </c>
      <c r="J793" t="s">
        <v>7335</v>
      </c>
      <c r="K793" t="s">
        <v>7335</v>
      </c>
      <c r="L793" t="s">
        <v>7336</v>
      </c>
      <c r="M793">
        <v>9</v>
      </c>
      <c r="N793">
        <v>6</v>
      </c>
      <c r="O793">
        <v>2020</v>
      </c>
      <c r="P793">
        <v>9</v>
      </c>
      <c r="Q793" t="s">
        <v>631</v>
      </c>
      <c r="R793" s="1">
        <v>43983</v>
      </c>
      <c r="S793">
        <v>2</v>
      </c>
      <c r="T793" t="s">
        <v>3135</v>
      </c>
      <c r="U793" t="s">
        <v>7337</v>
      </c>
      <c r="V793">
        <v>49025</v>
      </c>
      <c r="W793" t="s">
        <v>4858</v>
      </c>
      <c r="X793">
        <v>686</v>
      </c>
      <c r="Y793">
        <v>1.4E-2</v>
      </c>
      <c r="Z793">
        <v>97</v>
      </c>
      <c r="AA793" t="s">
        <v>7338</v>
      </c>
      <c r="AB793">
        <v>18</v>
      </c>
      <c r="AC793">
        <v>5</v>
      </c>
      <c r="AD793">
        <v>1</v>
      </c>
      <c r="AE793">
        <v>65.3</v>
      </c>
      <c r="AF793" t="s">
        <v>259</v>
      </c>
      <c r="AG793">
        <v>44000</v>
      </c>
      <c r="AH793" t="s">
        <v>7339</v>
      </c>
      <c r="AI793" t="s">
        <v>451</v>
      </c>
      <c r="AJ793" t="s">
        <v>249</v>
      </c>
      <c r="AK793" t="s">
        <v>249</v>
      </c>
      <c r="AL793" s="23" t="str">
        <f t="shared" si="13"/>
        <v>เศรษฐกิจ</v>
      </c>
      <c r="AM793">
        <f>LEN(Exploratory_Data_Analysis___video_youtube[[#This Row],[description]])</f>
        <v>248</v>
      </c>
    </row>
    <row r="794" spans="1:39" x14ac:dyDescent="0.35">
      <c r="A794" t="s">
        <v>7340</v>
      </c>
      <c r="B794" t="s">
        <v>7341</v>
      </c>
      <c r="C794" t="s">
        <v>7341</v>
      </c>
      <c r="D794" t="s">
        <v>7342</v>
      </c>
      <c r="E794" t="s">
        <v>41</v>
      </c>
      <c r="F794" t="s">
        <v>92</v>
      </c>
      <c r="G794" t="s">
        <v>1721</v>
      </c>
      <c r="H794" t="s">
        <v>1721</v>
      </c>
      <c r="I794" t="s">
        <v>2494</v>
      </c>
      <c r="J794" t="s">
        <v>7343</v>
      </c>
      <c r="K794" t="s">
        <v>7343</v>
      </c>
      <c r="L794" t="s">
        <v>7344</v>
      </c>
      <c r="M794">
        <v>6</v>
      </c>
      <c r="N794">
        <v>6</v>
      </c>
      <c r="O794">
        <v>2020</v>
      </c>
      <c r="P794">
        <v>6</v>
      </c>
      <c r="Q794" t="s">
        <v>631</v>
      </c>
      <c r="R794" s="1">
        <v>43983</v>
      </c>
      <c r="S794">
        <v>2</v>
      </c>
      <c r="T794" t="s">
        <v>3135</v>
      </c>
      <c r="U794" t="s">
        <v>7345</v>
      </c>
      <c r="V794">
        <v>33606</v>
      </c>
      <c r="W794" t="s">
        <v>7346</v>
      </c>
      <c r="X794">
        <v>488</v>
      </c>
      <c r="Y794">
        <v>1.4500000000000001E-2</v>
      </c>
      <c r="Z794">
        <v>21</v>
      </c>
      <c r="AA794" t="s">
        <v>7347</v>
      </c>
      <c r="AB794">
        <v>17</v>
      </c>
      <c r="AC794">
        <v>0</v>
      </c>
      <c r="AD794">
        <v>1</v>
      </c>
      <c r="AE794">
        <v>60.3</v>
      </c>
      <c r="AF794" t="s">
        <v>259</v>
      </c>
      <c r="AG794">
        <v>40800</v>
      </c>
      <c r="AH794" t="s">
        <v>7348</v>
      </c>
      <c r="AI794" t="s">
        <v>54</v>
      </c>
      <c r="AJ794" t="s">
        <v>54</v>
      </c>
      <c r="AK794" t="s">
        <v>54</v>
      </c>
      <c r="AL794" s="23" t="str">
        <f t="shared" si="13"/>
        <v>อื่น ๆ</v>
      </c>
      <c r="AM794">
        <f>LEN(Exploratory_Data_Analysis___video_youtube[[#This Row],[description]])</f>
        <v>628</v>
      </c>
    </row>
    <row r="795" spans="1:39" x14ac:dyDescent="0.35">
      <c r="A795" t="s">
        <v>7349</v>
      </c>
      <c r="B795" t="s">
        <v>7350</v>
      </c>
      <c r="C795" t="s">
        <v>7350</v>
      </c>
      <c r="D795" t="s">
        <v>7351</v>
      </c>
      <c r="E795" t="s">
        <v>41</v>
      </c>
      <c r="F795" t="s">
        <v>92</v>
      </c>
      <c r="G795" t="s">
        <v>1721</v>
      </c>
      <c r="H795" t="s">
        <v>1721</v>
      </c>
      <c r="I795" t="s">
        <v>2494</v>
      </c>
      <c r="J795" t="s">
        <v>7352</v>
      </c>
      <c r="K795" t="s">
        <v>7353</v>
      </c>
      <c r="L795" t="s">
        <v>7354</v>
      </c>
      <c r="M795">
        <v>5</v>
      </c>
      <c r="N795">
        <v>6</v>
      </c>
      <c r="O795">
        <v>2020</v>
      </c>
      <c r="P795">
        <v>5</v>
      </c>
      <c r="Q795" t="s">
        <v>631</v>
      </c>
      <c r="R795" s="1">
        <v>43983</v>
      </c>
      <c r="S795">
        <v>2</v>
      </c>
      <c r="T795" t="s">
        <v>3135</v>
      </c>
      <c r="U795" t="s">
        <v>7355</v>
      </c>
      <c r="V795">
        <v>32640</v>
      </c>
      <c r="W795" t="s">
        <v>7356</v>
      </c>
      <c r="X795">
        <v>512</v>
      </c>
      <c r="Y795">
        <v>1.5699999999999999E-2</v>
      </c>
      <c r="Z795">
        <v>21</v>
      </c>
      <c r="AA795" t="s">
        <v>7357</v>
      </c>
      <c r="AB795">
        <v>55</v>
      </c>
      <c r="AC795">
        <v>45</v>
      </c>
      <c r="AD795">
        <v>0</v>
      </c>
      <c r="AE795">
        <v>45.9</v>
      </c>
      <c r="AF795" t="s">
        <v>52</v>
      </c>
      <c r="AG795">
        <v>41500</v>
      </c>
      <c r="AH795" t="s">
        <v>7358</v>
      </c>
      <c r="AI795" t="s">
        <v>54</v>
      </c>
      <c r="AJ795" t="s">
        <v>54</v>
      </c>
      <c r="AK795" t="s">
        <v>54</v>
      </c>
      <c r="AL795" s="23" t="str">
        <f t="shared" si="13"/>
        <v>อื่น ๆ</v>
      </c>
      <c r="AM795">
        <f>LEN(Exploratory_Data_Analysis___video_youtube[[#This Row],[description]])</f>
        <v>271</v>
      </c>
    </row>
    <row r="796" spans="1:39" x14ac:dyDescent="0.35">
      <c r="A796" t="s">
        <v>7359</v>
      </c>
      <c r="B796" t="s">
        <v>7360</v>
      </c>
      <c r="C796" t="s">
        <v>7360</v>
      </c>
      <c r="D796" t="s">
        <v>7361</v>
      </c>
      <c r="E796" t="s">
        <v>41</v>
      </c>
      <c r="F796" t="s">
        <v>92</v>
      </c>
      <c r="G796" t="s">
        <v>1721</v>
      </c>
      <c r="H796" t="s">
        <v>1721</v>
      </c>
      <c r="I796" t="s">
        <v>2494</v>
      </c>
      <c r="J796" t="s">
        <v>7362</v>
      </c>
      <c r="K796" t="s">
        <v>7363</v>
      </c>
      <c r="L796" t="s">
        <v>7364</v>
      </c>
      <c r="M796">
        <v>2</v>
      </c>
      <c r="N796">
        <v>6</v>
      </c>
      <c r="O796">
        <v>2020</v>
      </c>
      <c r="P796">
        <v>2</v>
      </c>
      <c r="Q796" t="s">
        <v>631</v>
      </c>
      <c r="R796" s="1">
        <v>43983</v>
      </c>
      <c r="S796">
        <v>2</v>
      </c>
      <c r="T796" t="s">
        <v>3135</v>
      </c>
      <c r="U796" t="s">
        <v>7365</v>
      </c>
      <c r="V796">
        <v>63582</v>
      </c>
      <c r="W796" t="s">
        <v>7366</v>
      </c>
      <c r="X796">
        <v>1321</v>
      </c>
      <c r="Y796">
        <v>2.0799999999999999E-2</v>
      </c>
      <c r="Z796">
        <v>83</v>
      </c>
      <c r="AA796" t="s">
        <v>7367</v>
      </c>
      <c r="AB796">
        <v>46</v>
      </c>
      <c r="AC796">
        <v>48</v>
      </c>
      <c r="AD796">
        <v>0</v>
      </c>
      <c r="AE796">
        <v>48.8</v>
      </c>
      <c r="AF796" t="s">
        <v>52</v>
      </c>
      <c r="AG796">
        <v>43400</v>
      </c>
      <c r="AH796" t="s">
        <v>7368</v>
      </c>
      <c r="AI796" t="s">
        <v>54</v>
      </c>
      <c r="AJ796" t="s">
        <v>54</v>
      </c>
      <c r="AK796" t="s">
        <v>54</v>
      </c>
      <c r="AL796" s="23" t="str">
        <f t="shared" si="13"/>
        <v>อื่น ๆ</v>
      </c>
      <c r="AM796">
        <f>LEN(Exploratory_Data_Analysis___video_youtube[[#This Row],[description]])</f>
        <v>604</v>
      </c>
    </row>
    <row r="797" spans="1:39" x14ac:dyDescent="0.35">
      <c r="A797" t="s">
        <v>7369</v>
      </c>
      <c r="B797" t="s">
        <v>7370</v>
      </c>
      <c r="C797" t="s">
        <v>7370</v>
      </c>
      <c r="D797" t="s">
        <v>7371</v>
      </c>
      <c r="E797" t="s">
        <v>41</v>
      </c>
      <c r="F797" t="s">
        <v>224</v>
      </c>
      <c r="G797" t="s">
        <v>1721</v>
      </c>
      <c r="H797" t="s">
        <v>1721</v>
      </c>
      <c r="I797" t="s">
        <v>2494</v>
      </c>
      <c r="J797" t="s">
        <v>7372</v>
      </c>
      <c r="K797" t="s">
        <v>7373</v>
      </c>
      <c r="L797" t="s">
        <v>7374</v>
      </c>
      <c r="M797">
        <v>1</v>
      </c>
      <c r="N797">
        <v>6</v>
      </c>
      <c r="O797">
        <v>2020</v>
      </c>
      <c r="P797">
        <v>1</v>
      </c>
      <c r="Q797" t="s">
        <v>631</v>
      </c>
      <c r="R797" s="1">
        <v>43983</v>
      </c>
      <c r="S797">
        <v>2</v>
      </c>
      <c r="T797" t="s">
        <v>3135</v>
      </c>
      <c r="U797" t="s">
        <v>7375</v>
      </c>
      <c r="V797">
        <v>37462</v>
      </c>
      <c r="W797" t="s">
        <v>7376</v>
      </c>
      <c r="X797">
        <v>547</v>
      </c>
      <c r="Y797">
        <v>1.46E-2</v>
      </c>
      <c r="Z797">
        <v>109</v>
      </c>
      <c r="AA797" t="s">
        <v>7377</v>
      </c>
      <c r="AB797">
        <v>39</v>
      </c>
      <c r="AC797">
        <v>3</v>
      </c>
      <c r="AD797">
        <v>1</v>
      </c>
      <c r="AE797">
        <v>63.7</v>
      </c>
      <c r="AF797" t="s">
        <v>259</v>
      </c>
      <c r="AG797">
        <v>11800</v>
      </c>
      <c r="AH797" t="s">
        <v>7378</v>
      </c>
      <c r="AI797" t="s">
        <v>54</v>
      </c>
      <c r="AJ797" t="s">
        <v>1419</v>
      </c>
      <c r="AK797" t="s">
        <v>1419</v>
      </c>
      <c r="AL797" s="23" t="str">
        <f t="shared" si="13"/>
        <v>Life Style</v>
      </c>
      <c r="AM797">
        <f>LEN(Exploratory_Data_Analysis___video_youtube[[#This Row],[description]])</f>
        <v>485</v>
      </c>
    </row>
    <row r="798" spans="1:39" x14ac:dyDescent="0.35">
      <c r="A798" t="s">
        <v>7379</v>
      </c>
      <c r="B798" t="s">
        <v>7380</v>
      </c>
      <c r="C798" t="s">
        <v>7380</v>
      </c>
      <c r="D798" t="s">
        <v>7381</v>
      </c>
      <c r="E798" t="s">
        <v>41</v>
      </c>
      <c r="F798" t="s">
        <v>4833</v>
      </c>
      <c r="G798" t="s">
        <v>1721</v>
      </c>
      <c r="H798" t="s">
        <v>1721</v>
      </c>
      <c r="I798" t="s">
        <v>2494</v>
      </c>
      <c r="J798" t="s">
        <v>7382</v>
      </c>
      <c r="K798" t="s">
        <v>7382</v>
      </c>
      <c r="L798" t="s">
        <v>7383</v>
      </c>
      <c r="M798">
        <v>28</v>
      </c>
      <c r="N798">
        <v>5</v>
      </c>
      <c r="O798">
        <v>2020</v>
      </c>
      <c r="P798">
        <v>28</v>
      </c>
      <c r="Q798" t="s">
        <v>479</v>
      </c>
      <c r="R798" s="1">
        <v>43952</v>
      </c>
      <c r="S798">
        <v>2</v>
      </c>
      <c r="T798" t="s">
        <v>3135</v>
      </c>
      <c r="U798" t="s">
        <v>7384</v>
      </c>
      <c r="V798">
        <v>69099</v>
      </c>
      <c r="W798" t="s">
        <v>7385</v>
      </c>
      <c r="X798">
        <v>1135</v>
      </c>
      <c r="Y798">
        <v>1.6400000000000001E-2</v>
      </c>
      <c r="Z798">
        <v>55</v>
      </c>
      <c r="AA798" t="s">
        <v>7386</v>
      </c>
      <c r="AB798">
        <v>1</v>
      </c>
      <c r="AC798">
        <v>54</v>
      </c>
      <c r="AD798">
        <v>0</v>
      </c>
      <c r="AE798">
        <v>54</v>
      </c>
      <c r="AF798" t="s">
        <v>52</v>
      </c>
      <c r="AG798">
        <v>11800</v>
      </c>
      <c r="AH798" t="s">
        <v>7387</v>
      </c>
      <c r="AI798" t="s">
        <v>54</v>
      </c>
      <c r="AJ798" t="s">
        <v>249</v>
      </c>
      <c r="AK798" t="s">
        <v>54</v>
      </c>
      <c r="AL798" s="23" t="str">
        <f t="shared" si="13"/>
        <v>เศรษฐกิจ</v>
      </c>
      <c r="AM798">
        <f>LEN(Exploratory_Data_Analysis___video_youtube[[#This Row],[description]])</f>
        <v>429</v>
      </c>
    </row>
    <row r="799" spans="1:39" x14ac:dyDescent="0.35">
      <c r="A799" t="s">
        <v>7388</v>
      </c>
      <c r="B799" t="s">
        <v>7389</v>
      </c>
      <c r="C799" t="s">
        <v>7389</v>
      </c>
      <c r="D799" t="s">
        <v>7390</v>
      </c>
      <c r="E799" t="s">
        <v>41</v>
      </c>
      <c r="F799" t="s">
        <v>103</v>
      </c>
      <c r="G799" t="s">
        <v>1721</v>
      </c>
      <c r="H799" t="s">
        <v>1721</v>
      </c>
      <c r="I799" t="s">
        <v>2494</v>
      </c>
      <c r="J799" t="s">
        <v>3299</v>
      </c>
      <c r="K799" t="s">
        <v>3299</v>
      </c>
      <c r="L799" t="s">
        <v>3300</v>
      </c>
      <c r="M799">
        <v>21</v>
      </c>
      <c r="N799">
        <v>5</v>
      </c>
      <c r="O799">
        <v>2020</v>
      </c>
      <c r="P799">
        <v>21</v>
      </c>
      <c r="Q799" t="s">
        <v>479</v>
      </c>
      <c r="R799" s="1">
        <v>43952</v>
      </c>
      <c r="S799">
        <v>2</v>
      </c>
      <c r="T799" t="s">
        <v>3135</v>
      </c>
      <c r="U799" t="s">
        <v>7391</v>
      </c>
      <c r="V799">
        <v>17789</v>
      </c>
      <c r="W799" t="s">
        <v>6349</v>
      </c>
      <c r="X799">
        <v>265</v>
      </c>
      <c r="Y799">
        <v>1.49E-2</v>
      </c>
      <c r="Z799">
        <v>17</v>
      </c>
      <c r="AA799" t="s">
        <v>7392</v>
      </c>
      <c r="AB799">
        <v>41</v>
      </c>
      <c r="AC799">
        <v>53</v>
      </c>
      <c r="AD799">
        <v>0</v>
      </c>
      <c r="AE799">
        <v>53.7</v>
      </c>
      <c r="AF799" t="s">
        <v>52</v>
      </c>
      <c r="AG799">
        <v>39800</v>
      </c>
      <c r="AH799" t="s">
        <v>7393</v>
      </c>
      <c r="AI799" t="s">
        <v>54</v>
      </c>
      <c r="AJ799" t="s">
        <v>6766</v>
      </c>
      <c r="AK799" t="s">
        <v>6766</v>
      </c>
      <c r="AL799" s="23" t="str">
        <f t="shared" si="13"/>
        <v>สินค้าและบริการ</v>
      </c>
      <c r="AM799">
        <f>LEN(Exploratory_Data_Analysis___video_youtube[[#This Row],[description]])</f>
        <v>414</v>
      </c>
    </row>
    <row r="800" spans="1:39" x14ac:dyDescent="0.35">
      <c r="A800" t="s">
        <v>7394</v>
      </c>
      <c r="B800" t="s">
        <v>7395</v>
      </c>
      <c r="C800" t="s">
        <v>7395</v>
      </c>
      <c r="D800" t="s">
        <v>7396</v>
      </c>
      <c r="E800" t="s">
        <v>41</v>
      </c>
      <c r="F800" t="s">
        <v>158</v>
      </c>
      <c r="G800" t="s">
        <v>1721</v>
      </c>
      <c r="H800" t="s">
        <v>1721</v>
      </c>
      <c r="I800" t="s">
        <v>2494</v>
      </c>
      <c r="J800" t="s">
        <v>7397</v>
      </c>
      <c r="K800" t="s">
        <v>7397</v>
      </c>
      <c r="L800" t="s">
        <v>7398</v>
      </c>
      <c r="M800">
        <v>17</v>
      </c>
      <c r="N800">
        <v>5</v>
      </c>
      <c r="O800">
        <v>2020</v>
      </c>
      <c r="P800">
        <v>17</v>
      </c>
      <c r="Q800" t="s">
        <v>479</v>
      </c>
      <c r="R800" s="1">
        <v>43952</v>
      </c>
      <c r="S800">
        <v>2</v>
      </c>
      <c r="T800" t="s">
        <v>3135</v>
      </c>
      <c r="U800" t="s">
        <v>7399</v>
      </c>
      <c r="V800">
        <v>58283</v>
      </c>
      <c r="W800" t="s">
        <v>7400</v>
      </c>
      <c r="X800">
        <v>1592</v>
      </c>
      <c r="Y800">
        <v>2.7300000000000001E-2</v>
      </c>
      <c r="Z800">
        <v>68</v>
      </c>
      <c r="AA800" t="s">
        <v>7401</v>
      </c>
      <c r="AB800">
        <v>35</v>
      </c>
      <c r="AC800">
        <v>17</v>
      </c>
      <c r="AD800">
        <v>0</v>
      </c>
      <c r="AE800">
        <v>17.600000000000001</v>
      </c>
      <c r="AF800" t="s">
        <v>187</v>
      </c>
      <c r="AG800">
        <v>38300</v>
      </c>
      <c r="AH800" t="s">
        <v>7402</v>
      </c>
      <c r="AI800" t="s">
        <v>54</v>
      </c>
      <c r="AJ800" t="s">
        <v>54</v>
      </c>
      <c r="AK800" t="s">
        <v>54</v>
      </c>
      <c r="AL800" s="23" t="str">
        <f t="shared" si="13"/>
        <v>อื่น ๆ</v>
      </c>
      <c r="AM800">
        <f>LEN(Exploratory_Data_Analysis___video_youtube[[#This Row],[description]])</f>
        <v>400</v>
      </c>
    </row>
    <row r="801" spans="1:39" x14ac:dyDescent="0.35">
      <c r="A801" t="s">
        <v>7403</v>
      </c>
      <c r="B801" t="s">
        <v>7404</v>
      </c>
      <c r="C801" t="s">
        <v>7404</v>
      </c>
      <c r="D801" t="s">
        <v>7405</v>
      </c>
      <c r="E801" t="s">
        <v>41</v>
      </c>
      <c r="F801" t="s">
        <v>40</v>
      </c>
      <c r="G801" t="s">
        <v>1721</v>
      </c>
      <c r="H801" t="s">
        <v>1721</v>
      </c>
      <c r="I801" t="s">
        <v>2494</v>
      </c>
      <c r="J801" t="s">
        <v>7406</v>
      </c>
      <c r="K801" t="s">
        <v>7406</v>
      </c>
      <c r="L801" t="s">
        <v>7407</v>
      </c>
      <c r="M801">
        <v>16</v>
      </c>
      <c r="N801">
        <v>5</v>
      </c>
      <c r="O801">
        <v>2020</v>
      </c>
      <c r="P801">
        <v>16</v>
      </c>
      <c r="Q801" t="s">
        <v>479</v>
      </c>
      <c r="R801" s="1">
        <v>43952</v>
      </c>
      <c r="S801">
        <v>2</v>
      </c>
      <c r="T801" t="s">
        <v>3135</v>
      </c>
      <c r="U801" t="s">
        <v>7408</v>
      </c>
      <c r="V801">
        <v>28574</v>
      </c>
      <c r="W801" t="s">
        <v>7409</v>
      </c>
      <c r="X801">
        <v>904</v>
      </c>
      <c r="Y801">
        <v>3.1600000000000003E-2</v>
      </c>
      <c r="Z801">
        <v>37</v>
      </c>
      <c r="AA801" t="s">
        <v>7410</v>
      </c>
      <c r="AB801">
        <v>58</v>
      </c>
      <c r="AC801">
        <v>20</v>
      </c>
      <c r="AD801">
        <v>0</v>
      </c>
      <c r="AE801">
        <v>21</v>
      </c>
      <c r="AF801" t="s">
        <v>187</v>
      </c>
      <c r="AG801">
        <v>34600</v>
      </c>
      <c r="AH801" t="s">
        <v>7411</v>
      </c>
      <c r="AI801" t="s">
        <v>54</v>
      </c>
      <c r="AJ801" t="s">
        <v>166</v>
      </c>
      <c r="AK801" t="s">
        <v>54</v>
      </c>
      <c r="AL801" s="23" t="str">
        <f t="shared" si="13"/>
        <v>Life Style</v>
      </c>
      <c r="AM801">
        <f>LEN(Exploratory_Data_Analysis___video_youtube[[#This Row],[description]])</f>
        <v>385</v>
      </c>
    </row>
    <row r="802" spans="1:39" x14ac:dyDescent="0.35">
      <c r="A802" t="s">
        <v>7412</v>
      </c>
      <c r="B802" t="s">
        <v>7413</v>
      </c>
      <c r="C802" t="s">
        <v>7413</v>
      </c>
      <c r="D802" t="s">
        <v>7414</v>
      </c>
      <c r="E802" t="s">
        <v>41</v>
      </c>
      <c r="F802" t="s">
        <v>4038</v>
      </c>
      <c r="G802" t="s">
        <v>1721</v>
      </c>
      <c r="H802" t="s">
        <v>1721</v>
      </c>
      <c r="I802" t="s">
        <v>2494</v>
      </c>
      <c r="J802" t="s">
        <v>7415</v>
      </c>
      <c r="K802" t="s">
        <v>7415</v>
      </c>
      <c r="L802" t="s">
        <v>7416</v>
      </c>
      <c r="M802">
        <v>14</v>
      </c>
      <c r="N802">
        <v>5</v>
      </c>
      <c r="O802">
        <v>2020</v>
      </c>
      <c r="P802">
        <v>14</v>
      </c>
      <c r="Q802" t="s">
        <v>479</v>
      </c>
      <c r="R802" s="1">
        <v>43952</v>
      </c>
      <c r="S802">
        <v>2</v>
      </c>
      <c r="T802" t="s">
        <v>3135</v>
      </c>
      <c r="U802" t="s">
        <v>7417</v>
      </c>
      <c r="V802">
        <v>71066</v>
      </c>
      <c r="W802" t="s">
        <v>7418</v>
      </c>
      <c r="X802">
        <v>1116</v>
      </c>
      <c r="Y802">
        <v>1.5699999999999999E-2</v>
      </c>
      <c r="Z802">
        <v>74</v>
      </c>
      <c r="AA802" t="s">
        <v>7419</v>
      </c>
      <c r="AB802">
        <v>53</v>
      </c>
      <c r="AC802">
        <v>18</v>
      </c>
      <c r="AD802">
        <v>1</v>
      </c>
      <c r="AE802">
        <v>78.900000000000006</v>
      </c>
      <c r="AF802" t="s">
        <v>259</v>
      </c>
      <c r="AG802">
        <v>40600</v>
      </c>
      <c r="AH802" t="s">
        <v>7420</v>
      </c>
      <c r="AI802" t="s">
        <v>54</v>
      </c>
      <c r="AJ802" t="s">
        <v>5573</v>
      </c>
      <c r="AK802" t="s">
        <v>5573</v>
      </c>
      <c r="AL802" s="23" t="str">
        <f t="shared" si="13"/>
        <v>ธุรกิจและการค้า</v>
      </c>
      <c r="AM802">
        <f>LEN(Exploratory_Data_Analysis___video_youtube[[#This Row],[description]])</f>
        <v>341</v>
      </c>
    </row>
    <row r="803" spans="1:39" x14ac:dyDescent="0.35">
      <c r="A803" t="s">
        <v>7421</v>
      </c>
      <c r="B803" t="s">
        <v>7422</v>
      </c>
      <c r="C803" t="s">
        <v>7422</v>
      </c>
      <c r="D803" t="s">
        <v>7423</v>
      </c>
      <c r="E803" t="s">
        <v>41</v>
      </c>
      <c r="F803" t="s">
        <v>4038</v>
      </c>
      <c r="G803" t="s">
        <v>1721</v>
      </c>
      <c r="H803" t="s">
        <v>1721</v>
      </c>
      <c r="I803" t="s">
        <v>2494</v>
      </c>
      <c r="J803" t="s">
        <v>3343</v>
      </c>
      <c r="K803" t="s">
        <v>3343</v>
      </c>
      <c r="L803" t="s">
        <v>3344</v>
      </c>
      <c r="M803">
        <v>13</v>
      </c>
      <c r="N803">
        <v>5</v>
      </c>
      <c r="O803">
        <v>2020</v>
      </c>
      <c r="P803">
        <v>13</v>
      </c>
      <c r="Q803" t="s">
        <v>479</v>
      </c>
      <c r="R803" s="1">
        <v>43952</v>
      </c>
      <c r="S803">
        <v>2</v>
      </c>
      <c r="T803" t="s">
        <v>3135</v>
      </c>
      <c r="U803" t="s">
        <v>7424</v>
      </c>
      <c r="V803">
        <v>21611</v>
      </c>
      <c r="W803" t="s">
        <v>7425</v>
      </c>
      <c r="X803">
        <v>318</v>
      </c>
      <c r="Y803">
        <v>1.47E-2</v>
      </c>
      <c r="Z803">
        <v>25</v>
      </c>
      <c r="AA803" t="s">
        <v>7426</v>
      </c>
      <c r="AB803">
        <v>11</v>
      </c>
      <c r="AC803">
        <v>43</v>
      </c>
      <c r="AD803">
        <v>0</v>
      </c>
      <c r="AE803">
        <v>43.2</v>
      </c>
      <c r="AF803" t="s">
        <v>52</v>
      </c>
      <c r="AG803">
        <v>37200</v>
      </c>
      <c r="AH803" t="s">
        <v>7427</v>
      </c>
      <c r="AI803" t="s">
        <v>54</v>
      </c>
      <c r="AJ803" t="s">
        <v>5573</v>
      </c>
      <c r="AK803" t="s">
        <v>5573</v>
      </c>
      <c r="AL803" s="23" t="str">
        <f t="shared" si="13"/>
        <v>ธุรกิจและการค้า</v>
      </c>
      <c r="AM803">
        <f>LEN(Exploratory_Data_Analysis___video_youtube[[#This Row],[description]])</f>
        <v>389</v>
      </c>
    </row>
    <row r="804" spans="1:39" x14ac:dyDescent="0.35">
      <c r="A804" t="s">
        <v>7428</v>
      </c>
      <c r="B804" t="s">
        <v>7429</v>
      </c>
      <c r="C804" t="s">
        <v>7429</v>
      </c>
      <c r="D804" t="s">
        <v>7430</v>
      </c>
      <c r="E804" t="s">
        <v>41</v>
      </c>
      <c r="F804" t="s">
        <v>4017</v>
      </c>
      <c r="G804" t="s">
        <v>1721</v>
      </c>
      <c r="H804" t="s">
        <v>1721</v>
      </c>
      <c r="I804" t="s">
        <v>2494</v>
      </c>
      <c r="J804" t="s">
        <v>3377</v>
      </c>
      <c r="K804" t="s">
        <v>3377</v>
      </c>
      <c r="L804" t="s">
        <v>3378</v>
      </c>
      <c r="M804">
        <v>9</v>
      </c>
      <c r="N804">
        <v>5</v>
      </c>
      <c r="O804">
        <v>2020</v>
      </c>
      <c r="P804">
        <v>9</v>
      </c>
      <c r="Q804" t="s">
        <v>479</v>
      </c>
      <c r="R804" s="1">
        <v>43952</v>
      </c>
      <c r="S804">
        <v>2</v>
      </c>
      <c r="T804" t="s">
        <v>3135</v>
      </c>
      <c r="U804" t="s">
        <v>7431</v>
      </c>
      <c r="V804">
        <v>63662</v>
      </c>
      <c r="W804" t="s">
        <v>4493</v>
      </c>
      <c r="X804">
        <v>679</v>
      </c>
      <c r="Y804">
        <v>1.0699999999999999E-2</v>
      </c>
      <c r="Z804">
        <v>47</v>
      </c>
      <c r="AA804" t="s">
        <v>7432</v>
      </c>
      <c r="AB804">
        <v>32</v>
      </c>
      <c r="AC804">
        <v>49</v>
      </c>
      <c r="AD804">
        <v>0</v>
      </c>
      <c r="AE804">
        <v>49.5</v>
      </c>
      <c r="AF804" t="s">
        <v>52</v>
      </c>
      <c r="AG804">
        <v>36900</v>
      </c>
      <c r="AH804" t="s">
        <v>7433</v>
      </c>
      <c r="AI804" t="s">
        <v>54</v>
      </c>
      <c r="AJ804" t="s">
        <v>5736</v>
      </c>
      <c r="AK804" t="s">
        <v>5736</v>
      </c>
      <c r="AL804" s="23" t="str">
        <f t="shared" si="13"/>
        <v>สินค้าและบริการ</v>
      </c>
      <c r="AM804">
        <f>LEN(Exploratory_Data_Analysis___video_youtube[[#This Row],[description]])</f>
        <v>480</v>
      </c>
    </row>
    <row r="805" spans="1:39" x14ac:dyDescent="0.35">
      <c r="A805" t="s">
        <v>7434</v>
      </c>
      <c r="B805" t="s">
        <v>7435</v>
      </c>
      <c r="C805" t="s">
        <v>7435</v>
      </c>
      <c r="D805" t="s">
        <v>7436</v>
      </c>
      <c r="E805" t="s">
        <v>41</v>
      </c>
      <c r="F805" t="s">
        <v>4527</v>
      </c>
      <c r="G805" t="s">
        <v>1721</v>
      </c>
      <c r="H805" t="s">
        <v>1721</v>
      </c>
      <c r="I805" t="s">
        <v>2494</v>
      </c>
      <c r="J805" t="s">
        <v>7437</v>
      </c>
      <c r="K805" t="s">
        <v>7437</v>
      </c>
      <c r="L805" t="s">
        <v>7438</v>
      </c>
      <c r="M805">
        <v>8</v>
      </c>
      <c r="N805">
        <v>5</v>
      </c>
      <c r="O805">
        <v>2020</v>
      </c>
      <c r="P805">
        <v>8</v>
      </c>
      <c r="Q805" t="s">
        <v>479</v>
      </c>
      <c r="R805" s="1">
        <v>43952</v>
      </c>
      <c r="S805">
        <v>2</v>
      </c>
      <c r="T805" t="s">
        <v>3135</v>
      </c>
      <c r="U805" t="s">
        <v>7439</v>
      </c>
      <c r="V805">
        <v>49298</v>
      </c>
      <c r="W805" t="s">
        <v>3415</v>
      </c>
      <c r="X805">
        <v>630</v>
      </c>
      <c r="Y805">
        <v>1.2800000000000001E-2</v>
      </c>
      <c r="Z805">
        <v>55</v>
      </c>
      <c r="AA805" t="s">
        <v>7440</v>
      </c>
      <c r="AB805">
        <v>56</v>
      </c>
      <c r="AC805">
        <v>44</v>
      </c>
      <c r="AD805">
        <v>0</v>
      </c>
      <c r="AE805">
        <v>44.9</v>
      </c>
      <c r="AF805" t="s">
        <v>52</v>
      </c>
      <c r="AG805">
        <v>37900</v>
      </c>
      <c r="AH805" t="s">
        <v>7441</v>
      </c>
      <c r="AI805" t="s">
        <v>54</v>
      </c>
      <c r="AJ805" t="s">
        <v>6867</v>
      </c>
      <c r="AK805" t="s">
        <v>6867</v>
      </c>
      <c r="AL805" s="23" t="str">
        <f t="shared" si="13"/>
        <v>ธุรกิจและการค้า</v>
      </c>
      <c r="AM805">
        <f>LEN(Exploratory_Data_Analysis___video_youtube[[#This Row],[description]])</f>
        <v>441</v>
      </c>
    </row>
    <row r="806" spans="1:39" x14ac:dyDescent="0.35">
      <c r="A806" t="s">
        <v>7442</v>
      </c>
      <c r="B806" t="s">
        <v>7443</v>
      </c>
      <c r="C806" t="s">
        <v>7443</v>
      </c>
      <c r="D806" t="s">
        <v>7444</v>
      </c>
      <c r="E806" t="s">
        <v>41</v>
      </c>
      <c r="F806" t="s">
        <v>4527</v>
      </c>
      <c r="G806" t="s">
        <v>1721</v>
      </c>
      <c r="H806" t="s">
        <v>1721</v>
      </c>
      <c r="I806" t="s">
        <v>2494</v>
      </c>
      <c r="J806" t="s">
        <v>7437</v>
      </c>
      <c r="K806" t="s">
        <v>7437</v>
      </c>
      <c r="L806" t="s">
        <v>7438</v>
      </c>
      <c r="M806">
        <v>8</v>
      </c>
      <c r="N806">
        <v>5</v>
      </c>
      <c r="O806">
        <v>2020</v>
      </c>
      <c r="P806">
        <v>8</v>
      </c>
      <c r="Q806" t="s">
        <v>479</v>
      </c>
      <c r="R806" s="1">
        <v>43952</v>
      </c>
      <c r="S806">
        <v>2</v>
      </c>
      <c r="T806" t="s">
        <v>3135</v>
      </c>
      <c r="U806" t="s">
        <v>7445</v>
      </c>
      <c r="V806">
        <v>9376</v>
      </c>
      <c r="W806" t="s">
        <v>3800</v>
      </c>
      <c r="X806">
        <v>123</v>
      </c>
      <c r="Y806">
        <v>1.3100000000000001E-2</v>
      </c>
      <c r="Z806">
        <v>10</v>
      </c>
      <c r="AA806" t="s">
        <v>5998</v>
      </c>
      <c r="AB806">
        <v>49</v>
      </c>
      <c r="AC806">
        <v>57</v>
      </c>
      <c r="AD806">
        <v>0</v>
      </c>
      <c r="AE806">
        <v>57.8</v>
      </c>
      <c r="AF806" t="s">
        <v>52</v>
      </c>
      <c r="AG806">
        <v>31200</v>
      </c>
      <c r="AH806" t="s">
        <v>7446</v>
      </c>
      <c r="AI806" t="s">
        <v>54</v>
      </c>
      <c r="AJ806" t="s">
        <v>6867</v>
      </c>
      <c r="AK806" t="s">
        <v>6867</v>
      </c>
      <c r="AL806" s="23" t="str">
        <f t="shared" si="13"/>
        <v>ธุรกิจและการค้า</v>
      </c>
      <c r="AM806">
        <f>LEN(Exploratory_Data_Analysis___video_youtube[[#This Row],[description]])</f>
        <v>421</v>
      </c>
    </row>
    <row r="807" spans="1:39" x14ac:dyDescent="0.35">
      <c r="A807" t="s">
        <v>7447</v>
      </c>
      <c r="B807" t="s">
        <v>7448</v>
      </c>
      <c r="C807" t="s">
        <v>7448</v>
      </c>
      <c r="D807" t="s">
        <v>7449</v>
      </c>
      <c r="E807" t="s">
        <v>41</v>
      </c>
      <c r="F807" t="s">
        <v>158</v>
      </c>
      <c r="G807" t="s">
        <v>1721</v>
      </c>
      <c r="H807" t="s">
        <v>1721</v>
      </c>
      <c r="I807" t="s">
        <v>2494</v>
      </c>
      <c r="J807" t="s">
        <v>3421</v>
      </c>
      <c r="K807" t="s">
        <v>3421</v>
      </c>
      <c r="L807" t="s">
        <v>3422</v>
      </c>
      <c r="M807">
        <v>3</v>
      </c>
      <c r="N807">
        <v>5</v>
      </c>
      <c r="O807">
        <v>2020</v>
      </c>
      <c r="P807">
        <v>3</v>
      </c>
      <c r="Q807" t="s">
        <v>479</v>
      </c>
      <c r="R807" s="1">
        <v>43952</v>
      </c>
      <c r="S807">
        <v>2</v>
      </c>
      <c r="T807" t="s">
        <v>3135</v>
      </c>
      <c r="U807" t="s">
        <v>7450</v>
      </c>
      <c r="V807">
        <v>78198</v>
      </c>
      <c r="W807" t="s">
        <v>978</v>
      </c>
      <c r="X807">
        <v>817</v>
      </c>
      <c r="Y807">
        <v>1.04E-2</v>
      </c>
      <c r="Z807">
        <v>113</v>
      </c>
      <c r="AA807" t="s">
        <v>7451</v>
      </c>
      <c r="AB807">
        <v>7</v>
      </c>
      <c r="AC807">
        <v>4</v>
      </c>
      <c r="AD807">
        <v>1</v>
      </c>
      <c r="AE807">
        <v>64.099999999999994</v>
      </c>
      <c r="AF807" t="s">
        <v>259</v>
      </c>
      <c r="AG807">
        <v>30600</v>
      </c>
      <c r="AH807" t="s">
        <v>7452</v>
      </c>
      <c r="AI807" t="s">
        <v>54</v>
      </c>
      <c r="AJ807" t="s">
        <v>3427</v>
      </c>
      <c r="AK807" t="s">
        <v>3427</v>
      </c>
      <c r="AL807" s="23" t="str">
        <f t="shared" si="13"/>
        <v>สินค้าและบริการ</v>
      </c>
      <c r="AM807">
        <f>LEN(Exploratory_Data_Analysis___video_youtube[[#This Row],[description]])</f>
        <v>692</v>
      </c>
    </row>
    <row r="808" spans="1:39" x14ac:dyDescent="0.35">
      <c r="A808" t="s">
        <v>7453</v>
      </c>
      <c r="B808" t="s">
        <v>7454</v>
      </c>
      <c r="C808" t="s">
        <v>7454</v>
      </c>
      <c r="D808" t="s">
        <v>7455</v>
      </c>
      <c r="E808" t="s">
        <v>41</v>
      </c>
      <c r="F808" t="s">
        <v>92</v>
      </c>
      <c r="G808" t="s">
        <v>1721</v>
      </c>
      <c r="H808" t="s">
        <v>1721</v>
      </c>
      <c r="I808" t="s">
        <v>2494</v>
      </c>
      <c r="J808" t="s">
        <v>3457</v>
      </c>
      <c r="K808" t="s">
        <v>3457</v>
      </c>
      <c r="L808" t="s">
        <v>3458</v>
      </c>
      <c r="M808">
        <v>28</v>
      </c>
      <c r="N808">
        <v>4</v>
      </c>
      <c r="O808">
        <v>2020</v>
      </c>
      <c r="P808">
        <v>28</v>
      </c>
      <c r="Q808" t="s">
        <v>355</v>
      </c>
      <c r="R808" s="1">
        <v>43922</v>
      </c>
      <c r="S808">
        <v>2</v>
      </c>
      <c r="T808" t="s">
        <v>3135</v>
      </c>
      <c r="U808" t="s">
        <v>7456</v>
      </c>
      <c r="V808">
        <v>12412</v>
      </c>
      <c r="W808" t="s">
        <v>86</v>
      </c>
      <c r="X808">
        <v>274</v>
      </c>
      <c r="Y808">
        <v>2.2100000000000002E-2</v>
      </c>
      <c r="Z808">
        <v>7</v>
      </c>
      <c r="AA808" t="s">
        <v>7457</v>
      </c>
      <c r="AB808">
        <v>18</v>
      </c>
      <c r="AC808">
        <v>31</v>
      </c>
      <c r="AD808">
        <v>0</v>
      </c>
      <c r="AE808">
        <v>31.3</v>
      </c>
      <c r="AF808" t="s">
        <v>52</v>
      </c>
      <c r="AG808">
        <v>36200</v>
      </c>
      <c r="AH808" t="s">
        <v>7458</v>
      </c>
      <c r="AI808" t="s">
        <v>54</v>
      </c>
      <c r="AJ808" t="s">
        <v>7043</v>
      </c>
      <c r="AK808" t="s">
        <v>7043</v>
      </c>
      <c r="AL808" s="23" t="str">
        <f t="shared" si="13"/>
        <v>Life Style</v>
      </c>
      <c r="AM808">
        <f>LEN(Exploratory_Data_Analysis___video_youtube[[#This Row],[description]])</f>
        <v>375</v>
      </c>
    </row>
    <row r="809" spans="1:39" x14ac:dyDescent="0.35">
      <c r="A809" t="s">
        <v>7459</v>
      </c>
      <c r="B809" t="s">
        <v>7460</v>
      </c>
      <c r="C809" t="s">
        <v>7460</v>
      </c>
      <c r="D809" t="s">
        <v>7461</v>
      </c>
      <c r="E809" t="s">
        <v>41</v>
      </c>
      <c r="F809" t="s">
        <v>1483</v>
      </c>
      <c r="G809" t="s">
        <v>1721</v>
      </c>
      <c r="H809" t="s">
        <v>1721</v>
      </c>
      <c r="I809" t="s">
        <v>2494</v>
      </c>
      <c r="J809" t="s">
        <v>3465</v>
      </c>
      <c r="K809" t="s">
        <v>3465</v>
      </c>
      <c r="L809" t="s">
        <v>3466</v>
      </c>
      <c r="M809">
        <v>27</v>
      </c>
      <c r="N809">
        <v>4</v>
      </c>
      <c r="O809">
        <v>2020</v>
      </c>
      <c r="P809">
        <v>27</v>
      </c>
      <c r="Q809" t="s">
        <v>355</v>
      </c>
      <c r="R809" s="1">
        <v>43922</v>
      </c>
      <c r="S809">
        <v>2</v>
      </c>
      <c r="T809" t="s">
        <v>3135</v>
      </c>
      <c r="U809" t="s">
        <v>7462</v>
      </c>
      <c r="V809">
        <v>10884</v>
      </c>
      <c r="W809" t="s">
        <v>7463</v>
      </c>
      <c r="X809">
        <v>161</v>
      </c>
      <c r="Y809">
        <v>1.4800000000000001E-2</v>
      </c>
      <c r="Z809">
        <v>7</v>
      </c>
      <c r="AA809" t="s">
        <v>7464</v>
      </c>
      <c r="AB809">
        <v>32</v>
      </c>
      <c r="AC809">
        <v>30</v>
      </c>
      <c r="AD809">
        <v>0</v>
      </c>
      <c r="AE809">
        <v>30.5</v>
      </c>
      <c r="AF809" t="s">
        <v>52</v>
      </c>
      <c r="AG809">
        <v>33500</v>
      </c>
      <c r="AH809" t="s">
        <v>7465</v>
      </c>
      <c r="AI809" t="s">
        <v>54</v>
      </c>
      <c r="AJ809" t="s">
        <v>54</v>
      </c>
      <c r="AK809" t="s">
        <v>54</v>
      </c>
      <c r="AL809" s="23" t="str">
        <f t="shared" si="13"/>
        <v>อื่น ๆ</v>
      </c>
      <c r="AM809">
        <f>LEN(Exploratory_Data_Analysis___video_youtube[[#This Row],[description]])</f>
        <v>366</v>
      </c>
    </row>
    <row r="810" spans="1:39" x14ac:dyDescent="0.35">
      <c r="A810" t="s">
        <v>7466</v>
      </c>
      <c r="B810" t="s">
        <v>7467</v>
      </c>
      <c r="C810" t="s">
        <v>7467</v>
      </c>
      <c r="D810" t="s">
        <v>7468</v>
      </c>
      <c r="E810" t="s">
        <v>41</v>
      </c>
      <c r="F810" t="s">
        <v>58</v>
      </c>
      <c r="G810" t="s">
        <v>1721</v>
      </c>
      <c r="H810" t="s">
        <v>1721</v>
      </c>
      <c r="I810" t="s">
        <v>2494</v>
      </c>
      <c r="J810" t="s">
        <v>3465</v>
      </c>
      <c r="K810" t="s">
        <v>3465</v>
      </c>
      <c r="L810" t="s">
        <v>3466</v>
      </c>
      <c r="M810">
        <v>27</v>
      </c>
      <c r="N810">
        <v>4</v>
      </c>
      <c r="O810">
        <v>2020</v>
      </c>
      <c r="P810">
        <v>27</v>
      </c>
      <c r="Q810" t="s">
        <v>355</v>
      </c>
      <c r="R810" s="1">
        <v>43922</v>
      </c>
      <c r="S810">
        <v>2</v>
      </c>
      <c r="T810" t="s">
        <v>3135</v>
      </c>
      <c r="U810" t="s">
        <v>7469</v>
      </c>
      <c r="V810">
        <v>218900</v>
      </c>
      <c r="W810" t="s">
        <v>7470</v>
      </c>
      <c r="X810">
        <v>3497</v>
      </c>
      <c r="Y810">
        <v>1.6E-2</v>
      </c>
      <c r="Z810">
        <v>377</v>
      </c>
      <c r="AA810" t="s">
        <v>7471</v>
      </c>
      <c r="AB810">
        <v>37</v>
      </c>
      <c r="AC810">
        <v>30</v>
      </c>
      <c r="AD810">
        <v>0</v>
      </c>
      <c r="AE810">
        <v>30.6</v>
      </c>
      <c r="AF810" t="s">
        <v>52</v>
      </c>
      <c r="AG810">
        <v>52200</v>
      </c>
      <c r="AH810" t="s">
        <v>7472</v>
      </c>
      <c r="AI810" t="s">
        <v>54</v>
      </c>
      <c r="AJ810" t="s">
        <v>249</v>
      </c>
      <c r="AK810" t="s">
        <v>249</v>
      </c>
      <c r="AL810" s="23" t="str">
        <f t="shared" si="13"/>
        <v>เศรษฐกิจ</v>
      </c>
      <c r="AM810">
        <f>LEN(Exploratory_Data_Analysis___video_youtube[[#This Row],[description]])</f>
        <v>1968</v>
      </c>
    </row>
    <row r="811" spans="1:39" x14ac:dyDescent="0.35">
      <c r="A811" t="s">
        <v>7473</v>
      </c>
      <c r="B811" t="s">
        <v>7474</v>
      </c>
      <c r="C811" t="s">
        <v>7474</v>
      </c>
      <c r="D811" t="s">
        <v>7475</v>
      </c>
      <c r="E811" t="s">
        <v>41</v>
      </c>
      <c r="F811" t="s">
        <v>4017</v>
      </c>
      <c r="G811" t="s">
        <v>1721</v>
      </c>
      <c r="H811" t="s">
        <v>1721</v>
      </c>
      <c r="I811" t="s">
        <v>2494</v>
      </c>
      <c r="J811" t="s">
        <v>7476</v>
      </c>
      <c r="K811" t="s">
        <v>7476</v>
      </c>
      <c r="L811" t="s">
        <v>7477</v>
      </c>
      <c r="M811">
        <v>26</v>
      </c>
      <c r="N811">
        <v>4</v>
      </c>
      <c r="O811">
        <v>2020</v>
      </c>
      <c r="P811">
        <v>26</v>
      </c>
      <c r="Q811" t="s">
        <v>355</v>
      </c>
      <c r="R811" s="1">
        <v>43922</v>
      </c>
      <c r="S811">
        <v>2</v>
      </c>
      <c r="T811" t="s">
        <v>3135</v>
      </c>
      <c r="U811" t="s">
        <v>7478</v>
      </c>
      <c r="V811">
        <v>327340</v>
      </c>
      <c r="W811" t="s">
        <v>7479</v>
      </c>
      <c r="X811">
        <v>4953</v>
      </c>
      <c r="Y811">
        <v>1.5100000000000001E-2</v>
      </c>
      <c r="Z811">
        <v>632</v>
      </c>
      <c r="AA811" t="s">
        <v>3486</v>
      </c>
      <c r="AB811">
        <v>11</v>
      </c>
      <c r="AC811">
        <v>46</v>
      </c>
      <c r="AD811">
        <v>0</v>
      </c>
      <c r="AE811">
        <v>46.2</v>
      </c>
      <c r="AF811" t="s">
        <v>52</v>
      </c>
      <c r="AG811">
        <v>38700</v>
      </c>
      <c r="AH811" t="s">
        <v>7480</v>
      </c>
      <c r="AI811" t="s">
        <v>54</v>
      </c>
      <c r="AJ811" t="s">
        <v>7216</v>
      </c>
      <c r="AK811" t="s">
        <v>7216</v>
      </c>
      <c r="AL811" s="23" t="str">
        <f t="shared" si="13"/>
        <v>Life Style</v>
      </c>
      <c r="AM811">
        <f>LEN(Exploratory_Data_Analysis___video_youtube[[#This Row],[description]])</f>
        <v>313</v>
      </c>
    </row>
    <row r="812" spans="1:39" x14ac:dyDescent="0.35">
      <c r="A812" t="s">
        <v>7481</v>
      </c>
      <c r="B812" t="s">
        <v>7482</v>
      </c>
      <c r="C812" t="s">
        <v>7482</v>
      </c>
      <c r="D812" t="s">
        <v>7483</v>
      </c>
      <c r="E812" t="s">
        <v>41</v>
      </c>
      <c r="F812" t="s">
        <v>192</v>
      </c>
      <c r="G812" t="s">
        <v>1721</v>
      </c>
      <c r="H812" t="s">
        <v>1721</v>
      </c>
      <c r="I812" t="s">
        <v>2494</v>
      </c>
      <c r="J812" t="s">
        <v>7476</v>
      </c>
      <c r="K812" t="s">
        <v>7476</v>
      </c>
      <c r="L812" t="s">
        <v>7477</v>
      </c>
      <c r="M812">
        <v>26</v>
      </c>
      <c r="N812">
        <v>4</v>
      </c>
      <c r="O812">
        <v>2020</v>
      </c>
      <c r="P812">
        <v>26</v>
      </c>
      <c r="Q812" t="s">
        <v>355</v>
      </c>
      <c r="R812" s="1">
        <v>43922</v>
      </c>
      <c r="S812">
        <v>2</v>
      </c>
      <c r="T812" t="s">
        <v>3135</v>
      </c>
      <c r="U812" t="s">
        <v>7484</v>
      </c>
      <c r="V812">
        <v>30201</v>
      </c>
      <c r="W812" t="s">
        <v>3228</v>
      </c>
      <c r="X812">
        <v>558</v>
      </c>
      <c r="Y812">
        <v>1.8499999999999999E-2</v>
      </c>
      <c r="Z812">
        <v>25</v>
      </c>
      <c r="AA812" t="s">
        <v>7485</v>
      </c>
      <c r="AB812">
        <v>13</v>
      </c>
      <c r="AC812">
        <v>27</v>
      </c>
      <c r="AD812">
        <v>0</v>
      </c>
      <c r="AE812">
        <v>27.2</v>
      </c>
      <c r="AF812" t="s">
        <v>187</v>
      </c>
      <c r="AG812">
        <v>32900</v>
      </c>
      <c r="AH812" t="s">
        <v>7486</v>
      </c>
      <c r="AI812" t="s">
        <v>54</v>
      </c>
      <c r="AJ812" t="s">
        <v>166</v>
      </c>
      <c r="AK812" t="s">
        <v>166</v>
      </c>
      <c r="AL812" s="23" t="str">
        <f t="shared" si="13"/>
        <v>Life Style</v>
      </c>
      <c r="AM812">
        <f>LEN(Exploratory_Data_Analysis___video_youtube[[#This Row],[description]])</f>
        <v>283</v>
      </c>
    </row>
    <row r="813" spans="1:39" x14ac:dyDescent="0.35">
      <c r="A813" t="s">
        <v>7487</v>
      </c>
      <c r="B813" t="s">
        <v>7488</v>
      </c>
      <c r="C813" t="s">
        <v>7488</v>
      </c>
      <c r="D813" t="s">
        <v>7489</v>
      </c>
      <c r="E813" t="s">
        <v>41</v>
      </c>
      <c r="F813" t="s">
        <v>4527</v>
      </c>
      <c r="G813" t="s">
        <v>1721</v>
      </c>
      <c r="H813" t="s">
        <v>1721</v>
      </c>
      <c r="I813" t="s">
        <v>2494</v>
      </c>
      <c r="J813" t="s">
        <v>3483</v>
      </c>
      <c r="K813" t="s">
        <v>3483</v>
      </c>
      <c r="L813" t="s">
        <v>3484</v>
      </c>
      <c r="M813">
        <v>23</v>
      </c>
      <c r="N813">
        <v>4</v>
      </c>
      <c r="O813">
        <v>2020</v>
      </c>
      <c r="P813">
        <v>23</v>
      </c>
      <c r="Q813" t="s">
        <v>355</v>
      </c>
      <c r="R813" s="1">
        <v>43922</v>
      </c>
      <c r="S813">
        <v>2</v>
      </c>
      <c r="T813" t="s">
        <v>3135</v>
      </c>
      <c r="U813" t="s">
        <v>7490</v>
      </c>
      <c r="V813">
        <v>23603</v>
      </c>
      <c r="W813" t="s">
        <v>7491</v>
      </c>
      <c r="X813">
        <v>386</v>
      </c>
      <c r="Y813">
        <v>1.6400000000000001E-2</v>
      </c>
      <c r="Z813">
        <v>15</v>
      </c>
      <c r="AA813" t="s">
        <v>7492</v>
      </c>
      <c r="AB813">
        <v>35</v>
      </c>
      <c r="AC813">
        <v>35</v>
      </c>
      <c r="AD813">
        <v>0</v>
      </c>
      <c r="AE813">
        <v>35.6</v>
      </c>
      <c r="AF813" t="s">
        <v>52</v>
      </c>
      <c r="AG813">
        <v>34500</v>
      </c>
      <c r="AH813" t="s">
        <v>7493</v>
      </c>
      <c r="AI813" t="s">
        <v>54</v>
      </c>
      <c r="AJ813" t="s">
        <v>54</v>
      </c>
      <c r="AK813" t="s">
        <v>54</v>
      </c>
      <c r="AL813" s="23" t="str">
        <f t="shared" si="13"/>
        <v>อื่น ๆ</v>
      </c>
      <c r="AM813">
        <f>LEN(Exploratory_Data_Analysis___video_youtube[[#This Row],[description]])</f>
        <v>444</v>
      </c>
    </row>
    <row r="814" spans="1:39" x14ac:dyDescent="0.35">
      <c r="A814" t="s">
        <v>7494</v>
      </c>
      <c r="B814" t="s">
        <v>7495</v>
      </c>
      <c r="C814" t="s">
        <v>7495</v>
      </c>
      <c r="D814" t="s">
        <v>7496</v>
      </c>
      <c r="E814" t="s">
        <v>41</v>
      </c>
      <c r="F814" t="s">
        <v>4057</v>
      </c>
      <c r="G814" t="s">
        <v>1721</v>
      </c>
      <c r="H814" t="s">
        <v>1721</v>
      </c>
      <c r="I814" t="s">
        <v>2494</v>
      </c>
      <c r="J814" t="s">
        <v>3491</v>
      </c>
      <c r="K814" t="s">
        <v>3491</v>
      </c>
      <c r="L814" t="s">
        <v>3492</v>
      </c>
      <c r="M814">
        <v>22</v>
      </c>
      <c r="N814">
        <v>4</v>
      </c>
      <c r="O814">
        <v>2020</v>
      </c>
      <c r="P814">
        <v>22</v>
      </c>
      <c r="Q814" t="s">
        <v>355</v>
      </c>
      <c r="R814" s="1">
        <v>43922</v>
      </c>
      <c r="S814">
        <v>2</v>
      </c>
      <c r="T814" t="s">
        <v>3135</v>
      </c>
      <c r="U814" t="s">
        <v>7497</v>
      </c>
      <c r="V814">
        <v>36515</v>
      </c>
      <c r="W814" t="s">
        <v>7498</v>
      </c>
      <c r="X814">
        <v>821</v>
      </c>
      <c r="Y814">
        <v>2.2499999999999999E-2</v>
      </c>
      <c r="Z814">
        <v>28</v>
      </c>
      <c r="AA814" t="s">
        <v>7499</v>
      </c>
      <c r="AB814">
        <v>9</v>
      </c>
      <c r="AC814">
        <v>48</v>
      </c>
      <c r="AD814">
        <v>0</v>
      </c>
      <c r="AE814">
        <v>48.2</v>
      </c>
      <c r="AF814" t="s">
        <v>52</v>
      </c>
      <c r="AG814">
        <v>36400</v>
      </c>
      <c r="AH814" t="s">
        <v>7500</v>
      </c>
      <c r="AI814" t="s">
        <v>54</v>
      </c>
      <c r="AJ814" t="s">
        <v>166</v>
      </c>
      <c r="AK814" t="s">
        <v>166</v>
      </c>
      <c r="AL814" s="23" t="str">
        <f t="shared" si="13"/>
        <v>Life Style</v>
      </c>
      <c r="AM814">
        <f>LEN(Exploratory_Data_Analysis___video_youtube[[#This Row],[description]])</f>
        <v>274</v>
      </c>
    </row>
    <row r="815" spans="1:39" x14ac:dyDescent="0.35">
      <c r="A815" t="s">
        <v>7501</v>
      </c>
      <c r="B815" t="s">
        <v>7502</v>
      </c>
      <c r="C815" t="s">
        <v>7502</v>
      </c>
      <c r="D815" t="s">
        <v>7503</v>
      </c>
      <c r="E815" t="s">
        <v>41</v>
      </c>
      <c r="F815" t="s">
        <v>4527</v>
      </c>
      <c r="G815" t="s">
        <v>1721</v>
      </c>
      <c r="H815" t="s">
        <v>1721</v>
      </c>
      <c r="I815" t="s">
        <v>2494</v>
      </c>
      <c r="J815" t="s">
        <v>3500</v>
      </c>
      <c r="K815" t="s">
        <v>3500</v>
      </c>
      <c r="L815" t="s">
        <v>3501</v>
      </c>
      <c r="M815">
        <v>21</v>
      </c>
      <c r="N815">
        <v>4</v>
      </c>
      <c r="O815">
        <v>2020</v>
      </c>
      <c r="P815">
        <v>21</v>
      </c>
      <c r="Q815" t="s">
        <v>355</v>
      </c>
      <c r="R815" s="1">
        <v>43922</v>
      </c>
      <c r="S815">
        <v>2</v>
      </c>
      <c r="T815" t="s">
        <v>3135</v>
      </c>
      <c r="U815" t="s">
        <v>7504</v>
      </c>
      <c r="V815">
        <v>27659</v>
      </c>
      <c r="W815" t="s">
        <v>1999</v>
      </c>
      <c r="X815">
        <v>459</v>
      </c>
      <c r="Y815">
        <v>1.66E-2</v>
      </c>
      <c r="Z815">
        <v>13</v>
      </c>
      <c r="AA815" t="s">
        <v>7505</v>
      </c>
      <c r="AB815">
        <v>1</v>
      </c>
      <c r="AC815">
        <v>51</v>
      </c>
      <c r="AD815">
        <v>0</v>
      </c>
      <c r="AE815">
        <v>51</v>
      </c>
      <c r="AF815" t="s">
        <v>52</v>
      </c>
      <c r="AG815">
        <v>36500</v>
      </c>
      <c r="AH815" t="s">
        <v>7506</v>
      </c>
      <c r="AI815" t="s">
        <v>54</v>
      </c>
      <c r="AJ815" t="s">
        <v>54</v>
      </c>
      <c r="AK815" t="s">
        <v>54</v>
      </c>
      <c r="AL815" s="23" t="str">
        <f t="shared" si="13"/>
        <v>อื่น ๆ</v>
      </c>
      <c r="AM815">
        <f>LEN(Exploratory_Data_Analysis___video_youtube[[#This Row],[description]])</f>
        <v>336</v>
      </c>
    </row>
    <row r="816" spans="1:39" x14ac:dyDescent="0.35">
      <c r="A816" t="s">
        <v>7507</v>
      </c>
      <c r="B816" t="s">
        <v>7508</v>
      </c>
      <c r="C816" t="s">
        <v>7508</v>
      </c>
      <c r="D816" t="s">
        <v>7509</v>
      </c>
      <c r="E816" t="s">
        <v>41</v>
      </c>
      <c r="F816" t="s">
        <v>224</v>
      </c>
      <c r="G816" t="s">
        <v>1721</v>
      </c>
      <c r="H816" t="s">
        <v>1721</v>
      </c>
      <c r="I816" t="s">
        <v>2494</v>
      </c>
      <c r="J816" t="s">
        <v>7510</v>
      </c>
      <c r="K816" t="s">
        <v>7510</v>
      </c>
      <c r="L816" t="s">
        <v>7511</v>
      </c>
      <c r="M816">
        <v>18</v>
      </c>
      <c r="N816">
        <v>4</v>
      </c>
      <c r="O816">
        <v>2020</v>
      </c>
      <c r="P816">
        <v>18</v>
      </c>
      <c r="Q816" t="s">
        <v>355</v>
      </c>
      <c r="R816" s="1">
        <v>43922</v>
      </c>
      <c r="S816">
        <v>2</v>
      </c>
      <c r="T816" t="s">
        <v>3135</v>
      </c>
      <c r="U816" t="s">
        <v>7512</v>
      </c>
      <c r="V816">
        <v>281412</v>
      </c>
      <c r="W816" t="s">
        <v>7513</v>
      </c>
      <c r="X816">
        <v>4300</v>
      </c>
      <c r="Y816">
        <v>1.5299999999999999E-2</v>
      </c>
      <c r="Z816">
        <v>237</v>
      </c>
      <c r="AA816" t="s">
        <v>6663</v>
      </c>
      <c r="AB816">
        <v>31</v>
      </c>
      <c r="AC816">
        <v>39</v>
      </c>
      <c r="AD816">
        <v>0</v>
      </c>
      <c r="AE816">
        <v>39.5</v>
      </c>
      <c r="AF816" t="s">
        <v>52</v>
      </c>
      <c r="AG816">
        <v>36800</v>
      </c>
      <c r="AH816" t="s">
        <v>7514</v>
      </c>
      <c r="AI816" t="s">
        <v>54</v>
      </c>
      <c r="AJ816" t="s">
        <v>1143</v>
      </c>
      <c r="AK816" t="s">
        <v>1143</v>
      </c>
      <c r="AL816" s="23" t="str">
        <f t="shared" si="13"/>
        <v>ธุรกิจและการค้า</v>
      </c>
      <c r="AM816">
        <f>LEN(Exploratory_Data_Analysis___video_youtube[[#This Row],[description]])</f>
        <v>295</v>
      </c>
    </row>
    <row r="817" spans="1:39" x14ac:dyDescent="0.35">
      <c r="A817" t="s">
        <v>7515</v>
      </c>
      <c r="B817" t="s">
        <v>7516</v>
      </c>
      <c r="C817" t="s">
        <v>7516</v>
      </c>
      <c r="D817" t="s">
        <v>7517</v>
      </c>
      <c r="E817" t="s">
        <v>41</v>
      </c>
      <c r="F817" t="s">
        <v>192</v>
      </c>
      <c r="G817" t="s">
        <v>1721</v>
      </c>
      <c r="H817" t="s">
        <v>1721</v>
      </c>
      <c r="I817" t="s">
        <v>2494</v>
      </c>
      <c r="J817" t="s">
        <v>7518</v>
      </c>
      <c r="K817" t="s">
        <v>7518</v>
      </c>
      <c r="L817" t="s">
        <v>7519</v>
      </c>
      <c r="M817">
        <v>17</v>
      </c>
      <c r="N817">
        <v>4</v>
      </c>
      <c r="O817">
        <v>2020</v>
      </c>
      <c r="P817">
        <v>17</v>
      </c>
      <c r="Q817" t="s">
        <v>355</v>
      </c>
      <c r="R817" s="1">
        <v>43922</v>
      </c>
      <c r="S817">
        <v>2</v>
      </c>
      <c r="T817" t="s">
        <v>3135</v>
      </c>
      <c r="U817" t="s">
        <v>7520</v>
      </c>
      <c r="V817">
        <v>27237</v>
      </c>
      <c r="W817" t="s">
        <v>7521</v>
      </c>
      <c r="X817">
        <v>593</v>
      </c>
      <c r="Y817">
        <v>2.18E-2</v>
      </c>
      <c r="Z817">
        <v>45</v>
      </c>
      <c r="AA817" t="s">
        <v>7522</v>
      </c>
      <c r="AB817">
        <v>56</v>
      </c>
      <c r="AC817">
        <v>51</v>
      </c>
      <c r="AD817">
        <v>0</v>
      </c>
      <c r="AE817">
        <v>51.9</v>
      </c>
      <c r="AF817" t="s">
        <v>52</v>
      </c>
      <c r="AG817">
        <v>36300</v>
      </c>
      <c r="AH817" t="s">
        <v>7523</v>
      </c>
      <c r="AI817" t="s">
        <v>54</v>
      </c>
      <c r="AJ817" t="s">
        <v>54</v>
      </c>
      <c r="AK817" t="s">
        <v>54</v>
      </c>
      <c r="AL817" s="23" t="str">
        <f t="shared" si="13"/>
        <v>อื่น ๆ</v>
      </c>
      <c r="AM817">
        <f>LEN(Exploratory_Data_Analysis___video_youtube[[#This Row],[description]])</f>
        <v>316</v>
      </c>
    </row>
    <row r="818" spans="1:39" x14ac:dyDescent="0.35">
      <c r="A818" t="s">
        <v>7524</v>
      </c>
      <c r="B818" t="s">
        <v>7525</v>
      </c>
      <c r="C818" t="s">
        <v>7525</v>
      </c>
      <c r="D818" t="s">
        <v>7526</v>
      </c>
      <c r="E818" t="s">
        <v>41</v>
      </c>
      <c r="F818" t="s">
        <v>4527</v>
      </c>
      <c r="G818" t="s">
        <v>1721</v>
      </c>
      <c r="H818" t="s">
        <v>1721</v>
      </c>
      <c r="I818" t="s">
        <v>2494</v>
      </c>
      <c r="J818" t="s">
        <v>3545</v>
      </c>
      <c r="K818" t="s">
        <v>3545</v>
      </c>
      <c r="L818" t="s">
        <v>3546</v>
      </c>
      <c r="M818">
        <v>14</v>
      </c>
      <c r="N818">
        <v>4</v>
      </c>
      <c r="O818">
        <v>2020</v>
      </c>
      <c r="P818">
        <v>14</v>
      </c>
      <c r="Q818" t="s">
        <v>355</v>
      </c>
      <c r="R818" s="1">
        <v>43922</v>
      </c>
      <c r="S818">
        <v>2</v>
      </c>
      <c r="T818" t="s">
        <v>3135</v>
      </c>
      <c r="U818" t="s">
        <v>7527</v>
      </c>
      <c r="V818">
        <v>4657</v>
      </c>
      <c r="W818" t="s">
        <v>7528</v>
      </c>
      <c r="X818">
        <v>60</v>
      </c>
      <c r="Y818">
        <v>1.29E-2</v>
      </c>
      <c r="Z818">
        <v>5</v>
      </c>
      <c r="AA818" t="s">
        <v>7529</v>
      </c>
      <c r="AB818">
        <v>23</v>
      </c>
      <c r="AC818">
        <v>33</v>
      </c>
      <c r="AD818">
        <v>0</v>
      </c>
      <c r="AE818">
        <v>33.4</v>
      </c>
      <c r="AF818" t="s">
        <v>52</v>
      </c>
      <c r="AG818">
        <v>35200</v>
      </c>
      <c r="AH818" t="s">
        <v>7530</v>
      </c>
      <c r="AI818" t="s">
        <v>54</v>
      </c>
      <c r="AJ818" t="s">
        <v>6766</v>
      </c>
      <c r="AK818" t="s">
        <v>6766</v>
      </c>
      <c r="AL818" s="23" t="str">
        <f t="shared" si="13"/>
        <v>สินค้าและบริการ</v>
      </c>
      <c r="AM818">
        <f>LEN(Exploratory_Data_Analysis___video_youtube[[#This Row],[description]])</f>
        <v>292</v>
      </c>
    </row>
    <row r="819" spans="1:39" x14ac:dyDescent="0.35">
      <c r="A819" t="s">
        <v>7531</v>
      </c>
      <c r="B819" t="s">
        <v>7532</v>
      </c>
      <c r="C819" t="s">
        <v>7532</v>
      </c>
      <c r="D819" t="s">
        <v>7533</v>
      </c>
      <c r="E819" t="s">
        <v>41</v>
      </c>
      <c r="F819" t="s">
        <v>3112</v>
      </c>
      <c r="G819" t="s">
        <v>1721</v>
      </c>
      <c r="H819" t="s">
        <v>1721</v>
      </c>
      <c r="I819" t="s">
        <v>2494</v>
      </c>
      <c r="J819" t="s">
        <v>7534</v>
      </c>
      <c r="K819" t="s">
        <v>7534</v>
      </c>
      <c r="L819" t="s">
        <v>7535</v>
      </c>
      <c r="M819">
        <v>13</v>
      </c>
      <c r="N819">
        <v>4</v>
      </c>
      <c r="O819">
        <v>2020</v>
      </c>
      <c r="P819">
        <v>13</v>
      </c>
      <c r="Q819" t="s">
        <v>355</v>
      </c>
      <c r="R819" s="1">
        <v>43922</v>
      </c>
      <c r="S819">
        <v>2</v>
      </c>
      <c r="T819" t="s">
        <v>3135</v>
      </c>
      <c r="U819" t="s">
        <v>7536</v>
      </c>
      <c r="V819">
        <v>107972</v>
      </c>
      <c r="W819" t="s">
        <v>7537</v>
      </c>
      <c r="X819">
        <v>1860</v>
      </c>
      <c r="Y819">
        <v>1.72E-2</v>
      </c>
      <c r="Z819">
        <v>77</v>
      </c>
      <c r="AA819" t="s">
        <v>7538</v>
      </c>
      <c r="AB819">
        <v>35</v>
      </c>
      <c r="AC819">
        <v>38</v>
      </c>
      <c r="AD819">
        <v>0</v>
      </c>
      <c r="AE819">
        <v>38.6</v>
      </c>
      <c r="AF819" t="s">
        <v>52</v>
      </c>
      <c r="AG819">
        <v>39300</v>
      </c>
      <c r="AH819" t="s">
        <v>7539</v>
      </c>
      <c r="AI819" t="s">
        <v>54</v>
      </c>
      <c r="AJ819" t="s">
        <v>54</v>
      </c>
      <c r="AK819" t="s">
        <v>54</v>
      </c>
      <c r="AL819" s="23" t="str">
        <f t="shared" si="13"/>
        <v>อื่น ๆ</v>
      </c>
      <c r="AM819">
        <f>LEN(Exploratory_Data_Analysis___video_youtube[[#This Row],[description]])</f>
        <v>339</v>
      </c>
    </row>
    <row r="820" spans="1:39" x14ac:dyDescent="0.35">
      <c r="A820" t="s">
        <v>7540</v>
      </c>
      <c r="B820" t="s">
        <v>7541</v>
      </c>
      <c r="C820" t="s">
        <v>7541</v>
      </c>
      <c r="D820" t="s">
        <v>7542</v>
      </c>
      <c r="E820" t="s">
        <v>41</v>
      </c>
      <c r="F820" t="s">
        <v>3112</v>
      </c>
      <c r="G820" t="s">
        <v>1721</v>
      </c>
      <c r="H820" t="s">
        <v>1721</v>
      </c>
      <c r="I820" t="s">
        <v>2494</v>
      </c>
      <c r="J820" t="s">
        <v>7543</v>
      </c>
      <c r="K820" t="s">
        <v>7543</v>
      </c>
      <c r="L820" t="s">
        <v>7544</v>
      </c>
      <c r="M820">
        <v>11</v>
      </c>
      <c r="N820">
        <v>4</v>
      </c>
      <c r="O820">
        <v>2020</v>
      </c>
      <c r="P820">
        <v>11</v>
      </c>
      <c r="Q820" t="s">
        <v>355</v>
      </c>
      <c r="R820" s="1">
        <v>43922</v>
      </c>
      <c r="S820">
        <v>2</v>
      </c>
      <c r="T820" t="s">
        <v>3135</v>
      </c>
      <c r="U820" t="s">
        <v>7545</v>
      </c>
      <c r="V820">
        <v>11594</v>
      </c>
      <c r="W820" t="s">
        <v>7546</v>
      </c>
      <c r="X820">
        <v>186</v>
      </c>
      <c r="Y820">
        <v>1.6E-2</v>
      </c>
      <c r="Z820">
        <v>6</v>
      </c>
      <c r="AA820" t="s">
        <v>176</v>
      </c>
      <c r="AB820">
        <v>9</v>
      </c>
      <c r="AC820">
        <v>30</v>
      </c>
      <c r="AD820">
        <v>0</v>
      </c>
      <c r="AE820">
        <v>30.2</v>
      </c>
      <c r="AF820" t="s">
        <v>52</v>
      </c>
      <c r="AG820">
        <v>37500</v>
      </c>
      <c r="AH820" t="s">
        <v>7547</v>
      </c>
      <c r="AI820" t="s">
        <v>54</v>
      </c>
      <c r="AJ820" t="s">
        <v>54</v>
      </c>
      <c r="AK820" t="s">
        <v>54</v>
      </c>
      <c r="AL820" s="23" t="str">
        <f t="shared" si="13"/>
        <v>อื่น ๆ</v>
      </c>
      <c r="AM820">
        <f>LEN(Exploratory_Data_Analysis___video_youtube[[#This Row],[description]])</f>
        <v>333</v>
      </c>
    </row>
    <row r="821" spans="1:39" x14ac:dyDescent="0.35">
      <c r="A821" t="s">
        <v>7548</v>
      </c>
      <c r="B821" t="s">
        <v>7549</v>
      </c>
      <c r="C821" t="s">
        <v>7549</v>
      </c>
      <c r="D821" t="s">
        <v>7550</v>
      </c>
      <c r="E821" t="s">
        <v>41</v>
      </c>
      <c r="F821" t="s">
        <v>4017</v>
      </c>
      <c r="G821" t="s">
        <v>1721</v>
      </c>
      <c r="H821" t="s">
        <v>1721</v>
      </c>
      <c r="I821" t="s">
        <v>2494</v>
      </c>
      <c r="J821" t="s">
        <v>7551</v>
      </c>
      <c r="K821" t="s">
        <v>7551</v>
      </c>
      <c r="L821" t="s">
        <v>7552</v>
      </c>
      <c r="M821">
        <v>9</v>
      </c>
      <c r="N821">
        <v>4</v>
      </c>
      <c r="O821">
        <v>2020</v>
      </c>
      <c r="P821">
        <v>9</v>
      </c>
      <c r="Q821" t="s">
        <v>355</v>
      </c>
      <c r="R821" s="1">
        <v>43922</v>
      </c>
      <c r="S821">
        <v>2</v>
      </c>
      <c r="T821" t="s">
        <v>3135</v>
      </c>
      <c r="U821" t="s">
        <v>7553</v>
      </c>
      <c r="V821">
        <v>11536</v>
      </c>
      <c r="W821" t="s">
        <v>6874</v>
      </c>
      <c r="X821">
        <v>246</v>
      </c>
      <c r="Y821">
        <v>2.1299999999999999E-2</v>
      </c>
      <c r="Z821">
        <v>9</v>
      </c>
      <c r="AA821" t="s">
        <v>572</v>
      </c>
      <c r="AB821">
        <v>30</v>
      </c>
      <c r="AC821">
        <v>40</v>
      </c>
      <c r="AD821">
        <v>0</v>
      </c>
      <c r="AE821">
        <v>40.5</v>
      </c>
      <c r="AF821" t="s">
        <v>52</v>
      </c>
      <c r="AG821">
        <v>38000</v>
      </c>
      <c r="AH821" t="s">
        <v>7554</v>
      </c>
      <c r="AI821" t="s">
        <v>54</v>
      </c>
      <c r="AJ821" t="s">
        <v>846</v>
      </c>
      <c r="AK821" t="s">
        <v>846</v>
      </c>
      <c r="AL821" s="23" t="str">
        <f t="shared" si="13"/>
        <v>ธุรกิจและการค้า</v>
      </c>
      <c r="AM821">
        <f>LEN(Exploratory_Data_Analysis___video_youtube[[#This Row],[description]])</f>
        <v>431</v>
      </c>
    </row>
    <row r="822" spans="1:39" x14ac:dyDescent="0.35">
      <c r="A822" t="s">
        <v>7555</v>
      </c>
      <c r="B822" t="s">
        <v>7556</v>
      </c>
      <c r="C822" t="s">
        <v>7556</v>
      </c>
      <c r="D822" t="s">
        <v>7557</v>
      </c>
      <c r="E822" t="s">
        <v>41</v>
      </c>
      <c r="F822" t="s">
        <v>4527</v>
      </c>
      <c r="G822" t="s">
        <v>1721</v>
      </c>
      <c r="H822" t="s">
        <v>1721</v>
      </c>
      <c r="I822" t="s">
        <v>2494</v>
      </c>
      <c r="J822" t="s">
        <v>7558</v>
      </c>
      <c r="K822" t="s">
        <v>7558</v>
      </c>
      <c r="L822" t="s">
        <v>7559</v>
      </c>
      <c r="M822">
        <v>8</v>
      </c>
      <c r="N822">
        <v>4</v>
      </c>
      <c r="O822">
        <v>2020</v>
      </c>
      <c r="P822">
        <v>8</v>
      </c>
      <c r="Q822" t="s">
        <v>355</v>
      </c>
      <c r="R822" s="1">
        <v>43922</v>
      </c>
      <c r="S822">
        <v>2</v>
      </c>
      <c r="T822" t="s">
        <v>3135</v>
      </c>
      <c r="U822" t="s">
        <v>7560</v>
      </c>
      <c r="V822">
        <v>90760</v>
      </c>
      <c r="W822" t="s">
        <v>7561</v>
      </c>
      <c r="X822">
        <v>1679</v>
      </c>
      <c r="Y822">
        <v>1.8499999999999999E-2</v>
      </c>
      <c r="Z822">
        <v>155</v>
      </c>
      <c r="AA822" t="s">
        <v>7562</v>
      </c>
      <c r="AB822">
        <v>11</v>
      </c>
      <c r="AC822">
        <v>45</v>
      </c>
      <c r="AD822">
        <v>0</v>
      </c>
      <c r="AE822">
        <v>45.2</v>
      </c>
      <c r="AF822" t="s">
        <v>52</v>
      </c>
      <c r="AG822">
        <v>39100</v>
      </c>
      <c r="AH822" t="s">
        <v>7563</v>
      </c>
      <c r="AI822" t="s">
        <v>54</v>
      </c>
      <c r="AJ822" t="s">
        <v>54</v>
      </c>
      <c r="AK822" t="s">
        <v>54</v>
      </c>
      <c r="AL822" s="23" t="str">
        <f t="shared" si="13"/>
        <v>อื่น ๆ</v>
      </c>
      <c r="AM822">
        <f>LEN(Exploratory_Data_Analysis___video_youtube[[#This Row],[description]])</f>
        <v>313</v>
      </c>
    </row>
    <row r="823" spans="1:39" x14ac:dyDescent="0.35">
      <c r="A823" t="s">
        <v>7564</v>
      </c>
      <c r="B823" t="s">
        <v>7565</v>
      </c>
      <c r="C823" t="s">
        <v>7565</v>
      </c>
      <c r="D823" t="s">
        <v>7566</v>
      </c>
      <c r="E823" t="s">
        <v>41</v>
      </c>
      <c r="F823" t="s">
        <v>276</v>
      </c>
      <c r="G823" t="s">
        <v>1721</v>
      </c>
      <c r="H823" t="s">
        <v>1721</v>
      </c>
      <c r="I823" t="s">
        <v>2494</v>
      </c>
      <c r="J823" t="s">
        <v>7567</v>
      </c>
      <c r="K823" t="s">
        <v>7567</v>
      </c>
      <c r="L823" t="s">
        <v>7568</v>
      </c>
      <c r="M823">
        <v>7</v>
      </c>
      <c r="N823">
        <v>4</v>
      </c>
      <c r="O823">
        <v>2020</v>
      </c>
      <c r="P823">
        <v>7</v>
      </c>
      <c r="Q823" t="s">
        <v>355</v>
      </c>
      <c r="R823" s="1">
        <v>43922</v>
      </c>
      <c r="S823">
        <v>2</v>
      </c>
      <c r="T823" t="s">
        <v>3135</v>
      </c>
      <c r="U823" t="s">
        <v>7569</v>
      </c>
      <c r="V823">
        <v>22253</v>
      </c>
      <c r="W823" t="s">
        <v>7570</v>
      </c>
      <c r="X823">
        <v>343</v>
      </c>
      <c r="Y823">
        <v>1.54E-2</v>
      </c>
      <c r="Z823">
        <v>90</v>
      </c>
      <c r="AA823" t="s">
        <v>7571</v>
      </c>
      <c r="AB823">
        <v>10</v>
      </c>
      <c r="AC823">
        <v>7</v>
      </c>
      <c r="AD823">
        <v>1</v>
      </c>
      <c r="AE823">
        <v>67.2</v>
      </c>
      <c r="AF823" t="s">
        <v>259</v>
      </c>
      <c r="AG823">
        <v>39600</v>
      </c>
      <c r="AH823" t="s">
        <v>7572</v>
      </c>
      <c r="AI823" t="s">
        <v>54</v>
      </c>
      <c r="AJ823" t="s">
        <v>6766</v>
      </c>
      <c r="AK823" t="s">
        <v>6766</v>
      </c>
      <c r="AL823" s="23" t="str">
        <f t="shared" si="13"/>
        <v>สินค้าและบริการ</v>
      </c>
      <c r="AM823">
        <f>LEN(Exploratory_Data_Analysis___video_youtube[[#This Row],[description]])</f>
        <v>482</v>
      </c>
    </row>
    <row r="824" spans="1:39" x14ac:dyDescent="0.35">
      <c r="A824" t="s">
        <v>7573</v>
      </c>
      <c r="B824" t="s">
        <v>7574</v>
      </c>
      <c r="C824" t="s">
        <v>7574</v>
      </c>
      <c r="D824" t="s">
        <v>7575</v>
      </c>
      <c r="E824" t="s">
        <v>41</v>
      </c>
      <c r="F824" t="s">
        <v>4038</v>
      </c>
      <c r="G824" t="s">
        <v>1721</v>
      </c>
      <c r="H824" t="s">
        <v>1721</v>
      </c>
      <c r="I824" t="s">
        <v>2494</v>
      </c>
      <c r="J824" t="s">
        <v>7576</v>
      </c>
      <c r="K824" t="s">
        <v>7576</v>
      </c>
      <c r="L824" t="s">
        <v>7577</v>
      </c>
      <c r="M824">
        <v>5</v>
      </c>
      <c r="N824">
        <v>4</v>
      </c>
      <c r="O824">
        <v>2020</v>
      </c>
      <c r="P824">
        <v>5</v>
      </c>
      <c r="Q824" t="s">
        <v>355</v>
      </c>
      <c r="R824" s="1">
        <v>43922</v>
      </c>
      <c r="S824">
        <v>2</v>
      </c>
      <c r="T824" t="s">
        <v>3135</v>
      </c>
      <c r="U824" t="s">
        <v>7578</v>
      </c>
      <c r="V824">
        <v>211656</v>
      </c>
      <c r="W824" t="s">
        <v>7579</v>
      </c>
      <c r="X824">
        <v>4149</v>
      </c>
      <c r="Y824">
        <v>1.9599999999999999E-2</v>
      </c>
      <c r="Z824">
        <v>161</v>
      </c>
      <c r="AA824" t="s">
        <v>7580</v>
      </c>
      <c r="AB824">
        <v>9</v>
      </c>
      <c r="AC824">
        <v>6</v>
      </c>
      <c r="AD824">
        <v>1</v>
      </c>
      <c r="AE824">
        <v>66.2</v>
      </c>
      <c r="AF824" t="s">
        <v>259</v>
      </c>
      <c r="AG824">
        <v>46800</v>
      </c>
      <c r="AH824" t="s">
        <v>7581</v>
      </c>
      <c r="AI824" t="s">
        <v>3000</v>
      </c>
      <c r="AJ824" t="s">
        <v>54</v>
      </c>
      <c r="AK824" t="s">
        <v>54</v>
      </c>
      <c r="AL824" s="23" t="str">
        <f t="shared" si="13"/>
        <v>อื่น ๆ</v>
      </c>
      <c r="AM824">
        <f>LEN(Exploratory_Data_Analysis___video_youtube[[#This Row],[description]])</f>
        <v>376</v>
      </c>
    </row>
    <row r="825" spans="1:39" x14ac:dyDescent="0.35">
      <c r="A825" t="s">
        <v>7582</v>
      </c>
      <c r="B825" t="s">
        <v>7583</v>
      </c>
      <c r="C825" t="s">
        <v>7583</v>
      </c>
      <c r="D825" t="s">
        <v>7584</v>
      </c>
      <c r="E825" t="s">
        <v>41</v>
      </c>
      <c r="F825" t="s">
        <v>4527</v>
      </c>
      <c r="G825" t="s">
        <v>1721</v>
      </c>
      <c r="H825" t="s">
        <v>1721</v>
      </c>
      <c r="I825" t="s">
        <v>2494</v>
      </c>
      <c r="J825" t="s">
        <v>7576</v>
      </c>
      <c r="K825" t="s">
        <v>7576</v>
      </c>
      <c r="L825" t="s">
        <v>7577</v>
      </c>
      <c r="M825">
        <v>5</v>
      </c>
      <c r="N825">
        <v>4</v>
      </c>
      <c r="O825">
        <v>2020</v>
      </c>
      <c r="P825">
        <v>5</v>
      </c>
      <c r="Q825" t="s">
        <v>355</v>
      </c>
      <c r="R825" s="1">
        <v>43922</v>
      </c>
      <c r="S825">
        <v>2</v>
      </c>
      <c r="T825" t="s">
        <v>3135</v>
      </c>
      <c r="U825" t="s">
        <v>7585</v>
      </c>
      <c r="V825">
        <v>12986</v>
      </c>
      <c r="W825" t="s">
        <v>358</v>
      </c>
      <c r="X825">
        <v>260</v>
      </c>
      <c r="Y825">
        <v>0.02</v>
      </c>
      <c r="Z825">
        <v>19</v>
      </c>
      <c r="AA825" t="s">
        <v>7586</v>
      </c>
      <c r="AB825">
        <v>34</v>
      </c>
      <c r="AC825">
        <v>21</v>
      </c>
      <c r="AD825">
        <v>0</v>
      </c>
      <c r="AE825">
        <v>21.6</v>
      </c>
      <c r="AF825" t="s">
        <v>187</v>
      </c>
      <c r="AG825">
        <v>34200</v>
      </c>
      <c r="AH825" t="s">
        <v>7587</v>
      </c>
      <c r="AI825" t="s">
        <v>54</v>
      </c>
      <c r="AJ825" t="s">
        <v>54</v>
      </c>
      <c r="AK825" t="s">
        <v>54</v>
      </c>
      <c r="AL825" s="23" t="str">
        <f t="shared" si="13"/>
        <v>อื่น ๆ</v>
      </c>
      <c r="AM825">
        <f>LEN(Exploratory_Data_Analysis___video_youtube[[#This Row],[description]])</f>
        <v>310</v>
      </c>
    </row>
    <row r="826" spans="1:39" x14ac:dyDescent="0.35">
      <c r="A826" t="s">
        <v>7588</v>
      </c>
      <c r="B826" t="s">
        <v>7589</v>
      </c>
      <c r="C826" t="s">
        <v>7589</v>
      </c>
      <c r="D826" t="s">
        <v>7590</v>
      </c>
      <c r="E826" t="s">
        <v>41</v>
      </c>
      <c r="F826" t="s">
        <v>412</v>
      </c>
      <c r="G826" t="s">
        <v>1721</v>
      </c>
      <c r="H826" t="s">
        <v>1721</v>
      </c>
      <c r="I826" t="s">
        <v>2494</v>
      </c>
      <c r="J826" t="s">
        <v>7591</v>
      </c>
      <c r="K826" t="s">
        <v>7591</v>
      </c>
      <c r="L826" t="s">
        <v>7592</v>
      </c>
      <c r="M826">
        <v>2</v>
      </c>
      <c r="N826">
        <v>4</v>
      </c>
      <c r="O826">
        <v>2020</v>
      </c>
      <c r="P826">
        <v>2</v>
      </c>
      <c r="Q826" t="s">
        <v>355</v>
      </c>
      <c r="R826" s="1">
        <v>43922</v>
      </c>
      <c r="S826">
        <v>2</v>
      </c>
      <c r="T826" t="s">
        <v>3135</v>
      </c>
      <c r="U826" t="s">
        <v>7593</v>
      </c>
      <c r="V826">
        <v>116156</v>
      </c>
      <c r="W826" t="s">
        <v>7561</v>
      </c>
      <c r="X826">
        <v>1679</v>
      </c>
      <c r="Y826">
        <v>1.4500000000000001E-2</v>
      </c>
      <c r="Z826">
        <v>36</v>
      </c>
      <c r="AA826" t="s">
        <v>7594</v>
      </c>
      <c r="AB826">
        <v>8</v>
      </c>
      <c r="AC826">
        <v>48</v>
      </c>
      <c r="AD826">
        <v>0</v>
      </c>
      <c r="AE826">
        <v>48.1</v>
      </c>
      <c r="AF826" t="s">
        <v>52</v>
      </c>
      <c r="AG826">
        <v>38400</v>
      </c>
      <c r="AH826" t="s">
        <v>7595</v>
      </c>
      <c r="AI826" t="s">
        <v>54</v>
      </c>
      <c r="AJ826" t="s">
        <v>249</v>
      </c>
      <c r="AK826" t="s">
        <v>54</v>
      </c>
      <c r="AL826" s="23" t="str">
        <f t="shared" si="13"/>
        <v>เศรษฐกิจ</v>
      </c>
      <c r="AM826">
        <f>LEN(Exploratory_Data_Analysis___video_youtube[[#This Row],[description]])</f>
        <v>387</v>
      </c>
    </row>
    <row r="827" spans="1:39" x14ac:dyDescent="0.35">
      <c r="A827" t="s">
        <v>7596</v>
      </c>
      <c r="B827" t="s">
        <v>7597</v>
      </c>
      <c r="C827" t="s">
        <v>7597</v>
      </c>
      <c r="D827" t="s">
        <v>7598</v>
      </c>
      <c r="E827" t="s">
        <v>41</v>
      </c>
      <c r="F827" t="s">
        <v>203</v>
      </c>
      <c r="G827" t="s">
        <v>1721</v>
      </c>
      <c r="H827" t="s">
        <v>1721</v>
      </c>
      <c r="I827" t="s">
        <v>2494</v>
      </c>
      <c r="J827" t="s">
        <v>7599</v>
      </c>
      <c r="K827" t="s">
        <v>7599</v>
      </c>
      <c r="L827" t="s">
        <v>7600</v>
      </c>
      <c r="M827">
        <v>1</v>
      </c>
      <c r="N827">
        <v>4</v>
      </c>
      <c r="O827">
        <v>2020</v>
      </c>
      <c r="P827">
        <v>1</v>
      </c>
      <c r="Q827" t="s">
        <v>355</v>
      </c>
      <c r="R827" s="1">
        <v>43922</v>
      </c>
      <c r="S827">
        <v>2</v>
      </c>
      <c r="T827" t="s">
        <v>3135</v>
      </c>
      <c r="U827" t="s">
        <v>7601</v>
      </c>
      <c r="V827">
        <v>24985</v>
      </c>
      <c r="W827" t="s">
        <v>6315</v>
      </c>
      <c r="X827">
        <v>458</v>
      </c>
      <c r="Y827">
        <v>1.83E-2</v>
      </c>
      <c r="Z827">
        <v>14</v>
      </c>
      <c r="AA827" t="s">
        <v>7538</v>
      </c>
      <c r="AB827">
        <v>35</v>
      </c>
      <c r="AC827">
        <v>38</v>
      </c>
      <c r="AD827">
        <v>0</v>
      </c>
      <c r="AE827">
        <v>38.6</v>
      </c>
      <c r="AF827" t="s">
        <v>52</v>
      </c>
      <c r="AG827">
        <v>36000</v>
      </c>
      <c r="AH827" t="s">
        <v>7602</v>
      </c>
      <c r="AI827" t="s">
        <v>54</v>
      </c>
      <c r="AJ827" t="s">
        <v>54</v>
      </c>
      <c r="AK827" t="s">
        <v>54</v>
      </c>
      <c r="AL827" s="23" t="str">
        <f t="shared" si="13"/>
        <v>อื่น ๆ</v>
      </c>
      <c r="AM827">
        <f>LEN(Exploratory_Data_Analysis___video_youtube[[#This Row],[description]])</f>
        <v>201</v>
      </c>
    </row>
    <row r="828" spans="1:39" x14ac:dyDescent="0.35">
      <c r="A828" t="s">
        <v>7603</v>
      </c>
      <c r="B828" t="s">
        <v>7604</v>
      </c>
      <c r="C828" t="s">
        <v>7604</v>
      </c>
      <c r="D828" t="s">
        <v>7605</v>
      </c>
      <c r="E828" t="s">
        <v>41</v>
      </c>
      <c r="F828" t="s">
        <v>4833</v>
      </c>
      <c r="G828" t="s">
        <v>1721</v>
      </c>
      <c r="H828" t="s">
        <v>1721</v>
      </c>
      <c r="I828" t="s">
        <v>2494</v>
      </c>
      <c r="J828" t="s">
        <v>3597</v>
      </c>
      <c r="K828" t="s">
        <v>3597</v>
      </c>
      <c r="L828" t="s">
        <v>3598</v>
      </c>
      <c r="M828">
        <v>31</v>
      </c>
      <c r="N828">
        <v>3</v>
      </c>
      <c r="O828">
        <v>2020</v>
      </c>
      <c r="P828">
        <v>31</v>
      </c>
      <c r="Q828" t="s">
        <v>280</v>
      </c>
      <c r="R828" s="1">
        <v>43891</v>
      </c>
      <c r="S828">
        <v>1</v>
      </c>
      <c r="T828" t="s">
        <v>3599</v>
      </c>
      <c r="U828" t="s">
        <v>7606</v>
      </c>
      <c r="V828">
        <v>9274</v>
      </c>
      <c r="W828" t="s">
        <v>2636</v>
      </c>
      <c r="X828">
        <v>145</v>
      </c>
      <c r="Y828">
        <v>1.5599999999999999E-2</v>
      </c>
      <c r="Z828">
        <v>6</v>
      </c>
      <c r="AA828" t="s">
        <v>7607</v>
      </c>
      <c r="AB828">
        <v>25</v>
      </c>
      <c r="AC828">
        <v>40</v>
      </c>
      <c r="AD828">
        <v>0</v>
      </c>
      <c r="AE828">
        <v>40.4</v>
      </c>
      <c r="AF828" t="s">
        <v>52</v>
      </c>
      <c r="AG828">
        <v>36600</v>
      </c>
      <c r="AH828" t="s">
        <v>7608</v>
      </c>
      <c r="AI828" t="s">
        <v>54</v>
      </c>
      <c r="AJ828" t="s">
        <v>7043</v>
      </c>
      <c r="AK828" t="s">
        <v>7043</v>
      </c>
      <c r="AL828" s="23" t="str">
        <f t="shared" si="13"/>
        <v>Life Style</v>
      </c>
      <c r="AM828">
        <f>LEN(Exploratory_Data_Analysis___video_youtube[[#This Row],[description]])</f>
        <v>466</v>
      </c>
    </row>
    <row r="829" spans="1:39" x14ac:dyDescent="0.35">
      <c r="A829" t="s">
        <v>7609</v>
      </c>
      <c r="B829" t="s">
        <v>7610</v>
      </c>
      <c r="C829" t="s">
        <v>7610</v>
      </c>
      <c r="D829" t="s">
        <v>7611</v>
      </c>
      <c r="E829" t="s">
        <v>41</v>
      </c>
      <c r="F829" t="s">
        <v>3112</v>
      </c>
      <c r="G829" t="s">
        <v>1721</v>
      </c>
      <c r="H829" t="s">
        <v>1721</v>
      </c>
      <c r="I829" t="s">
        <v>2494</v>
      </c>
      <c r="J829" t="s">
        <v>7612</v>
      </c>
      <c r="K829" t="s">
        <v>7612</v>
      </c>
      <c r="L829" t="s">
        <v>7613</v>
      </c>
      <c r="M829">
        <v>27</v>
      </c>
      <c r="N829">
        <v>3</v>
      </c>
      <c r="O829">
        <v>2020</v>
      </c>
      <c r="P829">
        <v>27</v>
      </c>
      <c r="Q829" t="s">
        <v>280</v>
      </c>
      <c r="R829" s="1">
        <v>43891</v>
      </c>
      <c r="S829">
        <v>1</v>
      </c>
      <c r="T829" t="s">
        <v>3599</v>
      </c>
      <c r="U829" t="s">
        <v>7614</v>
      </c>
      <c r="V829">
        <v>35629</v>
      </c>
      <c r="W829" t="s">
        <v>7615</v>
      </c>
      <c r="X829">
        <v>525</v>
      </c>
      <c r="Y829">
        <v>1.47E-2</v>
      </c>
      <c r="Z829">
        <v>36</v>
      </c>
      <c r="AA829" t="s">
        <v>7616</v>
      </c>
      <c r="AB829">
        <v>57</v>
      </c>
      <c r="AC829">
        <v>43</v>
      </c>
      <c r="AD829">
        <v>0</v>
      </c>
      <c r="AE829">
        <v>44</v>
      </c>
      <c r="AF829" t="s">
        <v>52</v>
      </c>
      <c r="AG829">
        <v>37800</v>
      </c>
      <c r="AH829" t="s">
        <v>7617</v>
      </c>
      <c r="AI829" t="s">
        <v>54</v>
      </c>
      <c r="AJ829" t="s">
        <v>54</v>
      </c>
      <c r="AK829" t="s">
        <v>54</v>
      </c>
      <c r="AL829" s="23" t="str">
        <f t="shared" si="13"/>
        <v>อื่น ๆ</v>
      </c>
      <c r="AM829">
        <f>LEN(Exploratory_Data_Analysis___video_youtube[[#This Row],[description]])</f>
        <v>775</v>
      </c>
    </row>
    <row r="830" spans="1:39" x14ac:dyDescent="0.35">
      <c r="A830" t="s">
        <v>7618</v>
      </c>
      <c r="B830" t="s">
        <v>7619</v>
      </c>
      <c r="C830" t="s">
        <v>7619</v>
      </c>
      <c r="D830" t="s">
        <v>7620</v>
      </c>
      <c r="E830" t="s">
        <v>41</v>
      </c>
      <c r="F830" t="s">
        <v>103</v>
      </c>
      <c r="G830" t="s">
        <v>1721</v>
      </c>
      <c r="H830" t="s">
        <v>1721</v>
      </c>
      <c r="I830" t="s">
        <v>2494</v>
      </c>
      <c r="J830" t="s">
        <v>3633</v>
      </c>
      <c r="K830" t="s">
        <v>3633</v>
      </c>
      <c r="L830" t="s">
        <v>3634</v>
      </c>
      <c r="M830">
        <v>26</v>
      </c>
      <c r="N830">
        <v>3</v>
      </c>
      <c r="O830">
        <v>2020</v>
      </c>
      <c r="P830">
        <v>26</v>
      </c>
      <c r="Q830" t="s">
        <v>280</v>
      </c>
      <c r="R830" s="1">
        <v>43891</v>
      </c>
      <c r="S830">
        <v>1</v>
      </c>
      <c r="T830" t="s">
        <v>3599</v>
      </c>
      <c r="U830" t="s">
        <v>7621</v>
      </c>
      <c r="V830">
        <v>20417</v>
      </c>
      <c r="W830" t="s">
        <v>7622</v>
      </c>
      <c r="X830">
        <v>254</v>
      </c>
      <c r="Y830">
        <v>1.24E-2</v>
      </c>
      <c r="Z830">
        <v>5</v>
      </c>
      <c r="AA830" t="s">
        <v>7623</v>
      </c>
      <c r="AB830">
        <v>9</v>
      </c>
      <c r="AC830">
        <v>32</v>
      </c>
      <c r="AD830">
        <v>0</v>
      </c>
      <c r="AE830">
        <v>32.200000000000003</v>
      </c>
      <c r="AF830" t="s">
        <v>52</v>
      </c>
      <c r="AG830">
        <v>35600</v>
      </c>
      <c r="AH830" t="s">
        <v>7624</v>
      </c>
      <c r="AI830" t="s">
        <v>54</v>
      </c>
      <c r="AJ830" t="s">
        <v>4025</v>
      </c>
      <c r="AK830" t="s">
        <v>4025</v>
      </c>
      <c r="AL830" s="23" t="str">
        <f t="shared" si="13"/>
        <v>สินค้าและบริการ</v>
      </c>
      <c r="AM830">
        <f>LEN(Exploratory_Data_Analysis___video_youtube[[#This Row],[description]])</f>
        <v>238</v>
      </c>
    </row>
    <row r="831" spans="1:39" x14ac:dyDescent="0.35">
      <c r="A831" t="s">
        <v>7625</v>
      </c>
      <c r="B831" t="s">
        <v>7626</v>
      </c>
      <c r="C831" t="s">
        <v>7626</v>
      </c>
      <c r="D831" t="s">
        <v>7627</v>
      </c>
      <c r="E831" t="s">
        <v>41</v>
      </c>
      <c r="F831" t="s">
        <v>92</v>
      </c>
      <c r="G831" t="s">
        <v>1721</v>
      </c>
      <c r="H831" t="s">
        <v>1721</v>
      </c>
      <c r="I831" t="s">
        <v>2494</v>
      </c>
      <c r="J831" t="s">
        <v>3642</v>
      </c>
      <c r="K831" t="s">
        <v>3642</v>
      </c>
      <c r="L831" t="s">
        <v>3643</v>
      </c>
      <c r="M831">
        <v>24</v>
      </c>
      <c r="N831">
        <v>3</v>
      </c>
      <c r="O831">
        <v>2020</v>
      </c>
      <c r="P831">
        <v>24</v>
      </c>
      <c r="Q831" t="s">
        <v>280</v>
      </c>
      <c r="R831" s="1">
        <v>43891</v>
      </c>
      <c r="S831">
        <v>1</v>
      </c>
      <c r="T831" t="s">
        <v>3599</v>
      </c>
      <c r="U831" t="s">
        <v>7628</v>
      </c>
      <c r="V831">
        <v>7365</v>
      </c>
      <c r="W831" t="s">
        <v>397</v>
      </c>
      <c r="X831">
        <v>211</v>
      </c>
      <c r="Y831">
        <v>2.86E-2</v>
      </c>
      <c r="Z831">
        <v>10</v>
      </c>
      <c r="AA831" t="s">
        <v>7629</v>
      </c>
      <c r="AB831">
        <v>51</v>
      </c>
      <c r="AC831">
        <v>12</v>
      </c>
      <c r="AD831">
        <v>0</v>
      </c>
      <c r="AE831">
        <v>12.9</v>
      </c>
      <c r="AF831" t="s">
        <v>187</v>
      </c>
      <c r="AG831">
        <v>33600</v>
      </c>
      <c r="AH831" t="s">
        <v>7630</v>
      </c>
      <c r="AI831" t="s">
        <v>54</v>
      </c>
      <c r="AJ831" t="s">
        <v>54</v>
      </c>
      <c r="AK831" t="s">
        <v>54</v>
      </c>
      <c r="AL831" s="23" t="str">
        <f t="shared" si="13"/>
        <v>อื่น ๆ</v>
      </c>
      <c r="AM831">
        <f>LEN(Exploratory_Data_Analysis___video_youtube[[#This Row],[description]])</f>
        <v>135</v>
      </c>
    </row>
    <row r="832" spans="1:39" x14ac:dyDescent="0.35">
      <c r="A832" t="s">
        <v>7631</v>
      </c>
      <c r="B832" t="s">
        <v>7632</v>
      </c>
      <c r="C832" t="s">
        <v>7632</v>
      </c>
      <c r="D832" t="s">
        <v>7633</v>
      </c>
      <c r="E832" t="s">
        <v>41</v>
      </c>
      <c r="F832" t="s">
        <v>4833</v>
      </c>
      <c r="G832" t="s">
        <v>1721</v>
      </c>
      <c r="H832" t="s">
        <v>1721</v>
      </c>
      <c r="I832" t="s">
        <v>2494</v>
      </c>
      <c r="J832" t="s">
        <v>7634</v>
      </c>
      <c r="K832" t="s">
        <v>7634</v>
      </c>
      <c r="L832" t="s">
        <v>7635</v>
      </c>
      <c r="M832">
        <v>22</v>
      </c>
      <c r="N832">
        <v>3</v>
      </c>
      <c r="O832">
        <v>2020</v>
      </c>
      <c r="P832">
        <v>22</v>
      </c>
      <c r="Q832" t="s">
        <v>280</v>
      </c>
      <c r="R832" s="1">
        <v>43891</v>
      </c>
      <c r="S832">
        <v>1</v>
      </c>
      <c r="T832" t="s">
        <v>3599</v>
      </c>
      <c r="U832" t="s">
        <v>7636</v>
      </c>
      <c r="V832">
        <v>39172</v>
      </c>
      <c r="W832" t="s">
        <v>7637</v>
      </c>
      <c r="X832">
        <v>1133</v>
      </c>
      <c r="Y832">
        <v>2.8899999999999999E-2</v>
      </c>
      <c r="Z832">
        <v>30</v>
      </c>
      <c r="AA832" t="s">
        <v>7638</v>
      </c>
      <c r="AB832">
        <v>32</v>
      </c>
      <c r="AC832">
        <v>15</v>
      </c>
      <c r="AD832">
        <v>0</v>
      </c>
      <c r="AE832">
        <v>15.5</v>
      </c>
      <c r="AF832" t="s">
        <v>187</v>
      </c>
      <c r="AG832">
        <v>37000</v>
      </c>
      <c r="AH832" t="s">
        <v>7639</v>
      </c>
      <c r="AI832" t="s">
        <v>54</v>
      </c>
      <c r="AJ832" t="s">
        <v>272</v>
      </c>
      <c r="AK832" t="s">
        <v>272</v>
      </c>
      <c r="AL832" s="23" t="str">
        <f t="shared" si="13"/>
        <v>สินค้าและบริการ</v>
      </c>
      <c r="AM832">
        <f>LEN(Exploratory_Data_Analysis___video_youtube[[#This Row],[description]])</f>
        <v>154</v>
      </c>
    </row>
    <row r="833" spans="1:39" x14ac:dyDescent="0.35">
      <c r="A833" t="s">
        <v>7640</v>
      </c>
      <c r="B833" t="s">
        <v>7641</v>
      </c>
      <c r="C833" t="s">
        <v>7641</v>
      </c>
      <c r="D833" t="s">
        <v>7642</v>
      </c>
      <c r="E833" t="s">
        <v>41</v>
      </c>
      <c r="F833" t="s">
        <v>4527</v>
      </c>
      <c r="G833" t="s">
        <v>1721</v>
      </c>
      <c r="H833" t="s">
        <v>1721</v>
      </c>
      <c r="I833" t="s">
        <v>2494</v>
      </c>
      <c r="J833" t="s">
        <v>3667</v>
      </c>
      <c r="K833" t="s">
        <v>3667</v>
      </c>
      <c r="L833" t="s">
        <v>3668</v>
      </c>
      <c r="M833">
        <v>19</v>
      </c>
      <c r="N833">
        <v>3</v>
      </c>
      <c r="O833">
        <v>2020</v>
      </c>
      <c r="P833">
        <v>19</v>
      </c>
      <c r="Q833" t="s">
        <v>280</v>
      </c>
      <c r="R833" s="1">
        <v>43891</v>
      </c>
      <c r="S833">
        <v>1</v>
      </c>
      <c r="T833" t="s">
        <v>3599</v>
      </c>
      <c r="U833" t="s">
        <v>7643</v>
      </c>
      <c r="V833">
        <v>121187</v>
      </c>
      <c r="W833" t="s">
        <v>7644</v>
      </c>
      <c r="X833">
        <v>2027</v>
      </c>
      <c r="Y833">
        <v>1.67E-2</v>
      </c>
      <c r="Z833">
        <v>47</v>
      </c>
      <c r="AA833" t="s">
        <v>7645</v>
      </c>
      <c r="AB833">
        <v>1</v>
      </c>
      <c r="AC833">
        <v>39</v>
      </c>
      <c r="AD833">
        <v>0</v>
      </c>
      <c r="AE833">
        <v>39</v>
      </c>
      <c r="AF833" t="s">
        <v>52</v>
      </c>
      <c r="AG833">
        <v>39400</v>
      </c>
      <c r="AH833" t="s">
        <v>7646</v>
      </c>
      <c r="AI833" t="s">
        <v>54</v>
      </c>
      <c r="AJ833" t="s">
        <v>54</v>
      </c>
      <c r="AK833" t="s">
        <v>54</v>
      </c>
      <c r="AL833" s="23" t="str">
        <f t="shared" si="13"/>
        <v>อื่น ๆ</v>
      </c>
      <c r="AM833">
        <f>LEN(Exploratory_Data_Analysis___video_youtube[[#This Row],[description]])</f>
        <v>278</v>
      </c>
    </row>
    <row r="834" spans="1:39" x14ac:dyDescent="0.35">
      <c r="A834" t="s">
        <v>7647</v>
      </c>
      <c r="B834" t="s">
        <v>7648</v>
      </c>
      <c r="C834" t="s">
        <v>7648</v>
      </c>
      <c r="D834" t="s">
        <v>7649</v>
      </c>
      <c r="E834" t="s">
        <v>41</v>
      </c>
      <c r="F834" t="s">
        <v>4017</v>
      </c>
      <c r="G834" t="s">
        <v>1721</v>
      </c>
      <c r="H834" t="s">
        <v>1721</v>
      </c>
      <c r="I834" t="s">
        <v>2494</v>
      </c>
      <c r="J834" t="s">
        <v>3684</v>
      </c>
      <c r="K834" t="s">
        <v>3684</v>
      </c>
      <c r="L834" t="s">
        <v>3685</v>
      </c>
      <c r="M834">
        <v>17</v>
      </c>
      <c r="N834">
        <v>3</v>
      </c>
      <c r="O834">
        <v>2020</v>
      </c>
      <c r="P834">
        <v>17</v>
      </c>
      <c r="Q834" t="s">
        <v>280</v>
      </c>
      <c r="R834" s="1">
        <v>43891</v>
      </c>
      <c r="S834">
        <v>1</v>
      </c>
      <c r="T834" t="s">
        <v>3599</v>
      </c>
      <c r="U834" t="s">
        <v>7650</v>
      </c>
      <c r="V834">
        <v>231726</v>
      </c>
      <c r="W834" t="s">
        <v>7651</v>
      </c>
      <c r="X834">
        <v>4175</v>
      </c>
      <c r="Y834">
        <v>1.7999999999999999E-2</v>
      </c>
      <c r="Z834">
        <v>226</v>
      </c>
      <c r="AA834" t="s">
        <v>7652</v>
      </c>
      <c r="AB834">
        <v>38</v>
      </c>
      <c r="AC834">
        <v>25</v>
      </c>
      <c r="AD834">
        <v>1</v>
      </c>
      <c r="AE834">
        <v>85.6</v>
      </c>
      <c r="AF834" t="s">
        <v>259</v>
      </c>
      <c r="AG834">
        <v>75400</v>
      </c>
      <c r="AH834" t="s">
        <v>7653</v>
      </c>
      <c r="AI834" t="s">
        <v>54</v>
      </c>
      <c r="AJ834" t="s">
        <v>7216</v>
      </c>
      <c r="AK834" t="s">
        <v>7216</v>
      </c>
      <c r="AL834" s="23" t="str">
        <f t="shared" ref="AL834:AL897" si="14">_xlfn.XLOOKUP(AJ834,$AO$2:$AO$28,$AP$2:$AP$28)</f>
        <v>Life Style</v>
      </c>
      <c r="AM834">
        <f>LEN(Exploratory_Data_Analysis___video_youtube[[#This Row],[description]])</f>
        <v>333</v>
      </c>
    </row>
    <row r="835" spans="1:39" x14ac:dyDescent="0.35">
      <c r="A835" t="s">
        <v>7654</v>
      </c>
      <c r="B835" t="s">
        <v>7655</v>
      </c>
      <c r="C835" t="s">
        <v>7655</v>
      </c>
      <c r="D835" t="s">
        <v>7656</v>
      </c>
      <c r="E835" t="s">
        <v>41</v>
      </c>
      <c r="F835" t="s">
        <v>276</v>
      </c>
      <c r="G835" t="s">
        <v>1721</v>
      </c>
      <c r="H835" t="s">
        <v>1721</v>
      </c>
      <c r="I835" t="s">
        <v>2494</v>
      </c>
      <c r="J835" t="s">
        <v>7657</v>
      </c>
      <c r="K835" t="s">
        <v>7657</v>
      </c>
      <c r="L835" t="s">
        <v>7658</v>
      </c>
      <c r="M835">
        <v>14</v>
      </c>
      <c r="N835">
        <v>3</v>
      </c>
      <c r="O835">
        <v>2020</v>
      </c>
      <c r="P835">
        <v>14</v>
      </c>
      <c r="Q835" t="s">
        <v>280</v>
      </c>
      <c r="R835" s="1">
        <v>43891</v>
      </c>
      <c r="S835">
        <v>1</v>
      </c>
      <c r="T835" t="s">
        <v>3599</v>
      </c>
      <c r="U835" t="s">
        <v>7659</v>
      </c>
      <c r="V835">
        <v>87965</v>
      </c>
      <c r="W835" t="s">
        <v>7660</v>
      </c>
      <c r="X835">
        <v>1582</v>
      </c>
      <c r="Y835">
        <v>1.7999999999999999E-2</v>
      </c>
      <c r="Z835">
        <v>79</v>
      </c>
      <c r="AA835" t="s">
        <v>7661</v>
      </c>
      <c r="AB835">
        <v>29</v>
      </c>
      <c r="AC835">
        <v>42</v>
      </c>
      <c r="AD835">
        <v>0</v>
      </c>
      <c r="AE835">
        <v>42.5</v>
      </c>
      <c r="AF835" t="s">
        <v>52</v>
      </c>
      <c r="AG835">
        <v>42900</v>
      </c>
      <c r="AH835" t="s">
        <v>7662</v>
      </c>
      <c r="AI835" t="s">
        <v>54</v>
      </c>
      <c r="AJ835" t="s">
        <v>54</v>
      </c>
      <c r="AK835" t="s">
        <v>54</v>
      </c>
      <c r="AL835" s="23" t="str">
        <f t="shared" si="14"/>
        <v>อื่น ๆ</v>
      </c>
      <c r="AM835">
        <f>LEN(Exploratory_Data_Analysis___video_youtube[[#This Row],[description]])</f>
        <v>295</v>
      </c>
    </row>
    <row r="836" spans="1:39" x14ac:dyDescent="0.35">
      <c r="A836" t="s">
        <v>7663</v>
      </c>
      <c r="B836" t="s">
        <v>7664</v>
      </c>
      <c r="C836" t="s">
        <v>7664</v>
      </c>
      <c r="D836" t="s">
        <v>7665</v>
      </c>
      <c r="E836" t="s">
        <v>41</v>
      </c>
      <c r="F836" t="s">
        <v>738</v>
      </c>
      <c r="G836" t="s">
        <v>1721</v>
      </c>
      <c r="H836" t="s">
        <v>1721</v>
      </c>
      <c r="I836" t="s">
        <v>2494</v>
      </c>
      <c r="J836" t="s">
        <v>3710</v>
      </c>
      <c r="K836" t="s">
        <v>3710</v>
      </c>
      <c r="L836" t="s">
        <v>3711</v>
      </c>
      <c r="M836">
        <v>13</v>
      </c>
      <c r="N836">
        <v>3</v>
      </c>
      <c r="O836">
        <v>2020</v>
      </c>
      <c r="P836">
        <v>13</v>
      </c>
      <c r="Q836" t="s">
        <v>280</v>
      </c>
      <c r="R836" s="1">
        <v>43891</v>
      </c>
      <c r="S836">
        <v>1</v>
      </c>
      <c r="T836" t="s">
        <v>3599</v>
      </c>
      <c r="U836" t="s">
        <v>7666</v>
      </c>
      <c r="V836">
        <v>9339</v>
      </c>
      <c r="W836" t="s">
        <v>7197</v>
      </c>
      <c r="X836">
        <v>178</v>
      </c>
      <c r="Y836">
        <v>1.9099999999999999E-2</v>
      </c>
      <c r="Z836">
        <v>7</v>
      </c>
      <c r="AA836" t="s">
        <v>7667</v>
      </c>
      <c r="AB836">
        <v>32</v>
      </c>
      <c r="AC836">
        <v>20</v>
      </c>
      <c r="AD836">
        <v>0</v>
      </c>
      <c r="AE836">
        <v>20.5</v>
      </c>
      <c r="AF836" t="s">
        <v>187</v>
      </c>
      <c r="AG836">
        <v>34900</v>
      </c>
      <c r="AH836" t="s">
        <v>7668</v>
      </c>
      <c r="AI836" t="s">
        <v>54</v>
      </c>
      <c r="AJ836" t="s">
        <v>1143</v>
      </c>
      <c r="AK836" t="s">
        <v>1143</v>
      </c>
      <c r="AL836" s="23" t="str">
        <f t="shared" si="14"/>
        <v>ธุรกิจและการค้า</v>
      </c>
      <c r="AM836">
        <f>LEN(Exploratory_Data_Analysis___video_youtube[[#This Row],[description]])</f>
        <v>443</v>
      </c>
    </row>
    <row r="837" spans="1:39" x14ac:dyDescent="0.35">
      <c r="A837" t="s">
        <v>7669</v>
      </c>
      <c r="B837" t="s">
        <v>7670</v>
      </c>
      <c r="C837" t="s">
        <v>7670</v>
      </c>
      <c r="D837" t="s">
        <v>7671</v>
      </c>
      <c r="E837" t="s">
        <v>41</v>
      </c>
      <c r="F837" t="s">
        <v>4017</v>
      </c>
      <c r="G837" t="s">
        <v>1721</v>
      </c>
      <c r="H837" t="s">
        <v>1721</v>
      </c>
      <c r="I837" t="s">
        <v>2494</v>
      </c>
      <c r="J837" t="s">
        <v>7672</v>
      </c>
      <c r="K837" t="s">
        <v>7672</v>
      </c>
      <c r="L837" t="s">
        <v>7673</v>
      </c>
      <c r="M837">
        <v>10</v>
      </c>
      <c r="N837">
        <v>3</v>
      </c>
      <c r="O837">
        <v>2020</v>
      </c>
      <c r="P837">
        <v>10</v>
      </c>
      <c r="Q837" t="s">
        <v>280</v>
      </c>
      <c r="R837" s="1">
        <v>43891</v>
      </c>
      <c r="S837">
        <v>1</v>
      </c>
      <c r="T837" t="s">
        <v>3599</v>
      </c>
      <c r="U837" t="s">
        <v>7674</v>
      </c>
      <c r="V837">
        <v>490821</v>
      </c>
      <c r="W837" t="s">
        <v>7675</v>
      </c>
      <c r="X837">
        <v>6011</v>
      </c>
      <c r="Y837">
        <v>1.2200000000000001E-2</v>
      </c>
      <c r="Z837">
        <v>1711</v>
      </c>
      <c r="AA837" t="s">
        <v>7676</v>
      </c>
      <c r="AB837">
        <v>36</v>
      </c>
      <c r="AC837">
        <v>46</v>
      </c>
      <c r="AD837">
        <v>0</v>
      </c>
      <c r="AE837">
        <v>46.6</v>
      </c>
      <c r="AF837" t="s">
        <v>52</v>
      </c>
      <c r="AG837">
        <v>56100</v>
      </c>
      <c r="AH837" t="s">
        <v>7677</v>
      </c>
      <c r="AI837" t="s">
        <v>54</v>
      </c>
      <c r="AJ837" t="s">
        <v>54</v>
      </c>
      <c r="AK837" t="s">
        <v>54</v>
      </c>
      <c r="AL837" s="23" t="str">
        <f t="shared" si="14"/>
        <v>อื่น ๆ</v>
      </c>
      <c r="AM837">
        <f>LEN(Exploratory_Data_Analysis___video_youtube[[#This Row],[description]])</f>
        <v>327</v>
      </c>
    </row>
    <row r="838" spans="1:39" x14ac:dyDescent="0.35">
      <c r="A838" t="s">
        <v>7678</v>
      </c>
      <c r="B838" t="s">
        <v>7679</v>
      </c>
      <c r="C838" t="s">
        <v>7679</v>
      </c>
      <c r="D838" t="s">
        <v>7680</v>
      </c>
      <c r="E838" t="s">
        <v>41</v>
      </c>
      <c r="F838" t="s">
        <v>4017</v>
      </c>
      <c r="G838" t="s">
        <v>1721</v>
      </c>
      <c r="H838" t="s">
        <v>1721</v>
      </c>
      <c r="I838" t="s">
        <v>2494</v>
      </c>
      <c r="J838" t="s">
        <v>7681</v>
      </c>
      <c r="K838" t="s">
        <v>7681</v>
      </c>
      <c r="L838" t="s">
        <v>7682</v>
      </c>
      <c r="M838">
        <v>9</v>
      </c>
      <c r="N838">
        <v>3</v>
      </c>
      <c r="O838">
        <v>2020</v>
      </c>
      <c r="P838">
        <v>9</v>
      </c>
      <c r="Q838" t="s">
        <v>280</v>
      </c>
      <c r="R838" s="1">
        <v>43891</v>
      </c>
      <c r="S838">
        <v>1</v>
      </c>
      <c r="T838" t="s">
        <v>3599</v>
      </c>
      <c r="U838" t="s">
        <v>7683</v>
      </c>
      <c r="V838">
        <v>16423</v>
      </c>
      <c r="W838" t="s">
        <v>7684</v>
      </c>
      <c r="X838">
        <v>266</v>
      </c>
      <c r="Y838">
        <v>1.6199999999999999E-2</v>
      </c>
      <c r="Z838">
        <v>35</v>
      </c>
      <c r="AA838" t="s">
        <v>7685</v>
      </c>
      <c r="AB838">
        <v>38</v>
      </c>
      <c r="AC838">
        <v>2</v>
      </c>
      <c r="AD838">
        <v>1</v>
      </c>
      <c r="AE838">
        <v>62.6</v>
      </c>
      <c r="AF838" t="s">
        <v>259</v>
      </c>
      <c r="AG838">
        <v>40800</v>
      </c>
      <c r="AH838" t="s">
        <v>7686</v>
      </c>
      <c r="AI838" t="s">
        <v>54</v>
      </c>
      <c r="AJ838" t="s">
        <v>1419</v>
      </c>
      <c r="AK838" t="s">
        <v>1419</v>
      </c>
      <c r="AL838" s="23" t="str">
        <f t="shared" si="14"/>
        <v>Life Style</v>
      </c>
      <c r="AM838">
        <f>LEN(Exploratory_Data_Analysis___video_youtube[[#This Row],[description]])</f>
        <v>430</v>
      </c>
    </row>
    <row r="839" spans="1:39" x14ac:dyDescent="0.35">
      <c r="A839" t="s">
        <v>7687</v>
      </c>
      <c r="B839" t="s">
        <v>7688</v>
      </c>
      <c r="C839" t="s">
        <v>7688</v>
      </c>
      <c r="D839" t="s">
        <v>7689</v>
      </c>
      <c r="E839" t="s">
        <v>41</v>
      </c>
      <c r="F839" t="s">
        <v>4527</v>
      </c>
      <c r="G839" t="s">
        <v>1721</v>
      </c>
      <c r="H839" t="s">
        <v>1721</v>
      </c>
      <c r="I839" t="s">
        <v>2494</v>
      </c>
      <c r="J839" t="s">
        <v>7690</v>
      </c>
      <c r="K839" t="s">
        <v>7690</v>
      </c>
      <c r="L839" t="s">
        <v>7691</v>
      </c>
      <c r="M839">
        <v>4</v>
      </c>
      <c r="N839">
        <v>3</v>
      </c>
      <c r="O839">
        <v>2020</v>
      </c>
      <c r="P839">
        <v>4</v>
      </c>
      <c r="Q839" t="s">
        <v>280</v>
      </c>
      <c r="R839" s="1">
        <v>43891</v>
      </c>
      <c r="S839">
        <v>1</v>
      </c>
      <c r="T839" t="s">
        <v>3599</v>
      </c>
      <c r="U839" t="s">
        <v>7692</v>
      </c>
      <c r="V839">
        <v>93733</v>
      </c>
      <c r="W839" t="s">
        <v>7693</v>
      </c>
      <c r="X839">
        <v>1468</v>
      </c>
      <c r="Y839">
        <v>1.5699999999999999E-2</v>
      </c>
      <c r="Z839">
        <v>62</v>
      </c>
      <c r="AA839" t="s">
        <v>7694</v>
      </c>
      <c r="AB839">
        <v>49</v>
      </c>
      <c r="AC839">
        <v>10</v>
      </c>
      <c r="AD839">
        <v>1</v>
      </c>
      <c r="AE839">
        <v>70.8</v>
      </c>
      <c r="AF839" t="s">
        <v>259</v>
      </c>
      <c r="AG839">
        <v>49900</v>
      </c>
      <c r="AH839" t="s">
        <v>7695</v>
      </c>
      <c r="AI839" t="s">
        <v>54</v>
      </c>
      <c r="AJ839" t="s">
        <v>1143</v>
      </c>
      <c r="AK839" t="s">
        <v>1143</v>
      </c>
      <c r="AL839" s="23" t="str">
        <f t="shared" si="14"/>
        <v>ธุรกิจและการค้า</v>
      </c>
      <c r="AM839">
        <f>LEN(Exploratory_Data_Analysis___video_youtube[[#This Row],[description]])</f>
        <v>415</v>
      </c>
    </row>
    <row r="840" spans="1:39" x14ac:dyDescent="0.35">
      <c r="A840" t="s">
        <v>7696</v>
      </c>
      <c r="B840" t="s">
        <v>7697</v>
      </c>
      <c r="C840" t="s">
        <v>7697</v>
      </c>
      <c r="D840" t="s">
        <v>7698</v>
      </c>
      <c r="E840" t="s">
        <v>41</v>
      </c>
      <c r="F840" t="s">
        <v>4833</v>
      </c>
      <c r="G840" t="s">
        <v>1721</v>
      </c>
      <c r="H840" t="s">
        <v>1721</v>
      </c>
      <c r="I840" t="s">
        <v>2494</v>
      </c>
      <c r="J840" t="s">
        <v>7699</v>
      </c>
      <c r="K840" t="s">
        <v>7699</v>
      </c>
      <c r="L840" t="s">
        <v>7700</v>
      </c>
      <c r="M840">
        <v>29</v>
      </c>
      <c r="N840">
        <v>2</v>
      </c>
      <c r="O840">
        <v>2020</v>
      </c>
      <c r="P840">
        <v>29</v>
      </c>
      <c r="Q840" t="s">
        <v>173</v>
      </c>
      <c r="R840" s="1">
        <v>43862</v>
      </c>
      <c r="S840">
        <v>1</v>
      </c>
      <c r="T840" t="s">
        <v>3599</v>
      </c>
      <c r="U840" t="s">
        <v>7701</v>
      </c>
      <c r="V840">
        <v>49978</v>
      </c>
      <c r="W840" t="s">
        <v>7702</v>
      </c>
      <c r="X840">
        <v>878</v>
      </c>
      <c r="Y840">
        <v>1.7600000000000001E-2</v>
      </c>
      <c r="Z840">
        <v>29</v>
      </c>
      <c r="AA840" t="s">
        <v>7703</v>
      </c>
      <c r="AB840">
        <v>20</v>
      </c>
      <c r="AC840">
        <v>1</v>
      </c>
      <c r="AD840">
        <v>1</v>
      </c>
      <c r="AE840">
        <v>61.3</v>
      </c>
      <c r="AF840" t="s">
        <v>259</v>
      </c>
      <c r="AG840">
        <v>48100</v>
      </c>
      <c r="AH840" t="s">
        <v>7704</v>
      </c>
      <c r="AI840" t="s">
        <v>54</v>
      </c>
      <c r="AJ840" t="s">
        <v>54</v>
      </c>
      <c r="AK840" t="s">
        <v>54</v>
      </c>
      <c r="AL840" s="23" t="str">
        <f t="shared" si="14"/>
        <v>อื่น ๆ</v>
      </c>
      <c r="AM840">
        <f>LEN(Exploratory_Data_Analysis___video_youtube[[#This Row],[description]])</f>
        <v>462</v>
      </c>
    </row>
    <row r="841" spans="1:39" x14ac:dyDescent="0.35">
      <c r="A841" t="s">
        <v>7705</v>
      </c>
      <c r="B841" t="s">
        <v>7706</v>
      </c>
      <c r="C841" t="s">
        <v>7706</v>
      </c>
      <c r="D841" t="s">
        <v>7707</v>
      </c>
      <c r="E841" t="s">
        <v>41</v>
      </c>
      <c r="F841" t="s">
        <v>4833</v>
      </c>
      <c r="G841" t="s">
        <v>1721</v>
      </c>
      <c r="H841" t="s">
        <v>1721</v>
      </c>
      <c r="I841" t="s">
        <v>2494</v>
      </c>
      <c r="J841" t="s">
        <v>7708</v>
      </c>
      <c r="K841" t="s">
        <v>7708</v>
      </c>
      <c r="L841" t="s">
        <v>7709</v>
      </c>
      <c r="M841">
        <v>27</v>
      </c>
      <c r="N841">
        <v>2</v>
      </c>
      <c r="O841">
        <v>2020</v>
      </c>
      <c r="P841">
        <v>27</v>
      </c>
      <c r="Q841" t="s">
        <v>173</v>
      </c>
      <c r="R841" s="1">
        <v>43862</v>
      </c>
      <c r="S841">
        <v>1</v>
      </c>
      <c r="T841" t="s">
        <v>3599</v>
      </c>
      <c r="U841" t="s">
        <v>7710</v>
      </c>
      <c r="V841">
        <v>95075</v>
      </c>
      <c r="W841" t="s">
        <v>7711</v>
      </c>
      <c r="X841">
        <v>1682</v>
      </c>
      <c r="Y841">
        <v>1.77E-2</v>
      </c>
      <c r="Z841">
        <v>48</v>
      </c>
      <c r="AA841" t="s">
        <v>7712</v>
      </c>
      <c r="AB841">
        <v>21</v>
      </c>
      <c r="AC841">
        <v>56</v>
      </c>
      <c r="AD841">
        <v>0</v>
      </c>
      <c r="AE841">
        <v>56.4</v>
      </c>
      <c r="AF841" t="s">
        <v>52</v>
      </c>
      <c r="AG841">
        <v>48900</v>
      </c>
      <c r="AH841" t="s">
        <v>7713</v>
      </c>
      <c r="AI841" t="s">
        <v>54</v>
      </c>
      <c r="AJ841" t="s">
        <v>54</v>
      </c>
      <c r="AK841" t="s">
        <v>54</v>
      </c>
      <c r="AL841" s="23" t="str">
        <f t="shared" si="14"/>
        <v>อื่น ๆ</v>
      </c>
      <c r="AM841">
        <f>LEN(Exploratory_Data_Analysis___video_youtube[[#This Row],[description]])</f>
        <v>301</v>
      </c>
    </row>
    <row r="842" spans="1:39" x14ac:dyDescent="0.35">
      <c r="A842" t="s">
        <v>7714</v>
      </c>
      <c r="B842" t="s">
        <v>7715</v>
      </c>
      <c r="C842" t="s">
        <v>7715</v>
      </c>
      <c r="D842" t="s">
        <v>7716</v>
      </c>
      <c r="E842" t="s">
        <v>41</v>
      </c>
      <c r="F842" t="s">
        <v>58</v>
      </c>
      <c r="G842" t="s">
        <v>1721</v>
      </c>
      <c r="H842" t="s">
        <v>1721</v>
      </c>
      <c r="I842" t="s">
        <v>2494</v>
      </c>
      <c r="J842" t="s">
        <v>7717</v>
      </c>
      <c r="K842" t="s">
        <v>7717</v>
      </c>
      <c r="L842" t="s">
        <v>7718</v>
      </c>
      <c r="M842">
        <v>25</v>
      </c>
      <c r="N842">
        <v>2</v>
      </c>
      <c r="O842">
        <v>2020</v>
      </c>
      <c r="P842">
        <v>25</v>
      </c>
      <c r="Q842" t="s">
        <v>173</v>
      </c>
      <c r="R842" s="1">
        <v>43862</v>
      </c>
      <c r="S842">
        <v>1</v>
      </c>
      <c r="T842" t="s">
        <v>3599</v>
      </c>
      <c r="U842" t="s">
        <v>7719</v>
      </c>
      <c r="V842">
        <v>73773</v>
      </c>
      <c r="W842" t="s">
        <v>7720</v>
      </c>
      <c r="X842">
        <v>1359</v>
      </c>
      <c r="Y842">
        <v>1.84E-2</v>
      </c>
      <c r="Z842">
        <v>31</v>
      </c>
      <c r="AA842" t="s">
        <v>7721</v>
      </c>
      <c r="AB842">
        <v>46</v>
      </c>
      <c r="AC842">
        <v>51</v>
      </c>
      <c r="AD842">
        <v>0</v>
      </c>
      <c r="AE842">
        <v>51.8</v>
      </c>
      <c r="AF842" t="s">
        <v>52</v>
      </c>
      <c r="AG842">
        <v>49100</v>
      </c>
      <c r="AH842" t="s">
        <v>7722</v>
      </c>
      <c r="AI842" t="s">
        <v>451</v>
      </c>
      <c r="AJ842" t="s">
        <v>846</v>
      </c>
      <c r="AK842" t="s">
        <v>54</v>
      </c>
      <c r="AL842" s="23" t="str">
        <f t="shared" si="14"/>
        <v>ธุรกิจและการค้า</v>
      </c>
      <c r="AM842">
        <f>LEN(Exploratory_Data_Analysis___video_youtube[[#This Row],[description]])</f>
        <v>214</v>
      </c>
    </row>
    <row r="843" spans="1:39" x14ac:dyDescent="0.35">
      <c r="A843" t="s">
        <v>7723</v>
      </c>
      <c r="B843" t="s">
        <v>7724</v>
      </c>
      <c r="C843" t="s">
        <v>7724</v>
      </c>
      <c r="D843" t="s">
        <v>7725</v>
      </c>
      <c r="E843" t="s">
        <v>41</v>
      </c>
      <c r="F843" t="s">
        <v>4057</v>
      </c>
      <c r="G843" t="s">
        <v>1721</v>
      </c>
      <c r="H843" t="s">
        <v>1721</v>
      </c>
      <c r="I843" t="s">
        <v>2494</v>
      </c>
      <c r="J843" t="s">
        <v>7726</v>
      </c>
      <c r="K843" t="s">
        <v>7726</v>
      </c>
      <c r="L843" t="s">
        <v>7727</v>
      </c>
      <c r="M843">
        <v>20</v>
      </c>
      <c r="N843">
        <v>2</v>
      </c>
      <c r="O843">
        <v>2020</v>
      </c>
      <c r="P843">
        <v>20</v>
      </c>
      <c r="Q843" t="s">
        <v>173</v>
      </c>
      <c r="R843" s="1">
        <v>43862</v>
      </c>
      <c r="S843">
        <v>1</v>
      </c>
      <c r="T843" t="s">
        <v>3599</v>
      </c>
      <c r="U843" t="s">
        <v>7728</v>
      </c>
      <c r="V843">
        <v>16062</v>
      </c>
      <c r="W843" t="s">
        <v>7729</v>
      </c>
      <c r="X843">
        <v>285</v>
      </c>
      <c r="Y843">
        <v>1.77E-2</v>
      </c>
      <c r="Z843">
        <v>8</v>
      </c>
      <c r="AA843" t="s">
        <v>7730</v>
      </c>
      <c r="AB843">
        <v>58</v>
      </c>
      <c r="AC843">
        <v>59</v>
      </c>
      <c r="AD843">
        <v>0</v>
      </c>
      <c r="AE843">
        <v>60</v>
      </c>
      <c r="AF843" t="s">
        <v>52</v>
      </c>
      <c r="AG843">
        <v>48800</v>
      </c>
      <c r="AH843" t="s">
        <v>7731</v>
      </c>
      <c r="AI843" t="s">
        <v>54</v>
      </c>
      <c r="AJ843" t="s">
        <v>1143</v>
      </c>
      <c r="AK843" t="s">
        <v>1143</v>
      </c>
      <c r="AL843" s="23" t="str">
        <f t="shared" si="14"/>
        <v>ธุรกิจและการค้า</v>
      </c>
      <c r="AM843">
        <f>LEN(Exploratory_Data_Analysis___video_youtube[[#This Row],[description]])</f>
        <v>470</v>
      </c>
    </row>
    <row r="844" spans="1:39" x14ac:dyDescent="0.35">
      <c r="A844" t="s">
        <v>7732</v>
      </c>
      <c r="B844" t="s">
        <v>7733</v>
      </c>
      <c r="C844" t="s">
        <v>7733</v>
      </c>
      <c r="D844" t="s">
        <v>7734</v>
      </c>
      <c r="E844" t="s">
        <v>41</v>
      </c>
      <c r="F844" t="s">
        <v>738</v>
      </c>
      <c r="G844" t="s">
        <v>1721</v>
      </c>
      <c r="H844" t="s">
        <v>1721</v>
      </c>
      <c r="I844" t="s">
        <v>2494</v>
      </c>
      <c r="J844" t="s">
        <v>7726</v>
      </c>
      <c r="K844" t="s">
        <v>7726</v>
      </c>
      <c r="L844" t="s">
        <v>7727</v>
      </c>
      <c r="M844">
        <v>20</v>
      </c>
      <c r="N844">
        <v>2</v>
      </c>
      <c r="O844">
        <v>2020</v>
      </c>
      <c r="P844">
        <v>20</v>
      </c>
      <c r="Q844" t="s">
        <v>173</v>
      </c>
      <c r="R844" s="1">
        <v>43862</v>
      </c>
      <c r="S844">
        <v>1</v>
      </c>
      <c r="T844" t="s">
        <v>3599</v>
      </c>
      <c r="U844" t="s">
        <v>7735</v>
      </c>
      <c r="V844">
        <v>70480</v>
      </c>
      <c r="W844" t="s">
        <v>7736</v>
      </c>
      <c r="X844">
        <v>1617</v>
      </c>
      <c r="Y844">
        <v>2.29E-2</v>
      </c>
      <c r="Z844">
        <v>52</v>
      </c>
      <c r="AA844" t="s">
        <v>7737</v>
      </c>
      <c r="AB844">
        <v>2</v>
      </c>
      <c r="AC844">
        <v>43</v>
      </c>
      <c r="AD844">
        <v>0</v>
      </c>
      <c r="AE844">
        <v>43</v>
      </c>
      <c r="AF844" t="s">
        <v>52</v>
      </c>
      <c r="AG844">
        <v>40900</v>
      </c>
      <c r="AH844" t="s">
        <v>7738</v>
      </c>
      <c r="AI844" t="s">
        <v>54</v>
      </c>
      <c r="AJ844" t="s">
        <v>4025</v>
      </c>
      <c r="AK844" t="s">
        <v>4025</v>
      </c>
      <c r="AL844" s="23" t="str">
        <f t="shared" si="14"/>
        <v>สินค้าและบริการ</v>
      </c>
      <c r="AM844">
        <f>LEN(Exploratory_Data_Analysis___video_youtube[[#This Row],[description]])</f>
        <v>462</v>
      </c>
    </row>
    <row r="845" spans="1:39" x14ac:dyDescent="0.35">
      <c r="A845" t="s">
        <v>7739</v>
      </c>
      <c r="B845" t="s">
        <v>7740</v>
      </c>
      <c r="C845" t="s">
        <v>7740</v>
      </c>
      <c r="D845" t="s">
        <v>7741</v>
      </c>
      <c r="E845" t="s">
        <v>41</v>
      </c>
      <c r="F845" t="s">
        <v>4038</v>
      </c>
      <c r="G845" t="s">
        <v>1721</v>
      </c>
      <c r="H845" t="s">
        <v>1721</v>
      </c>
      <c r="I845" t="s">
        <v>2494</v>
      </c>
      <c r="J845" t="s">
        <v>3763</v>
      </c>
      <c r="K845" t="s">
        <v>3763</v>
      </c>
      <c r="L845" t="s">
        <v>3764</v>
      </c>
      <c r="M845">
        <v>18</v>
      </c>
      <c r="N845">
        <v>2</v>
      </c>
      <c r="O845">
        <v>2020</v>
      </c>
      <c r="P845">
        <v>18</v>
      </c>
      <c r="Q845" t="s">
        <v>173</v>
      </c>
      <c r="R845" s="1">
        <v>43862</v>
      </c>
      <c r="S845">
        <v>1</v>
      </c>
      <c r="T845" t="s">
        <v>3599</v>
      </c>
      <c r="U845" t="s">
        <v>7742</v>
      </c>
      <c r="V845">
        <v>35598</v>
      </c>
      <c r="W845" t="s">
        <v>7743</v>
      </c>
      <c r="X845">
        <v>553</v>
      </c>
      <c r="Y845">
        <v>1.55E-2</v>
      </c>
      <c r="Z845">
        <v>21</v>
      </c>
      <c r="AA845" t="s">
        <v>7744</v>
      </c>
      <c r="AB845">
        <v>34</v>
      </c>
      <c r="AC845">
        <v>58</v>
      </c>
      <c r="AD845">
        <v>0</v>
      </c>
      <c r="AE845">
        <v>58.6</v>
      </c>
      <c r="AF845" t="s">
        <v>52</v>
      </c>
      <c r="AG845">
        <v>47300</v>
      </c>
      <c r="AH845" t="s">
        <v>7745</v>
      </c>
      <c r="AI845" t="s">
        <v>54</v>
      </c>
      <c r="AJ845" t="s">
        <v>249</v>
      </c>
      <c r="AK845" t="s">
        <v>249</v>
      </c>
      <c r="AL845" s="23" t="str">
        <f t="shared" si="14"/>
        <v>เศรษฐกิจ</v>
      </c>
      <c r="AM845">
        <f>LEN(Exploratory_Data_Analysis___video_youtube[[#This Row],[description]])</f>
        <v>352</v>
      </c>
    </row>
    <row r="846" spans="1:39" x14ac:dyDescent="0.35">
      <c r="A846" t="s">
        <v>7746</v>
      </c>
      <c r="B846" t="s">
        <v>7747</v>
      </c>
      <c r="C846" t="s">
        <v>7747</v>
      </c>
      <c r="D846" t="s">
        <v>7748</v>
      </c>
      <c r="E846" t="s">
        <v>41</v>
      </c>
      <c r="F846" t="s">
        <v>92</v>
      </c>
      <c r="G846" t="s">
        <v>1721</v>
      </c>
      <c r="H846" t="s">
        <v>1721</v>
      </c>
      <c r="I846" t="s">
        <v>2494</v>
      </c>
      <c r="J846" t="s">
        <v>7749</v>
      </c>
      <c r="K846" t="s">
        <v>7749</v>
      </c>
      <c r="L846" t="s">
        <v>7750</v>
      </c>
      <c r="M846">
        <v>17</v>
      </c>
      <c r="N846">
        <v>2</v>
      </c>
      <c r="O846">
        <v>2020</v>
      </c>
      <c r="P846">
        <v>17</v>
      </c>
      <c r="Q846" t="s">
        <v>173</v>
      </c>
      <c r="R846" s="1">
        <v>43862</v>
      </c>
      <c r="S846">
        <v>1</v>
      </c>
      <c r="T846" t="s">
        <v>3599</v>
      </c>
      <c r="U846" t="s">
        <v>7751</v>
      </c>
      <c r="V846">
        <v>252012</v>
      </c>
      <c r="W846" t="s">
        <v>7752</v>
      </c>
      <c r="X846">
        <v>5516</v>
      </c>
      <c r="Y846">
        <v>2.1899999999999999E-2</v>
      </c>
      <c r="Z846">
        <v>151</v>
      </c>
      <c r="AA846" t="s">
        <v>1754</v>
      </c>
      <c r="AB846">
        <v>16</v>
      </c>
      <c r="AC846">
        <v>0</v>
      </c>
      <c r="AD846">
        <v>1</v>
      </c>
      <c r="AE846">
        <v>60.3</v>
      </c>
      <c r="AF846" t="s">
        <v>259</v>
      </c>
      <c r="AG846">
        <v>46500</v>
      </c>
      <c r="AH846" t="s">
        <v>7753</v>
      </c>
      <c r="AI846" t="s">
        <v>54</v>
      </c>
      <c r="AJ846" t="s">
        <v>4025</v>
      </c>
      <c r="AK846" t="s">
        <v>4025</v>
      </c>
      <c r="AL846" s="23" t="str">
        <f t="shared" si="14"/>
        <v>สินค้าและบริการ</v>
      </c>
      <c r="AM846">
        <f>LEN(Exploratory_Data_Analysis___video_youtube[[#This Row],[description]])</f>
        <v>195</v>
      </c>
    </row>
    <row r="847" spans="1:39" x14ac:dyDescent="0.35">
      <c r="A847" t="s">
        <v>7754</v>
      </c>
      <c r="B847" t="s">
        <v>7755</v>
      </c>
      <c r="C847" t="s">
        <v>7755</v>
      </c>
      <c r="D847" t="s">
        <v>7756</v>
      </c>
      <c r="E847" t="s">
        <v>41</v>
      </c>
      <c r="F847" t="s">
        <v>699</v>
      </c>
      <c r="G847" t="s">
        <v>1721</v>
      </c>
      <c r="H847" t="s">
        <v>1721</v>
      </c>
      <c r="I847" t="s">
        <v>2494</v>
      </c>
      <c r="J847" t="s">
        <v>7757</v>
      </c>
      <c r="K847" t="s">
        <v>7757</v>
      </c>
      <c r="L847" t="s">
        <v>7758</v>
      </c>
      <c r="M847">
        <v>15</v>
      </c>
      <c r="N847">
        <v>2</v>
      </c>
      <c r="O847">
        <v>2020</v>
      </c>
      <c r="P847">
        <v>15</v>
      </c>
      <c r="Q847" t="s">
        <v>173</v>
      </c>
      <c r="R847" s="1">
        <v>43862</v>
      </c>
      <c r="S847">
        <v>1</v>
      </c>
      <c r="T847" t="s">
        <v>3599</v>
      </c>
      <c r="U847" t="s">
        <v>7759</v>
      </c>
      <c r="V847">
        <v>29611</v>
      </c>
      <c r="W847" t="s">
        <v>7760</v>
      </c>
      <c r="X847">
        <v>610</v>
      </c>
      <c r="Y847">
        <v>2.06E-2</v>
      </c>
      <c r="Z847">
        <v>34</v>
      </c>
      <c r="AA847" t="s">
        <v>7761</v>
      </c>
      <c r="AB847">
        <v>36</v>
      </c>
      <c r="AC847">
        <v>36</v>
      </c>
      <c r="AD847">
        <v>0</v>
      </c>
      <c r="AE847">
        <v>36.6</v>
      </c>
      <c r="AF847" t="s">
        <v>52</v>
      </c>
      <c r="AG847">
        <v>45800</v>
      </c>
      <c r="AH847" t="s">
        <v>7762</v>
      </c>
      <c r="AI847" t="s">
        <v>54</v>
      </c>
      <c r="AJ847" t="s">
        <v>285</v>
      </c>
      <c r="AK847" t="s">
        <v>54</v>
      </c>
      <c r="AL847" s="23" t="str">
        <f t="shared" si="14"/>
        <v>การเมือง</v>
      </c>
      <c r="AM847">
        <f>LEN(Exploratory_Data_Analysis___video_youtube[[#This Row],[description]])</f>
        <v>306</v>
      </c>
    </row>
    <row r="848" spans="1:39" x14ac:dyDescent="0.35">
      <c r="A848" t="s">
        <v>7763</v>
      </c>
      <c r="B848" t="s">
        <v>7764</v>
      </c>
      <c r="C848" t="s">
        <v>7764</v>
      </c>
      <c r="D848" t="s">
        <v>7765</v>
      </c>
      <c r="E848" t="s">
        <v>41</v>
      </c>
      <c r="F848" t="s">
        <v>4017</v>
      </c>
      <c r="G848" t="s">
        <v>1721</v>
      </c>
      <c r="H848" t="s">
        <v>1721</v>
      </c>
      <c r="I848" t="s">
        <v>2494</v>
      </c>
      <c r="J848" t="s">
        <v>7766</v>
      </c>
      <c r="K848" t="s">
        <v>7766</v>
      </c>
      <c r="L848" t="s">
        <v>7767</v>
      </c>
      <c r="M848">
        <v>14</v>
      </c>
      <c r="N848">
        <v>2</v>
      </c>
      <c r="O848">
        <v>2020</v>
      </c>
      <c r="P848">
        <v>14</v>
      </c>
      <c r="Q848" t="s">
        <v>173</v>
      </c>
      <c r="R848" s="1">
        <v>43862</v>
      </c>
      <c r="S848">
        <v>1</v>
      </c>
      <c r="T848" t="s">
        <v>3599</v>
      </c>
      <c r="U848" t="s">
        <v>7768</v>
      </c>
      <c r="V848">
        <v>13597</v>
      </c>
      <c r="W848" t="s">
        <v>823</v>
      </c>
      <c r="X848">
        <v>250</v>
      </c>
      <c r="Y848">
        <v>1.84E-2</v>
      </c>
      <c r="Z848">
        <v>7</v>
      </c>
      <c r="AA848" t="s">
        <v>5636</v>
      </c>
      <c r="AB848">
        <v>13</v>
      </c>
      <c r="AC848">
        <v>50</v>
      </c>
      <c r="AD848">
        <v>0</v>
      </c>
      <c r="AE848">
        <v>50.2</v>
      </c>
      <c r="AF848" t="s">
        <v>52</v>
      </c>
      <c r="AG848">
        <v>41300</v>
      </c>
      <c r="AH848" t="s">
        <v>7769</v>
      </c>
      <c r="AI848" t="s">
        <v>54</v>
      </c>
      <c r="AJ848" t="s">
        <v>5573</v>
      </c>
      <c r="AK848" t="s">
        <v>5573</v>
      </c>
      <c r="AL848" s="23" t="str">
        <f t="shared" si="14"/>
        <v>ธุรกิจและการค้า</v>
      </c>
      <c r="AM848">
        <f>LEN(Exploratory_Data_Analysis___video_youtube[[#This Row],[description]])</f>
        <v>313</v>
      </c>
    </row>
    <row r="849" spans="1:39" x14ac:dyDescent="0.35">
      <c r="A849" t="s">
        <v>7770</v>
      </c>
      <c r="B849" t="s">
        <v>7771</v>
      </c>
      <c r="C849" t="s">
        <v>7771</v>
      </c>
      <c r="D849" t="s">
        <v>7772</v>
      </c>
      <c r="E849" t="s">
        <v>41</v>
      </c>
      <c r="F849" t="s">
        <v>3112</v>
      </c>
      <c r="G849" t="s">
        <v>1721</v>
      </c>
      <c r="H849" t="s">
        <v>1721</v>
      </c>
      <c r="I849" t="s">
        <v>2494</v>
      </c>
      <c r="J849" t="s">
        <v>7773</v>
      </c>
      <c r="K849" t="s">
        <v>7773</v>
      </c>
      <c r="L849" t="s">
        <v>7774</v>
      </c>
      <c r="M849">
        <v>11</v>
      </c>
      <c r="N849">
        <v>2</v>
      </c>
      <c r="O849">
        <v>2020</v>
      </c>
      <c r="P849">
        <v>11</v>
      </c>
      <c r="Q849" t="s">
        <v>173</v>
      </c>
      <c r="R849" s="1">
        <v>43862</v>
      </c>
      <c r="S849">
        <v>1</v>
      </c>
      <c r="T849" t="s">
        <v>3599</v>
      </c>
      <c r="U849" t="s">
        <v>7775</v>
      </c>
      <c r="V849">
        <v>12673</v>
      </c>
      <c r="W849" t="s">
        <v>7776</v>
      </c>
      <c r="X849">
        <v>241</v>
      </c>
      <c r="Y849">
        <v>1.9E-2</v>
      </c>
      <c r="Z849">
        <v>11</v>
      </c>
      <c r="AA849" t="s">
        <v>7777</v>
      </c>
      <c r="AB849">
        <v>56</v>
      </c>
      <c r="AC849">
        <v>32</v>
      </c>
      <c r="AD849">
        <v>0</v>
      </c>
      <c r="AE849">
        <v>32.9</v>
      </c>
      <c r="AF849" t="s">
        <v>52</v>
      </c>
      <c r="AG849">
        <v>50200</v>
      </c>
      <c r="AH849" t="s">
        <v>7778</v>
      </c>
      <c r="AI849" t="s">
        <v>54</v>
      </c>
      <c r="AJ849" t="s">
        <v>7043</v>
      </c>
      <c r="AK849" t="s">
        <v>7043</v>
      </c>
      <c r="AL849" s="23" t="str">
        <f t="shared" si="14"/>
        <v>Life Style</v>
      </c>
      <c r="AM849">
        <f>LEN(Exploratory_Data_Analysis___video_youtube[[#This Row],[description]])</f>
        <v>597</v>
      </c>
    </row>
    <row r="850" spans="1:39" x14ac:dyDescent="0.35">
      <c r="A850" t="s">
        <v>7779</v>
      </c>
      <c r="B850" t="s">
        <v>7780</v>
      </c>
      <c r="C850" t="s">
        <v>7780</v>
      </c>
      <c r="D850" t="s">
        <v>7781</v>
      </c>
      <c r="E850" t="s">
        <v>41</v>
      </c>
      <c r="F850" t="s">
        <v>4527</v>
      </c>
      <c r="G850" t="s">
        <v>1721</v>
      </c>
      <c r="H850" t="s">
        <v>1721</v>
      </c>
      <c r="I850" t="s">
        <v>2494</v>
      </c>
      <c r="J850" t="s">
        <v>3788</v>
      </c>
      <c r="K850" t="s">
        <v>3788</v>
      </c>
      <c r="L850" t="s">
        <v>3789</v>
      </c>
      <c r="M850">
        <v>5</v>
      </c>
      <c r="N850">
        <v>2</v>
      </c>
      <c r="O850">
        <v>2020</v>
      </c>
      <c r="P850">
        <v>5</v>
      </c>
      <c r="Q850" t="s">
        <v>173</v>
      </c>
      <c r="R850" s="1">
        <v>43862</v>
      </c>
      <c r="S850">
        <v>1</v>
      </c>
      <c r="T850" t="s">
        <v>3599</v>
      </c>
      <c r="U850" t="s">
        <v>7782</v>
      </c>
      <c r="V850">
        <v>20653</v>
      </c>
      <c r="W850" t="s">
        <v>7783</v>
      </c>
      <c r="X850">
        <v>324</v>
      </c>
      <c r="Y850">
        <v>1.5699999999999999E-2</v>
      </c>
      <c r="Z850">
        <v>18</v>
      </c>
      <c r="AA850" t="s">
        <v>7784</v>
      </c>
      <c r="AB850">
        <v>55</v>
      </c>
      <c r="AC850">
        <v>27</v>
      </c>
      <c r="AD850">
        <v>0</v>
      </c>
      <c r="AE850">
        <v>27.9</v>
      </c>
      <c r="AF850" t="s">
        <v>187</v>
      </c>
      <c r="AG850">
        <v>41400</v>
      </c>
      <c r="AH850" t="s">
        <v>7785</v>
      </c>
      <c r="AI850" t="s">
        <v>54</v>
      </c>
      <c r="AJ850" t="s">
        <v>249</v>
      </c>
      <c r="AK850" t="s">
        <v>249</v>
      </c>
      <c r="AL850" s="23" t="str">
        <f t="shared" si="14"/>
        <v>เศรษฐกิจ</v>
      </c>
      <c r="AM850">
        <f>LEN(Exploratory_Data_Analysis___video_youtube[[#This Row],[description]])</f>
        <v>262</v>
      </c>
    </row>
    <row r="851" spans="1:39" x14ac:dyDescent="0.35">
      <c r="A851" t="s">
        <v>7786</v>
      </c>
      <c r="B851" t="s">
        <v>7787</v>
      </c>
      <c r="C851" t="s">
        <v>7787</v>
      </c>
      <c r="D851" t="s">
        <v>7788</v>
      </c>
      <c r="E851" t="s">
        <v>41</v>
      </c>
      <c r="F851" t="s">
        <v>4017</v>
      </c>
      <c r="G851" t="s">
        <v>1721</v>
      </c>
      <c r="H851" t="s">
        <v>1721</v>
      </c>
      <c r="I851" t="s">
        <v>2494</v>
      </c>
      <c r="J851" t="s">
        <v>7789</v>
      </c>
      <c r="K851" t="s">
        <v>7789</v>
      </c>
      <c r="L851" t="s">
        <v>7790</v>
      </c>
      <c r="M851">
        <v>4</v>
      </c>
      <c r="N851">
        <v>2</v>
      </c>
      <c r="O851">
        <v>2020</v>
      </c>
      <c r="P851">
        <v>4</v>
      </c>
      <c r="Q851" t="s">
        <v>173</v>
      </c>
      <c r="R851" s="1">
        <v>43862</v>
      </c>
      <c r="S851">
        <v>1</v>
      </c>
      <c r="T851" t="s">
        <v>3599</v>
      </c>
      <c r="U851" t="s">
        <v>7791</v>
      </c>
      <c r="V851">
        <v>8796</v>
      </c>
      <c r="W851" t="s">
        <v>7792</v>
      </c>
      <c r="X851">
        <v>135</v>
      </c>
      <c r="Y851">
        <v>1.5299999999999999E-2</v>
      </c>
      <c r="Z851">
        <v>6</v>
      </c>
      <c r="AA851" t="s">
        <v>1162</v>
      </c>
      <c r="AB851">
        <v>11</v>
      </c>
      <c r="AC851">
        <v>34</v>
      </c>
      <c r="AD851">
        <v>0</v>
      </c>
      <c r="AE851">
        <v>34.200000000000003</v>
      </c>
      <c r="AF851" t="s">
        <v>52</v>
      </c>
      <c r="AG851">
        <v>40500</v>
      </c>
      <c r="AH851" t="s">
        <v>7793</v>
      </c>
      <c r="AI851" t="s">
        <v>54</v>
      </c>
      <c r="AJ851" t="s">
        <v>7043</v>
      </c>
      <c r="AK851" t="s">
        <v>7043</v>
      </c>
      <c r="AL851" s="23" t="str">
        <f t="shared" si="14"/>
        <v>Life Style</v>
      </c>
      <c r="AM851">
        <f>LEN(Exploratory_Data_Analysis___video_youtube[[#This Row],[description]])</f>
        <v>352</v>
      </c>
    </row>
    <row r="852" spans="1:39" x14ac:dyDescent="0.35">
      <c r="A852" t="s">
        <v>7794</v>
      </c>
      <c r="B852" t="s">
        <v>7795</v>
      </c>
      <c r="C852" t="s">
        <v>7795</v>
      </c>
      <c r="D852" t="s">
        <v>7796</v>
      </c>
      <c r="E852" t="s">
        <v>41</v>
      </c>
      <c r="F852" t="s">
        <v>597</v>
      </c>
      <c r="G852" t="s">
        <v>1721</v>
      </c>
      <c r="H852" t="s">
        <v>1721</v>
      </c>
      <c r="I852" t="s">
        <v>2494</v>
      </c>
      <c r="J852" t="s">
        <v>7797</v>
      </c>
      <c r="K852" t="s">
        <v>7797</v>
      </c>
      <c r="L852" t="s">
        <v>7798</v>
      </c>
      <c r="M852">
        <v>31</v>
      </c>
      <c r="N852">
        <v>1</v>
      </c>
      <c r="O852">
        <v>2020</v>
      </c>
      <c r="P852">
        <v>31</v>
      </c>
      <c r="Q852" t="s">
        <v>47</v>
      </c>
      <c r="R852" s="1">
        <v>43831</v>
      </c>
      <c r="S852">
        <v>1</v>
      </c>
      <c r="T852" t="s">
        <v>3599</v>
      </c>
      <c r="U852" t="s">
        <v>7799</v>
      </c>
      <c r="V852">
        <v>22938</v>
      </c>
      <c r="W852" t="s">
        <v>7800</v>
      </c>
      <c r="X852">
        <v>445</v>
      </c>
      <c r="Y852">
        <v>1.9400000000000001E-2</v>
      </c>
      <c r="Z852">
        <v>35</v>
      </c>
      <c r="AA852" t="s">
        <v>7801</v>
      </c>
      <c r="AB852">
        <v>39</v>
      </c>
      <c r="AC852">
        <v>43</v>
      </c>
      <c r="AD852">
        <v>0</v>
      </c>
      <c r="AE852">
        <v>43.7</v>
      </c>
      <c r="AF852" t="s">
        <v>52</v>
      </c>
      <c r="AG852">
        <v>51200</v>
      </c>
      <c r="AH852" t="s">
        <v>7802</v>
      </c>
      <c r="AI852" t="s">
        <v>54</v>
      </c>
      <c r="AJ852" t="s">
        <v>54</v>
      </c>
      <c r="AK852" t="s">
        <v>54</v>
      </c>
      <c r="AL852" s="23" t="str">
        <f t="shared" si="14"/>
        <v>อื่น ๆ</v>
      </c>
      <c r="AM852">
        <f>LEN(Exploratory_Data_Analysis___video_youtube[[#This Row],[description]])</f>
        <v>444</v>
      </c>
    </row>
    <row r="853" spans="1:39" x14ac:dyDescent="0.35">
      <c r="A853" t="s">
        <v>7803</v>
      </c>
      <c r="B853" t="s">
        <v>7804</v>
      </c>
      <c r="C853" t="s">
        <v>7804</v>
      </c>
      <c r="D853" t="s">
        <v>7805</v>
      </c>
      <c r="E853" t="s">
        <v>41</v>
      </c>
      <c r="F853" t="s">
        <v>276</v>
      </c>
      <c r="G853" t="s">
        <v>1721</v>
      </c>
      <c r="H853" t="s">
        <v>1721</v>
      </c>
      <c r="I853" t="s">
        <v>2494</v>
      </c>
      <c r="J853" t="s">
        <v>7806</v>
      </c>
      <c r="K853" t="s">
        <v>7806</v>
      </c>
      <c r="L853" t="s">
        <v>7807</v>
      </c>
      <c r="M853">
        <v>28</v>
      </c>
      <c r="N853">
        <v>1</v>
      </c>
      <c r="O853">
        <v>2020</v>
      </c>
      <c r="P853">
        <v>28</v>
      </c>
      <c r="Q853" t="s">
        <v>47</v>
      </c>
      <c r="R853" s="1">
        <v>43831</v>
      </c>
      <c r="S853">
        <v>1</v>
      </c>
      <c r="T853" t="s">
        <v>3599</v>
      </c>
      <c r="U853" t="s">
        <v>7808</v>
      </c>
      <c r="V853">
        <v>61536</v>
      </c>
      <c r="W853" t="s">
        <v>7809</v>
      </c>
      <c r="X853">
        <v>2054</v>
      </c>
      <c r="Y853">
        <v>3.3399999999999999E-2</v>
      </c>
      <c r="Z853">
        <v>47</v>
      </c>
      <c r="AA853" t="s">
        <v>2509</v>
      </c>
      <c r="AB853">
        <v>14</v>
      </c>
      <c r="AC853">
        <v>27</v>
      </c>
      <c r="AD853">
        <v>0</v>
      </c>
      <c r="AE853">
        <v>27.2</v>
      </c>
      <c r="AF853" t="s">
        <v>187</v>
      </c>
      <c r="AG853">
        <v>47400</v>
      </c>
      <c r="AH853" t="s">
        <v>7810</v>
      </c>
      <c r="AI853" t="s">
        <v>54</v>
      </c>
      <c r="AJ853" t="s">
        <v>54</v>
      </c>
      <c r="AK853" t="s">
        <v>54</v>
      </c>
      <c r="AL853" s="23" t="str">
        <f t="shared" si="14"/>
        <v>อื่น ๆ</v>
      </c>
      <c r="AM853">
        <f>LEN(Exploratory_Data_Analysis___video_youtube[[#This Row],[description]])</f>
        <v>751</v>
      </c>
    </row>
    <row r="854" spans="1:39" x14ac:dyDescent="0.35">
      <c r="A854" t="s">
        <v>7811</v>
      </c>
      <c r="B854" t="s">
        <v>7812</v>
      </c>
      <c r="C854" t="s">
        <v>7812</v>
      </c>
      <c r="D854" t="s">
        <v>7813</v>
      </c>
      <c r="E854" t="s">
        <v>41</v>
      </c>
      <c r="F854" t="s">
        <v>203</v>
      </c>
      <c r="G854" t="s">
        <v>1721</v>
      </c>
      <c r="H854" t="s">
        <v>1721</v>
      </c>
      <c r="I854" t="s">
        <v>2494</v>
      </c>
      <c r="J854" t="s">
        <v>7814</v>
      </c>
      <c r="K854" t="s">
        <v>7814</v>
      </c>
      <c r="L854" t="s">
        <v>7815</v>
      </c>
      <c r="M854">
        <v>24</v>
      </c>
      <c r="N854">
        <v>1</v>
      </c>
      <c r="O854">
        <v>2020</v>
      </c>
      <c r="P854">
        <v>24</v>
      </c>
      <c r="Q854" t="s">
        <v>47</v>
      </c>
      <c r="R854" s="1">
        <v>43831</v>
      </c>
      <c r="S854">
        <v>1</v>
      </c>
      <c r="T854" t="s">
        <v>3599</v>
      </c>
      <c r="U854" t="s">
        <v>7816</v>
      </c>
      <c r="V854">
        <v>8465</v>
      </c>
      <c r="W854" t="s">
        <v>5333</v>
      </c>
      <c r="X854">
        <v>120</v>
      </c>
      <c r="Y854">
        <v>1.4200000000000001E-2</v>
      </c>
      <c r="Z854">
        <v>4</v>
      </c>
      <c r="AA854" t="s">
        <v>7817</v>
      </c>
      <c r="AB854">
        <v>8</v>
      </c>
      <c r="AC854">
        <v>43</v>
      </c>
      <c r="AD854">
        <v>0</v>
      </c>
      <c r="AE854">
        <v>43.1</v>
      </c>
      <c r="AF854" t="s">
        <v>52</v>
      </c>
      <c r="AG854">
        <v>49400</v>
      </c>
      <c r="AH854" t="s">
        <v>7818</v>
      </c>
      <c r="AI854" t="s">
        <v>54</v>
      </c>
      <c r="AJ854" t="s">
        <v>5415</v>
      </c>
      <c r="AK854" t="s">
        <v>5415</v>
      </c>
      <c r="AL854" s="23" t="str">
        <f t="shared" si="14"/>
        <v>ธุรกิจและการค้า</v>
      </c>
      <c r="AM854">
        <f>LEN(Exploratory_Data_Analysis___video_youtube[[#This Row],[description]])</f>
        <v>479</v>
      </c>
    </row>
    <row r="855" spans="1:39" x14ac:dyDescent="0.35">
      <c r="A855" t="s">
        <v>7819</v>
      </c>
      <c r="B855" t="s">
        <v>7820</v>
      </c>
      <c r="C855" t="s">
        <v>7820</v>
      </c>
      <c r="D855" t="s">
        <v>7821</v>
      </c>
      <c r="E855" t="s">
        <v>41</v>
      </c>
      <c r="F855" t="s">
        <v>158</v>
      </c>
      <c r="G855" t="s">
        <v>1721</v>
      </c>
      <c r="H855" t="s">
        <v>1721</v>
      </c>
      <c r="I855" t="s">
        <v>2494</v>
      </c>
      <c r="J855" t="s">
        <v>7822</v>
      </c>
      <c r="K855" t="s">
        <v>7822</v>
      </c>
      <c r="L855" t="s">
        <v>7823</v>
      </c>
      <c r="M855">
        <v>22</v>
      </c>
      <c r="N855">
        <v>1</v>
      </c>
      <c r="O855">
        <v>2020</v>
      </c>
      <c r="P855">
        <v>22</v>
      </c>
      <c r="Q855" t="s">
        <v>47</v>
      </c>
      <c r="R855" s="1">
        <v>43831</v>
      </c>
      <c r="S855">
        <v>1</v>
      </c>
      <c r="T855" t="s">
        <v>3599</v>
      </c>
      <c r="U855" t="s">
        <v>7824</v>
      </c>
      <c r="V855">
        <v>13334</v>
      </c>
      <c r="W855" t="s">
        <v>7825</v>
      </c>
      <c r="X855">
        <v>187</v>
      </c>
      <c r="Y855">
        <v>1.4E-2</v>
      </c>
      <c r="Z855">
        <v>11</v>
      </c>
      <c r="AA855" t="s">
        <v>7826</v>
      </c>
      <c r="AB855">
        <v>23</v>
      </c>
      <c r="AC855">
        <v>43</v>
      </c>
      <c r="AD855">
        <v>0</v>
      </c>
      <c r="AE855">
        <v>43.4</v>
      </c>
      <c r="AF855" t="s">
        <v>52</v>
      </c>
      <c r="AG855">
        <v>41300</v>
      </c>
      <c r="AH855" t="s">
        <v>7827</v>
      </c>
      <c r="AI855" t="s">
        <v>54</v>
      </c>
      <c r="AJ855" t="s">
        <v>5415</v>
      </c>
      <c r="AK855" t="s">
        <v>5415</v>
      </c>
      <c r="AL855" s="23" t="str">
        <f t="shared" si="14"/>
        <v>ธุรกิจและการค้า</v>
      </c>
      <c r="AM855">
        <f>LEN(Exploratory_Data_Analysis___video_youtube[[#This Row],[description]])</f>
        <v>337</v>
      </c>
    </row>
    <row r="856" spans="1:39" x14ac:dyDescent="0.35">
      <c r="A856" t="s">
        <v>7828</v>
      </c>
      <c r="B856" t="s">
        <v>7829</v>
      </c>
      <c r="C856" t="s">
        <v>7829</v>
      </c>
      <c r="D856" t="s">
        <v>7830</v>
      </c>
      <c r="E856" t="s">
        <v>41</v>
      </c>
      <c r="F856" t="s">
        <v>4017</v>
      </c>
      <c r="G856" t="s">
        <v>1721</v>
      </c>
      <c r="H856" t="s">
        <v>1721</v>
      </c>
      <c r="I856" t="s">
        <v>2494</v>
      </c>
      <c r="J856" t="s">
        <v>7831</v>
      </c>
      <c r="K856" t="s">
        <v>7831</v>
      </c>
      <c r="L856" t="s">
        <v>7832</v>
      </c>
      <c r="M856">
        <v>17</v>
      </c>
      <c r="N856">
        <v>1</v>
      </c>
      <c r="O856">
        <v>2020</v>
      </c>
      <c r="P856">
        <v>17</v>
      </c>
      <c r="Q856" t="s">
        <v>47</v>
      </c>
      <c r="R856" s="1">
        <v>43831</v>
      </c>
      <c r="S856">
        <v>1</v>
      </c>
      <c r="T856" t="s">
        <v>3599</v>
      </c>
      <c r="U856" t="s">
        <v>7833</v>
      </c>
      <c r="V856">
        <v>12012</v>
      </c>
      <c r="W856" t="s">
        <v>7834</v>
      </c>
      <c r="X856">
        <v>204</v>
      </c>
      <c r="Y856">
        <v>1.7000000000000001E-2</v>
      </c>
      <c r="Z856">
        <v>10</v>
      </c>
      <c r="AA856" t="s">
        <v>7835</v>
      </c>
      <c r="AB856">
        <v>1</v>
      </c>
      <c r="AC856">
        <v>42</v>
      </c>
      <c r="AD856">
        <v>0</v>
      </c>
      <c r="AE856">
        <v>42</v>
      </c>
      <c r="AF856" t="s">
        <v>52</v>
      </c>
      <c r="AG856">
        <v>46100</v>
      </c>
      <c r="AH856" t="s">
        <v>7836</v>
      </c>
      <c r="AI856" t="s">
        <v>54</v>
      </c>
      <c r="AJ856" t="s">
        <v>1143</v>
      </c>
      <c r="AK856" t="s">
        <v>1143</v>
      </c>
      <c r="AL856" s="23" t="str">
        <f t="shared" si="14"/>
        <v>ธุรกิจและการค้า</v>
      </c>
      <c r="AM856">
        <f>LEN(Exploratory_Data_Analysis___video_youtube[[#This Row],[description]])</f>
        <v>651</v>
      </c>
    </row>
    <row r="857" spans="1:39" x14ac:dyDescent="0.35">
      <c r="A857" t="s">
        <v>7837</v>
      </c>
      <c r="B857" t="s">
        <v>7838</v>
      </c>
      <c r="C857" t="s">
        <v>7838</v>
      </c>
      <c r="D857" t="s">
        <v>7839</v>
      </c>
      <c r="E857" t="s">
        <v>41</v>
      </c>
      <c r="F857" t="s">
        <v>4017</v>
      </c>
      <c r="G857" t="s">
        <v>1721</v>
      </c>
      <c r="H857" t="s">
        <v>1721</v>
      </c>
      <c r="I857" t="s">
        <v>2494</v>
      </c>
      <c r="J857" t="s">
        <v>7840</v>
      </c>
      <c r="K857" t="s">
        <v>7840</v>
      </c>
      <c r="L857" t="s">
        <v>7841</v>
      </c>
      <c r="M857">
        <v>16</v>
      </c>
      <c r="N857">
        <v>1</v>
      </c>
      <c r="O857">
        <v>2020</v>
      </c>
      <c r="P857">
        <v>16</v>
      </c>
      <c r="Q857" t="s">
        <v>47</v>
      </c>
      <c r="R857" s="1">
        <v>43831</v>
      </c>
      <c r="S857">
        <v>1</v>
      </c>
      <c r="T857" t="s">
        <v>3599</v>
      </c>
      <c r="U857" t="s">
        <v>7842</v>
      </c>
      <c r="V857">
        <v>29247</v>
      </c>
      <c r="W857" t="s">
        <v>7843</v>
      </c>
      <c r="X857">
        <v>501</v>
      </c>
      <c r="Y857">
        <v>1.7100000000000001E-2</v>
      </c>
      <c r="Z857">
        <v>10</v>
      </c>
      <c r="AA857" t="s">
        <v>3705</v>
      </c>
      <c r="AB857">
        <v>1</v>
      </c>
      <c r="AC857">
        <v>26</v>
      </c>
      <c r="AD857">
        <v>0</v>
      </c>
      <c r="AE857">
        <v>26</v>
      </c>
      <c r="AF857" t="s">
        <v>187</v>
      </c>
      <c r="AG857">
        <v>40700</v>
      </c>
      <c r="AH857" t="s">
        <v>7844</v>
      </c>
      <c r="AI857" t="s">
        <v>54</v>
      </c>
      <c r="AJ857" t="s">
        <v>54</v>
      </c>
      <c r="AK857" t="s">
        <v>54</v>
      </c>
      <c r="AL857" s="23" t="str">
        <f t="shared" si="14"/>
        <v>อื่น ๆ</v>
      </c>
      <c r="AM857">
        <f>LEN(Exploratory_Data_Analysis___video_youtube[[#This Row],[description]])</f>
        <v>541</v>
      </c>
    </row>
    <row r="858" spans="1:39" x14ac:dyDescent="0.35">
      <c r="A858" t="s">
        <v>7845</v>
      </c>
      <c r="B858" t="s">
        <v>7846</v>
      </c>
      <c r="C858" t="s">
        <v>7846</v>
      </c>
      <c r="D858" t="s">
        <v>7847</v>
      </c>
      <c r="E858" t="s">
        <v>41</v>
      </c>
      <c r="F858" t="s">
        <v>4017</v>
      </c>
      <c r="G858" t="s">
        <v>1721</v>
      </c>
      <c r="H858" t="s">
        <v>1721</v>
      </c>
      <c r="I858" t="s">
        <v>2494</v>
      </c>
      <c r="J858" t="s">
        <v>7848</v>
      </c>
      <c r="K858" t="s">
        <v>7848</v>
      </c>
      <c r="L858" t="s">
        <v>7849</v>
      </c>
      <c r="M858">
        <v>14</v>
      </c>
      <c r="N858">
        <v>1</v>
      </c>
      <c r="O858">
        <v>2020</v>
      </c>
      <c r="P858">
        <v>14</v>
      </c>
      <c r="Q858" t="s">
        <v>47</v>
      </c>
      <c r="R858" s="1">
        <v>43831</v>
      </c>
      <c r="S858">
        <v>1</v>
      </c>
      <c r="T858" t="s">
        <v>3599</v>
      </c>
      <c r="U858" t="s">
        <v>7850</v>
      </c>
      <c r="V858">
        <v>38792</v>
      </c>
      <c r="W858" t="s">
        <v>7851</v>
      </c>
      <c r="X858">
        <v>633</v>
      </c>
      <c r="Y858">
        <v>1.6299999999999999E-2</v>
      </c>
      <c r="Z858">
        <v>111</v>
      </c>
      <c r="AA858" t="s">
        <v>7852</v>
      </c>
      <c r="AB858">
        <v>30</v>
      </c>
      <c r="AC858">
        <v>26</v>
      </c>
      <c r="AD858">
        <v>0</v>
      </c>
      <c r="AE858">
        <v>26.5</v>
      </c>
      <c r="AF858" t="s">
        <v>187</v>
      </c>
      <c r="AG858">
        <v>44300</v>
      </c>
      <c r="AH858" t="s">
        <v>7853</v>
      </c>
      <c r="AI858" t="s">
        <v>54</v>
      </c>
      <c r="AJ858" t="s">
        <v>54</v>
      </c>
      <c r="AK858" t="s">
        <v>54</v>
      </c>
      <c r="AL858" s="23" t="str">
        <f t="shared" si="14"/>
        <v>อื่น ๆ</v>
      </c>
      <c r="AM858">
        <f>LEN(Exploratory_Data_Analysis___video_youtube[[#This Row],[description]])</f>
        <v>175</v>
      </c>
    </row>
    <row r="859" spans="1:39" x14ac:dyDescent="0.35">
      <c r="A859" t="s">
        <v>7854</v>
      </c>
      <c r="B859" t="s">
        <v>7855</v>
      </c>
      <c r="C859" t="s">
        <v>7855</v>
      </c>
      <c r="D859" t="s">
        <v>7856</v>
      </c>
      <c r="E859" t="s">
        <v>41</v>
      </c>
      <c r="F859" t="s">
        <v>597</v>
      </c>
      <c r="G859" t="s">
        <v>1721</v>
      </c>
      <c r="H859" t="s">
        <v>1721</v>
      </c>
      <c r="I859" t="s">
        <v>2494</v>
      </c>
      <c r="J859" t="s">
        <v>7857</v>
      </c>
      <c r="K859" t="s">
        <v>7857</v>
      </c>
      <c r="L859" t="s">
        <v>7858</v>
      </c>
      <c r="M859">
        <v>10</v>
      </c>
      <c r="N859">
        <v>1</v>
      </c>
      <c r="O859">
        <v>2020</v>
      </c>
      <c r="P859">
        <v>10</v>
      </c>
      <c r="Q859" t="s">
        <v>47</v>
      </c>
      <c r="R859" s="1">
        <v>43831</v>
      </c>
      <c r="S859">
        <v>1</v>
      </c>
      <c r="T859" t="s">
        <v>3599</v>
      </c>
      <c r="U859" t="s">
        <v>7859</v>
      </c>
      <c r="V859">
        <v>17294</v>
      </c>
      <c r="W859" t="s">
        <v>6180</v>
      </c>
      <c r="X859">
        <v>262</v>
      </c>
      <c r="Y859">
        <v>1.5100000000000001E-2</v>
      </c>
      <c r="Z859">
        <v>7</v>
      </c>
      <c r="AA859" t="s">
        <v>7860</v>
      </c>
      <c r="AB859">
        <v>36</v>
      </c>
      <c r="AC859">
        <v>26</v>
      </c>
      <c r="AD859">
        <v>0</v>
      </c>
      <c r="AE859">
        <v>26.6</v>
      </c>
      <c r="AF859" t="s">
        <v>187</v>
      </c>
      <c r="AG859">
        <v>42500</v>
      </c>
      <c r="AH859" t="s">
        <v>7861</v>
      </c>
      <c r="AI859" t="s">
        <v>54</v>
      </c>
      <c r="AJ859" t="s">
        <v>1143</v>
      </c>
      <c r="AK859" t="s">
        <v>1143</v>
      </c>
      <c r="AL859" s="23" t="str">
        <f t="shared" si="14"/>
        <v>ธุรกิจและการค้า</v>
      </c>
      <c r="AM859">
        <f>LEN(Exploratory_Data_Analysis___video_youtube[[#This Row],[description]])</f>
        <v>570</v>
      </c>
    </row>
    <row r="860" spans="1:39" x14ac:dyDescent="0.35">
      <c r="A860" t="s">
        <v>7862</v>
      </c>
      <c r="B860" t="s">
        <v>7863</v>
      </c>
      <c r="C860" t="s">
        <v>7863</v>
      </c>
      <c r="D860" t="s">
        <v>7864</v>
      </c>
      <c r="E860" t="s">
        <v>41</v>
      </c>
      <c r="F860" t="s">
        <v>730</v>
      </c>
      <c r="G860" t="s">
        <v>1721</v>
      </c>
      <c r="H860" t="s">
        <v>1721</v>
      </c>
      <c r="I860" t="s">
        <v>2494</v>
      </c>
      <c r="J860" t="s">
        <v>7865</v>
      </c>
      <c r="K860" t="s">
        <v>7865</v>
      </c>
      <c r="L860" t="s">
        <v>7866</v>
      </c>
      <c r="M860">
        <v>31</v>
      </c>
      <c r="N860">
        <v>12</v>
      </c>
      <c r="O860">
        <v>2019</v>
      </c>
      <c r="P860">
        <v>31</v>
      </c>
      <c r="Q860" t="s">
        <v>1375</v>
      </c>
      <c r="R860" s="1">
        <v>43800</v>
      </c>
      <c r="S860">
        <v>4</v>
      </c>
      <c r="T860" t="s">
        <v>3849</v>
      </c>
      <c r="U860" t="s">
        <v>7867</v>
      </c>
      <c r="V860">
        <v>304931</v>
      </c>
      <c r="W860" t="s">
        <v>7868</v>
      </c>
      <c r="X860">
        <v>5683</v>
      </c>
      <c r="Y860">
        <v>1.8599999999999998E-2</v>
      </c>
      <c r="Z860">
        <v>140</v>
      </c>
      <c r="AA860" t="s">
        <v>7869</v>
      </c>
      <c r="AB860">
        <v>46</v>
      </c>
      <c r="AC860">
        <v>6</v>
      </c>
      <c r="AD860">
        <v>1</v>
      </c>
      <c r="AE860">
        <v>66.8</v>
      </c>
      <c r="AF860" t="s">
        <v>259</v>
      </c>
      <c r="AG860">
        <v>74700</v>
      </c>
      <c r="AH860" t="s">
        <v>7870</v>
      </c>
      <c r="AI860" t="s">
        <v>54</v>
      </c>
      <c r="AJ860" t="s">
        <v>54</v>
      </c>
      <c r="AK860" t="s">
        <v>54</v>
      </c>
      <c r="AL860" s="23" t="str">
        <f t="shared" si="14"/>
        <v>อื่น ๆ</v>
      </c>
      <c r="AM860">
        <f>LEN(Exploratory_Data_Analysis___video_youtube[[#This Row],[description]])</f>
        <v>631</v>
      </c>
    </row>
    <row r="861" spans="1:39" x14ac:dyDescent="0.35">
      <c r="A861" t="s">
        <v>7871</v>
      </c>
      <c r="B861" t="s">
        <v>7872</v>
      </c>
      <c r="C861" t="s">
        <v>7872</v>
      </c>
      <c r="D861" t="s">
        <v>7873</v>
      </c>
      <c r="E861" t="s">
        <v>41</v>
      </c>
      <c r="F861" t="s">
        <v>4017</v>
      </c>
      <c r="G861" t="s">
        <v>1721</v>
      </c>
      <c r="H861" t="s">
        <v>1721</v>
      </c>
      <c r="I861" t="s">
        <v>2494</v>
      </c>
      <c r="J861" t="s">
        <v>7874</v>
      </c>
      <c r="K861" t="s">
        <v>7874</v>
      </c>
      <c r="L861" t="s">
        <v>7875</v>
      </c>
      <c r="M861">
        <v>24</v>
      </c>
      <c r="N861">
        <v>12</v>
      </c>
      <c r="O861">
        <v>2019</v>
      </c>
      <c r="P861">
        <v>24</v>
      </c>
      <c r="Q861" t="s">
        <v>1375</v>
      </c>
      <c r="R861" s="1">
        <v>43800</v>
      </c>
      <c r="S861">
        <v>4</v>
      </c>
      <c r="T861" t="s">
        <v>3849</v>
      </c>
      <c r="U861" t="s">
        <v>7876</v>
      </c>
      <c r="V861">
        <v>41242</v>
      </c>
      <c r="W861" t="s">
        <v>3451</v>
      </c>
      <c r="X861">
        <v>849</v>
      </c>
      <c r="Y861">
        <v>2.06E-2</v>
      </c>
      <c r="Z861">
        <v>53</v>
      </c>
      <c r="AA861" t="s">
        <v>7877</v>
      </c>
      <c r="AB861">
        <v>30</v>
      </c>
      <c r="AC861">
        <v>23</v>
      </c>
      <c r="AD861">
        <v>0</v>
      </c>
      <c r="AE861">
        <v>23.5</v>
      </c>
      <c r="AF861" t="s">
        <v>187</v>
      </c>
      <c r="AG861">
        <v>42000</v>
      </c>
      <c r="AH861" t="s">
        <v>7878</v>
      </c>
      <c r="AI861" t="s">
        <v>54</v>
      </c>
      <c r="AJ861" t="s">
        <v>54</v>
      </c>
      <c r="AK861" t="s">
        <v>54</v>
      </c>
      <c r="AL861" s="23" t="str">
        <f t="shared" si="14"/>
        <v>อื่น ๆ</v>
      </c>
      <c r="AM861">
        <f>LEN(Exploratory_Data_Analysis___video_youtube[[#This Row],[description]])</f>
        <v>426</v>
      </c>
    </row>
    <row r="862" spans="1:39" x14ac:dyDescent="0.35">
      <c r="A862" t="s">
        <v>7879</v>
      </c>
      <c r="B862" t="s">
        <v>7880</v>
      </c>
      <c r="C862" t="s">
        <v>7880</v>
      </c>
      <c r="D862" t="s">
        <v>7881</v>
      </c>
      <c r="E862" t="s">
        <v>41</v>
      </c>
      <c r="F862" t="s">
        <v>92</v>
      </c>
      <c r="G862" t="s">
        <v>1721</v>
      </c>
      <c r="H862" t="s">
        <v>1721</v>
      </c>
      <c r="I862" t="s">
        <v>2494</v>
      </c>
      <c r="J862" t="s">
        <v>7882</v>
      </c>
      <c r="K862" t="s">
        <v>7882</v>
      </c>
      <c r="L862" t="s">
        <v>7883</v>
      </c>
      <c r="M862">
        <v>20</v>
      </c>
      <c r="N862">
        <v>12</v>
      </c>
      <c r="O862">
        <v>2019</v>
      </c>
      <c r="P862">
        <v>20</v>
      </c>
      <c r="Q862" t="s">
        <v>1375</v>
      </c>
      <c r="R862" s="1">
        <v>43800</v>
      </c>
      <c r="S862">
        <v>4</v>
      </c>
      <c r="T862" t="s">
        <v>3849</v>
      </c>
      <c r="U862" t="s">
        <v>7884</v>
      </c>
      <c r="V862">
        <v>10252</v>
      </c>
      <c r="W862" t="s">
        <v>7885</v>
      </c>
      <c r="X862">
        <v>139</v>
      </c>
      <c r="Y862">
        <v>1.3599999999999999E-2</v>
      </c>
      <c r="Z862">
        <v>3</v>
      </c>
      <c r="AA862" t="s">
        <v>7886</v>
      </c>
      <c r="AB862">
        <v>59</v>
      </c>
      <c r="AC862">
        <v>18</v>
      </c>
      <c r="AD862">
        <v>1</v>
      </c>
      <c r="AE862">
        <v>79</v>
      </c>
      <c r="AF862" t="s">
        <v>259</v>
      </c>
      <c r="AG862">
        <v>53300</v>
      </c>
      <c r="AH862" t="s">
        <v>7887</v>
      </c>
      <c r="AI862" t="s">
        <v>54</v>
      </c>
      <c r="AJ862" t="s">
        <v>1579</v>
      </c>
      <c r="AK862" t="s">
        <v>1579</v>
      </c>
      <c r="AL862" s="23" t="str">
        <f t="shared" si="14"/>
        <v>สินค้าและบริการ</v>
      </c>
      <c r="AM862">
        <f>LEN(Exploratory_Data_Analysis___video_youtube[[#This Row],[description]])</f>
        <v>500</v>
      </c>
    </row>
    <row r="863" spans="1:39" x14ac:dyDescent="0.35">
      <c r="A863" t="s">
        <v>7888</v>
      </c>
      <c r="B863" t="s">
        <v>7889</v>
      </c>
      <c r="C863" t="s">
        <v>7889</v>
      </c>
      <c r="D863" t="s">
        <v>7890</v>
      </c>
      <c r="E863" t="s">
        <v>41</v>
      </c>
      <c r="F863" t="s">
        <v>147</v>
      </c>
      <c r="G863" t="s">
        <v>1721</v>
      </c>
      <c r="H863" t="s">
        <v>1721</v>
      </c>
      <c r="I863" t="s">
        <v>2494</v>
      </c>
      <c r="J863" t="s">
        <v>7891</v>
      </c>
      <c r="K863" t="s">
        <v>7891</v>
      </c>
      <c r="L863" t="s">
        <v>7892</v>
      </c>
      <c r="M863">
        <v>17</v>
      </c>
      <c r="N863">
        <v>12</v>
      </c>
      <c r="O863">
        <v>2019</v>
      </c>
      <c r="P863">
        <v>17</v>
      </c>
      <c r="Q863" t="s">
        <v>1375</v>
      </c>
      <c r="R863" s="1">
        <v>43800</v>
      </c>
      <c r="S863">
        <v>4</v>
      </c>
      <c r="T863" t="s">
        <v>3849</v>
      </c>
      <c r="U863" t="s">
        <v>7893</v>
      </c>
      <c r="V863">
        <v>20824</v>
      </c>
      <c r="W863" t="s">
        <v>5876</v>
      </c>
      <c r="X863">
        <v>292</v>
      </c>
      <c r="Y863">
        <v>1.4E-2</v>
      </c>
      <c r="Z863">
        <v>24</v>
      </c>
      <c r="AA863" t="s">
        <v>7894</v>
      </c>
      <c r="AB863">
        <v>25</v>
      </c>
      <c r="AC863">
        <v>6</v>
      </c>
      <c r="AD863">
        <v>1</v>
      </c>
      <c r="AE863">
        <v>66.400000000000006</v>
      </c>
      <c r="AF863" t="s">
        <v>259</v>
      </c>
      <c r="AG863">
        <v>49400</v>
      </c>
      <c r="AH863" t="s">
        <v>7895</v>
      </c>
      <c r="AI863" t="s">
        <v>54</v>
      </c>
      <c r="AJ863" t="s">
        <v>133</v>
      </c>
      <c r="AK863" t="s">
        <v>133</v>
      </c>
      <c r="AL863" s="23" t="str">
        <f t="shared" si="14"/>
        <v>สินค้าและบริการ</v>
      </c>
      <c r="AM863">
        <f>LEN(Exploratory_Data_Analysis___video_youtube[[#This Row],[description]])</f>
        <v>577</v>
      </c>
    </row>
    <row r="864" spans="1:39" x14ac:dyDescent="0.35">
      <c r="A864" t="s">
        <v>7896</v>
      </c>
      <c r="B864" t="s">
        <v>7897</v>
      </c>
      <c r="C864" t="s">
        <v>7897</v>
      </c>
      <c r="D864" t="s">
        <v>7898</v>
      </c>
      <c r="E864" t="s">
        <v>41</v>
      </c>
      <c r="F864" t="s">
        <v>3112</v>
      </c>
      <c r="G864" t="s">
        <v>1721</v>
      </c>
      <c r="H864" t="s">
        <v>1721</v>
      </c>
      <c r="I864" t="s">
        <v>2494</v>
      </c>
      <c r="J864" t="s">
        <v>7899</v>
      </c>
      <c r="K864" t="s">
        <v>7899</v>
      </c>
      <c r="L864" t="s">
        <v>7900</v>
      </c>
      <c r="M864">
        <v>10</v>
      </c>
      <c r="N864">
        <v>12</v>
      </c>
      <c r="O864">
        <v>2019</v>
      </c>
      <c r="P864">
        <v>10</v>
      </c>
      <c r="Q864" t="s">
        <v>1375</v>
      </c>
      <c r="R864" s="1">
        <v>43800</v>
      </c>
      <c r="S864">
        <v>4</v>
      </c>
      <c r="T864" t="s">
        <v>3849</v>
      </c>
      <c r="U864" t="s">
        <v>7901</v>
      </c>
      <c r="V864">
        <v>33697</v>
      </c>
      <c r="W864" t="s">
        <v>7902</v>
      </c>
      <c r="X864">
        <v>586</v>
      </c>
      <c r="Y864">
        <v>1.7399999999999999E-2</v>
      </c>
      <c r="Z864">
        <v>24</v>
      </c>
      <c r="AA864" t="s">
        <v>7903</v>
      </c>
      <c r="AB864">
        <v>24</v>
      </c>
      <c r="AC864">
        <v>54</v>
      </c>
      <c r="AD864">
        <v>0</v>
      </c>
      <c r="AE864">
        <v>54.4</v>
      </c>
      <c r="AF864" t="s">
        <v>52</v>
      </c>
      <c r="AG864">
        <v>55500</v>
      </c>
      <c r="AH864" t="s">
        <v>7904</v>
      </c>
      <c r="AI864" t="s">
        <v>54</v>
      </c>
      <c r="AJ864" t="s">
        <v>846</v>
      </c>
      <c r="AK864" t="s">
        <v>846</v>
      </c>
      <c r="AL864" s="23" t="str">
        <f t="shared" si="14"/>
        <v>ธุรกิจและการค้า</v>
      </c>
      <c r="AM864">
        <f>LEN(Exploratory_Data_Analysis___video_youtube[[#This Row],[description]])</f>
        <v>423</v>
      </c>
    </row>
    <row r="865" spans="1:39" x14ac:dyDescent="0.35">
      <c r="A865" t="s">
        <v>7905</v>
      </c>
      <c r="B865" t="s">
        <v>7906</v>
      </c>
      <c r="C865" t="s">
        <v>7906</v>
      </c>
      <c r="D865" t="s">
        <v>7907</v>
      </c>
      <c r="E865" t="s">
        <v>41</v>
      </c>
      <c r="F865" t="s">
        <v>92</v>
      </c>
      <c r="G865" t="s">
        <v>1721</v>
      </c>
      <c r="H865" t="s">
        <v>1721</v>
      </c>
      <c r="I865" t="s">
        <v>2494</v>
      </c>
      <c r="J865" t="s">
        <v>7908</v>
      </c>
      <c r="K865" t="s">
        <v>7908</v>
      </c>
      <c r="L865" t="s">
        <v>7909</v>
      </c>
      <c r="M865">
        <v>7</v>
      </c>
      <c r="N865">
        <v>12</v>
      </c>
      <c r="O865">
        <v>2019</v>
      </c>
      <c r="P865">
        <v>7</v>
      </c>
      <c r="Q865" t="s">
        <v>1375</v>
      </c>
      <c r="R865" s="1">
        <v>43800</v>
      </c>
      <c r="S865">
        <v>4</v>
      </c>
      <c r="T865" t="s">
        <v>3849</v>
      </c>
      <c r="U865" t="s">
        <v>7910</v>
      </c>
      <c r="V865">
        <v>178648</v>
      </c>
      <c r="W865" t="s">
        <v>7911</v>
      </c>
      <c r="X865">
        <v>2848</v>
      </c>
      <c r="Y865">
        <v>1.5900000000000001E-2</v>
      </c>
      <c r="Z865">
        <v>238</v>
      </c>
      <c r="AA865" t="s">
        <v>7912</v>
      </c>
      <c r="AB865">
        <v>15</v>
      </c>
      <c r="AC865">
        <v>38</v>
      </c>
      <c r="AD865">
        <v>0</v>
      </c>
      <c r="AE865">
        <v>38.299999999999997</v>
      </c>
      <c r="AF865" t="s">
        <v>52</v>
      </c>
      <c r="AG865">
        <v>50800</v>
      </c>
      <c r="AH865" t="s">
        <v>7913</v>
      </c>
      <c r="AI865" t="s">
        <v>54</v>
      </c>
      <c r="AJ865" t="s">
        <v>54</v>
      </c>
      <c r="AK865" t="s">
        <v>54</v>
      </c>
      <c r="AL865" s="23" t="str">
        <f t="shared" si="14"/>
        <v>อื่น ๆ</v>
      </c>
      <c r="AM865">
        <f>LEN(Exploratory_Data_Analysis___video_youtube[[#This Row],[description]])</f>
        <v>418</v>
      </c>
    </row>
    <row r="866" spans="1:39" x14ac:dyDescent="0.35">
      <c r="A866" t="s">
        <v>7914</v>
      </c>
      <c r="B866" t="s">
        <v>7915</v>
      </c>
      <c r="C866" t="s">
        <v>7915</v>
      </c>
      <c r="D866" t="s">
        <v>7916</v>
      </c>
      <c r="E866" t="s">
        <v>41</v>
      </c>
      <c r="F866" t="s">
        <v>4057</v>
      </c>
      <c r="G866" t="s">
        <v>1721</v>
      </c>
      <c r="H866" t="s">
        <v>1721</v>
      </c>
      <c r="I866" t="s">
        <v>2494</v>
      </c>
      <c r="J866" t="s">
        <v>7917</v>
      </c>
      <c r="K866" t="s">
        <v>7917</v>
      </c>
      <c r="L866" t="s">
        <v>7918</v>
      </c>
      <c r="M866">
        <v>6</v>
      </c>
      <c r="N866">
        <v>12</v>
      </c>
      <c r="O866">
        <v>2019</v>
      </c>
      <c r="P866">
        <v>6</v>
      </c>
      <c r="Q866" t="s">
        <v>1375</v>
      </c>
      <c r="R866" s="1">
        <v>43800</v>
      </c>
      <c r="S866">
        <v>4</v>
      </c>
      <c r="T866" t="s">
        <v>3849</v>
      </c>
      <c r="U866" t="s">
        <v>7919</v>
      </c>
      <c r="V866">
        <v>25278</v>
      </c>
      <c r="W866" t="s">
        <v>7920</v>
      </c>
      <c r="X866">
        <v>496</v>
      </c>
      <c r="Y866">
        <v>1.9599999999999999E-2</v>
      </c>
      <c r="Z866">
        <v>13</v>
      </c>
      <c r="AA866" t="s">
        <v>7921</v>
      </c>
      <c r="AB866">
        <v>50</v>
      </c>
      <c r="AC866">
        <v>32</v>
      </c>
      <c r="AD866">
        <v>0</v>
      </c>
      <c r="AE866">
        <v>32.799999999999997</v>
      </c>
      <c r="AF866" t="s">
        <v>52</v>
      </c>
      <c r="AG866">
        <v>42800</v>
      </c>
      <c r="AH866" t="s">
        <v>7922</v>
      </c>
      <c r="AI866" t="s">
        <v>54</v>
      </c>
      <c r="AJ866" t="s">
        <v>1143</v>
      </c>
      <c r="AK866" t="s">
        <v>1143</v>
      </c>
      <c r="AL866" s="23" t="str">
        <f t="shared" si="14"/>
        <v>ธุรกิจและการค้า</v>
      </c>
      <c r="AM866">
        <f>LEN(Exploratory_Data_Analysis___video_youtube[[#This Row],[description]])</f>
        <v>241</v>
      </c>
    </row>
    <row r="867" spans="1:39" x14ac:dyDescent="0.35">
      <c r="A867" t="s">
        <v>7923</v>
      </c>
      <c r="B867" t="s">
        <v>7924</v>
      </c>
      <c r="C867" t="s">
        <v>7924</v>
      </c>
      <c r="D867" t="s">
        <v>7925</v>
      </c>
      <c r="E867" t="s">
        <v>41</v>
      </c>
      <c r="F867" t="s">
        <v>4057</v>
      </c>
      <c r="G867" t="s">
        <v>1721</v>
      </c>
      <c r="H867" t="s">
        <v>1721</v>
      </c>
      <c r="I867" t="s">
        <v>2494</v>
      </c>
      <c r="J867" t="s">
        <v>7926</v>
      </c>
      <c r="K867" t="s">
        <v>7926</v>
      </c>
      <c r="L867" t="s">
        <v>7927</v>
      </c>
      <c r="M867">
        <v>3</v>
      </c>
      <c r="N867">
        <v>12</v>
      </c>
      <c r="O867">
        <v>2019</v>
      </c>
      <c r="P867">
        <v>3</v>
      </c>
      <c r="Q867" t="s">
        <v>1375</v>
      </c>
      <c r="R867" s="1">
        <v>43800</v>
      </c>
      <c r="S867">
        <v>4</v>
      </c>
      <c r="T867" t="s">
        <v>3849</v>
      </c>
      <c r="U867" t="s">
        <v>7928</v>
      </c>
      <c r="V867">
        <v>15028</v>
      </c>
      <c r="W867" t="s">
        <v>7929</v>
      </c>
      <c r="X867">
        <v>284</v>
      </c>
      <c r="Y867">
        <v>1.89E-2</v>
      </c>
      <c r="Z867">
        <v>5</v>
      </c>
      <c r="AA867" t="s">
        <v>7930</v>
      </c>
      <c r="AB867">
        <v>30</v>
      </c>
      <c r="AC867">
        <v>11</v>
      </c>
      <c r="AD867">
        <v>1</v>
      </c>
      <c r="AE867">
        <v>71.5</v>
      </c>
      <c r="AF867" t="s">
        <v>259</v>
      </c>
      <c r="AG867">
        <v>52900</v>
      </c>
      <c r="AH867" t="s">
        <v>7931</v>
      </c>
      <c r="AI867" t="s">
        <v>54</v>
      </c>
      <c r="AJ867" t="s">
        <v>54</v>
      </c>
      <c r="AK867" t="s">
        <v>54</v>
      </c>
      <c r="AL867" s="23" t="str">
        <f t="shared" si="14"/>
        <v>อื่น ๆ</v>
      </c>
      <c r="AM867">
        <f>LEN(Exploratory_Data_Analysis___video_youtube[[#This Row],[description]])</f>
        <v>450</v>
      </c>
    </row>
    <row r="868" spans="1:39" x14ac:dyDescent="0.35">
      <c r="A868" t="s">
        <v>7932</v>
      </c>
      <c r="B868" t="s">
        <v>7933</v>
      </c>
      <c r="C868" t="s">
        <v>7933</v>
      </c>
      <c r="D868" t="s">
        <v>7934</v>
      </c>
      <c r="E868" t="s">
        <v>41</v>
      </c>
      <c r="F868" t="s">
        <v>4527</v>
      </c>
      <c r="G868" t="s">
        <v>1721</v>
      </c>
      <c r="H868" t="s">
        <v>1721</v>
      </c>
      <c r="I868" t="s">
        <v>2494</v>
      </c>
      <c r="J868" t="s">
        <v>7935</v>
      </c>
      <c r="K868" t="s">
        <v>7935</v>
      </c>
      <c r="L868" t="s">
        <v>7936</v>
      </c>
      <c r="M868">
        <v>27</v>
      </c>
      <c r="N868">
        <v>11</v>
      </c>
      <c r="O868">
        <v>2019</v>
      </c>
      <c r="P868">
        <v>27</v>
      </c>
      <c r="Q868" t="s">
        <v>1272</v>
      </c>
      <c r="R868" s="1">
        <v>43770</v>
      </c>
      <c r="S868">
        <v>4</v>
      </c>
      <c r="T868" t="s">
        <v>3849</v>
      </c>
      <c r="U868" t="s">
        <v>7937</v>
      </c>
      <c r="V868">
        <v>152264</v>
      </c>
      <c r="W868" t="s">
        <v>7938</v>
      </c>
      <c r="X868">
        <v>3454</v>
      </c>
      <c r="Y868">
        <v>2.2700000000000001E-2</v>
      </c>
      <c r="Z868">
        <v>53</v>
      </c>
      <c r="AA868" t="s">
        <v>1919</v>
      </c>
      <c r="AB868">
        <v>37</v>
      </c>
      <c r="AC868">
        <v>42</v>
      </c>
      <c r="AD868">
        <v>0</v>
      </c>
      <c r="AE868">
        <v>42.6</v>
      </c>
      <c r="AF868" t="s">
        <v>52</v>
      </c>
      <c r="AG868">
        <v>56800</v>
      </c>
      <c r="AH868" t="s">
        <v>7939</v>
      </c>
      <c r="AI868" t="s">
        <v>54</v>
      </c>
      <c r="AJ868" t="s">
        <v>54</v>
      </c>
      <c r="AK868" t="s">
        <v>54</v>
      </c>
      <c r="AL868" s="23" t="str">
        <f t="shared" si="14"/>
        <v>อื่น ๆ</v>
      </c>
      <c r="AM868">
        <f>LEN(Exploratory_Data_Analysis___video_youtube[[#This Row],[description]])</f>
        <v>220</v>
      </c>
    </row>
    <row r="869" spans="1:39" x14ac:dyDescent="0.35">
      <c r="A869" t="s">
        <v>7940</v>
      </c>
      <c r="B869" t="s">
        <v>7941</v>
      </c>
      <c r="C869" t="s">
        <v>7941</v>
      </c>
      <c r="D869" t="s">
        <v>7942</v>
      </c>
      <c r="E869" t="s">
        <v>41</v>
      </c>
      <c r="F869" t="s">
        <v>730</v>
      </c>
      <c r="G869" t="s">
        <v>1721</v>
      </c>
      <c r="H869" t="s">
        <v>1721</v>
      </c>
      <c r="I869" t="s">
        <v>2494</v>
      </c>
      <c r="J869" t="s">
        <v>7943</v>
      </c>
      <c r="K869" t="s">
        <v>7943</v>
      </c>
      <c r="L869" t="s">
        <v>7944</v>
      </c>
      <c r="M869">
        <v>22</v>
      </c>
      <c r="N869">
        <v>11</v>
      </c>
      <c r="O869">
        <v>2019</v>
      </c>
      <c r="P869">
        <v>22</v>
      </c>
      <c r="Q869" t="s">
        <v>1272</v>
      </c>
      <c r="R869" s="1">
        <v>43770</v>
      </c>
      <c r="S869">
        <v>4</v>
      </c>
      <c r="T869" t="s">
        <v>3849</v>
      </c>
      <c r="U869" t="s">
        <v>7945</v>
      </c>
      <c r="V869">
        <v>167165</v>
      </c>
      <c r="W869" t="s">
        <v>7946</v>
      </c>
      <c r="X869">
        <v>3014</v>
      </c>
      <c r="Y869">
        <v>1.7999999999999999E-2</v>
      </c>
      <c r="Z869">
        <v>110</v>
      </c>
      <c r="AA869" t="s">
        <v>7947</v>
      </c>
      <c r="AB869">
        <v>36</v>
      </c>
      <c r="AC869">
        <v>13</v>
      </c>
      <c r="AD869">
        <v>1</v>
      </c>
      <c r="AE869">
        <v>73.599999999999994</v>
      </c>
      <c r="AF869" t="s">
        <v>259</v>
      </c>
      <c r="AG869">
        <v>111100</v>
      </c>
      <c r="AH869" t="s">
        <v>7948</v>
      </c>
      <c r="AI869" t="s">
        <v>54</v>
      </c>
      <c r="AJ869" t="s">
        <v>846</v>
      </c>
      <c r="AK869" t="s">
        <v>54</v>
      </c>
      <c r="AL869" s="23" t="str">
        <f t="shared" si="14"/>
        <v>ธุรกิจและการค้า</v>
      </c>
      <c r="AM869">
        <f>LEN(Exploratory_Data_Analysis___video_youtube[[#This Row],[description]])</f>
        <v>225</v>
      </c>
    </row>
    <row r="870" spans="1:39" x14ac:dyDescent="0.35">
      <c r="A870" t="s">
        <v>7949</v>
      </c>
      <c r="B870" t="s">
        <v>7950</v>
      </c>
      <c r="C870" t="s">
        <v>7950</v>
      </c>
      <c r="D870" t="s">
        <v>7951</v>
      </c>
      <c r="E870" t="s">
        <v>41</v>
      </c>
      <c r="F870" t="s">
        <v>203</v>
      </c>
      <c r="G870" t="s">
        <v>1721</v>
      </c>
      <c r="H870" t="s">
        <v>1721</v>
      </c>
      <c r="I870" t="s">
        <v>2494</v>
      </c>
      <c r="J870" t="s">
        <v>7952</v>
      </c>
      <c r="K870" t="s">
        <v>7952</v>
      </c>
      <c r="L870" t="s">
        <v>7953</v>
      </c>
      <c r="M870">
        <v>19</v>
      </c>
      <c r="N870">
        <v>11</v>
      </c>
      <c r="O870">
        <v>2019</v>
      </c>
      <c r="P870">
        <v>19</v>
      </c>
      <c r="Q870" t="s">
        <v>1272</v>
      </c>
      <c r="R870" s="1">
        <v>43770</v>
      </c>
      <c r="S870">
        <v>4</v>
      </c>
      <c r="T870" t="s">
        <v>3849</v>
      </c>
      <c r="U870" t="s">
        <v>7954</v>
      </c>
      <c r="V870">
        <v>67349</v>
      </c>
      <c r="W870" t="s">
        <v>7955</v>
      </c>
      <c r="X870">
        <v>1378</v>
      </c>
      <c r="Y870">
        <v>2.0500000000000001E-2</v>
      </c>
      <c r="Z870">
        <v>46</v>
      </c>
      <c r="AA870" t="s">
        <v>7956</v>
      </c>
      <c r="AB870">
        <v>14</v>
      </c>
      <c r="AC870">
        <v>37</v>
      </c>
      <c r="AD870">
        <v>0</v>
      </c>
      <c r="AE870">
        <v>37.200000000000003</v>
      </c>
      <c r="AF870" t="s">
        <v>52</v>
      </c>
      <c r="AG870">
        <v>47300</v>
      </c>
      <c r="AH870" t="s">
        <v>7957</v>
      </c>
      <c r="AI870" t="s">
        <v>54</v>
      </c>
      <c r="AJ870" t="s">
        <v>272</v>
      </c>
      <c r="AK870" t="s">
        <v>272</v>
      </c>
      <c r="AL870" s="23" t="str">
        <f t="shared" si="14"/>
        <v>สินค้าและบริการ</v>
      </c>
      <c r="AM870">
        <f>LEN(Exploratory_Data_Analysis___video_youtube[[#This Row],[description]])</f>
        <v>621</v>
      </c>
    </row>
    <row r="871" spans="1:39" x14ac:dyDescent="0.35">
      <c r="A871" t="s">
        <v>7958</v>
      </c>
      <c r="B871" t="s">
        <v>7959</v>
      </c>
      <c r="C871" t="s">
        <v>7959</v>
      </c>
      <c r="D871" t="s">
        <v>7960</v>
      </c>
      <c r="E871" t="s">
        <v>41</v>
      </c>
      <c r="F871" t="s">
        <v>192</v>
      </c>
      <c r="G871" t="s">
        <v>1721</v>
      </c>
      <c r="H871" t="s">
        <v>1721</v>
      </c>
      <c r="I871" t="s">
        <v>2494</v>
      </c>
      <c r="J871" t="s">
        <v>7961</v>
      </c>
      <c r="K871" t="s">
        <v>7961</v>
      </c>
      <c r="L871" t="s">
        <v>7962</v>
      </c>
      <c r="M871">
        <v>15</v>
      </c>
      <c r="N871">
        <v>11</v>
      </c>
      <c r="O871">
        <v>2019</v>
      </c>
      <c r="P871">
        <v>15</v>
      </c>
      <c r="Q871" t="s">
        <v>1272</v>
      </c>
      <c r="R871" s="1">
        <v>43770</v>
      </c>
      <c r="S871">
        <v>4</v>
      </c>
      <c r="T871" t="s">
        <v>3849</v>
      </c>
      <c r="U871" t="s">
        <v>7963</v>
      </c>
      <c r="V871">
        <v>16782</v>
      </c>
      <c r="W871" t="s">
        <v>7964</v>
      </c>
      <c r="X871">
        <v>222</v>
      </c>
      <c r="Y871">
        <v>1.32E-2</v>
      </c>
      <c r="Z871">
        <v>32</v>
      </c>
      <c r="AA871" t="s">
        <v>7965</v>
      </c>
      <c r="AB871">
        <v>12</v>
      </c>
      <c r="AC871">
        <v>47</v>
      </c>
      <c r="AD871">
        <v>0</v>
      </c>
      <c r="AE871">
        <v>47.2</v>
      </c>
      <c r="AF871" t="s">
        <v>52</v>
      </c>
      <c r="AG871">
        <v>45700</v>
      </c>
      <c r="AH871" t="s">
        <v>7966</v>
      </c>
      <c r="AI871" t="s">
        <v>54</v>
      </c>
      <c r="AJ871" t="s">
        <v>4025</v>
      </c>
      <c r="AK871" t="s">
        <v>4025</v>
      </c>
      <c r="AL871" s="23" t="str">
        <f t="shared" si="14"/>
        <v>สินค้าและบริการ</v>
      </c>
      <c r="AM871">
        <f>LEN(Exploratory_Data_Analysis___video_youtube[[#This Row],[description]])</f>
        <v>423</v>
      </c>
    </row>
    <row r="872" spans="1:39" x14ac:dyDescent="0.35">
      <c r="A872" t="s">
        <v>7967</v>
      </c>
      <c r="B872" t="s">
        <v>7968</v>
      </c>
      <c r="C872" t="s">
        <v>7968</v>
      </c>
      <c r="D872" t="s">
        <v>7969</v>
      </c>
      <c r="E872" t="s">
        <v>41</v>
      </c>
      <c r="F872" t="s">
        <v>4527</v>
      </c>
      <c r="G872" t="s">
        <v>1721</v>
      </c>
      <c r="H872" t="s">
        <v>1721</v>
      </c>
      <c r="I872" t="s">
        <v>2494</v>
      </c>
      <c r="J872" t="s">
        <v>7970</v>
      </c>
      <c r="K872" t="s">
        <v>7970</v>
      </c>
      <c r="L872" t="s">
        <v>7971</v>
      </c>
      <c r="M872">
        <v>12</v>
      </c>
      <c r="N872">
        <v>11</v>
      </c>
      <c r="O872">
        <v>2019</v>
      </c>
      <c r="P872">
        <v>12</v>
      </c>
      <c r="Q872" t="s">
        <v>1272</v>
      </c>
      <c r="R872" s="1">
        <v>43770</v>
      </c>
      <c r="S872">
        <v>4</v>
      </c>
      <c r="T872" t="s">
        <v>3849</v>
      </c>
      <c r="U872" t="s">
        <v>7972</v>
      </c>
      <c r="V872">
        <v>97662</v>
      </c>
      <c r="W872" t="s">
        <v>7973</v>
      </c>
      <c r="X872">
        <v>1687</v>
      </c>
      <c r="Y872">
        <v>1.7299999999999999E-2</v>
      </c>
      <c r="Z872">
        <v>52</v>
      </c>
      <c r="AA872" t="s">
        <v>7974</v>
      </c>
      <c r="AB872">
        <v>25</v>
      </c>
      <c r="AC872">
        <v>10</v>
      </c>
      <c r="AD872">
        <v>1</v>
      </c>
      <c r="AE872">
        <v>70.400000000000006</v>
      </c>
      <c r="AF872" t="s">
        <v>259</v>
      </c>
      <c r="AG872">
        <v>96800</v>
      </c>
      <c r="AH872" t="s">
        <v>7975</v>
      </c>
      <c r="AI872" t="s">
        <v>54</v>
      </c>
      <c r="AJ872" t="s">
        <v>54</v>
      </c>
      <c r="AK872" t="s">
        <v>54</v>
      </c>
      <c r="AL872" s="23" t="str">
        <f t="shared" si="14"/>
        <v>อื่น ๆ</v>
      </c>
      <c r="AM872">
        <f>LEN(Exploratory_Data_Analysis___video_youtube[[#This Row],[description]])</f>
        <v>540</v>
      </c>
    </row>
    <row r="873" spans="1:39" x14ac:dyDescent="0.35">
      <c r="A873" t="s">
        <v>7976</v>
      </c>
      <c r="B873" t="s">
        <v>7977</v>
      </c>
      <c r="C873" t="s">
        <v>7977</v>
      </c>
      <c r="D873" t="s">
        <v>7978</v>
      </c>
      <c r="E873" t="s">
        <v>41</v>
      </c>
      <c r="F873" t="s">
        <v>4527</v>
      </c>
      <c r="G873" t="s">
        <v>1721</v>
      </c>
      <c r="H873" t="s">
        <v>1721</v>
      </c>
      <c r="I873" t="s">
        <v>2494</v>
      </c>
      <c r="J873" t="s">
        <v>7979</v>
      </c>
      <c r="K873" t="s">
        <v>7979</v>
      </c>
      <c r="L873" t="s">
        <v>7980</v>
      </c>
      <c r="M873">
        <v>8</v>
      </c>
      <c r="N873">
        <v>11</v>
      </c>
      <c r="O873">
        <v>2019</v>
      </c>
      <c r="P873">
        <v>8</v>
      </c>
      <c r="Q873" t="s">
        <v>1272</v>
      </c>
      <c r="R873" s="1">
        <v>43770</v>
      </c>
      <c r="S873">
        <v>4</v>
      </c>
      <c r="T873" t="s">
        <v>3849</v>
      </c>
      <c r="U873" t="s">
        <v>7981</v>
      </c>
      <c r="V873">
        <v>10258</v>
      </c>
      <c r="W873" t="s">
        <v>2616</v>
      </c>
      <c r="X873">
        <v>163</v>
      </c>
      <c r="Y873">
        <v>1.5900000000000001E-2</v>
      </c>
      <c r="Z873">
        <v>6</v>
      </c>
      <c r="AA873" t="s">
        <v>7982</v>
      </c>
      <c r="AB873">
        <v>58</v>
      </c>
      <c r="AC873">
        <v>17</v>
      </c>
      <c r="AD873">
        <v>0</v>
      </c>
      <c r="AE873">
        <v>18</v>
      </c>
      <c r="AF873" t="s">
        <v>187</v>
      </c>
      <c r="AG873">
        <v>42000</v>
      </c>
      <c r="AH873" t="s">
        <v>7983</v>
      </c>
      <c r="AI873" t="s">
        <v>54</v>
      </c>
      <c r="AJ873" t="s">
        <v>54</v>
      </c>
      <c r="AK873" t="s">
        <v>54</v>
      </c>
      <c r="AL873" s="23" t="str">
        <f t="shared" si="14"/>
        <v>อื่น ๆ</v>
      </c>
      <c r="AM873">
        <f>LEN(Exploratory_Data_Analysis___video_youtube[[#This Row],[description]])</f>
        <v>478</v>
      </c>
    </row>
    <row r="874" spans="1:39" x14ac:dyDescent="0.35">
      <c r="A874" t="s">
        <v>7984</v>
      </c>
      <c r="B874" t="s">
        <v>7985</v>
      </c>
      <c r="C874" t="s">
        <v>7985</v>
      </c>
      <c r="D874" t="s">
        <v>7986</v>
      </c>
      <c r="E874" t="s">
        <v>41</v>
      </c>
      <c r="F874" t="s">
        <v>4527</v>
      </c>
      <c r="G874" t="s">
        <v>1721</v>
      </c>
      <c r="H874" t="s">
        <v>1721</v>
      </c>
      <c r="I874" t="s">
        <v>2494</v>
      </c>
      <c r="J874" t="s">
        <v>7987</v>
      </c>
      <c r="K874" t="s">
        <v>7987</v>
      </c>
      <c r="L874" t="s">
        <v>7988</v>
      </c>
      <c r="M874">
        <v>5</v>
      </c>
      <c r="N874">
        <v>11</v>
      </c>
      <c r="O874">
        <v>2019</v>
      </c>
      <c r="P874">
        <v>5</v>
      </c>
      <c r="Q874" t="s">
        <v>1272</v>
      </c>
      <c r="R874" s="1">
        <v>43770</v>
      </c>
      <c r="S874">
        <v>4</v>
      </c>
      <c r="T874" t="s">
        <v>3849</v>
      </c>
      <c r="U874" t="s">
        <v>7989</v>
      </c>
      <c r="V874">
        <v>22301</v>
      </c>
      <c r="W874" t="s">
        <v>6331</v>
      </c>
      <c r="X874">
        <v>411</v>
      </c>
      <c r="Y874">
        <v>1.84E-2</v>
      </c>
      <c r="Z874">
        <v>29</v>
      </c>
      <c r="AA874" t="s">
        <v>7990</v>
      </c>
      <c r="AB874">
        <v>33</v>
      </c>
      <c r="AC874">
        <v>24</v>
      </c>
      <c r="AD874">
        <v>1</v>
      </c>
      <c r="AE874">
        <v>84.6</v>
      </c>
      <c r="AF874" t="s">
        <v>259</v>
      </c>
      <c r="AG874">
        <v>59200</v>
      </c>
      <c r="AH874" t="s">
        <v>7991</v>
      </c>
      <c r="AI874" t="s">
        <v>54</v>
      </c>
      <c r="AJ874" t="s">
        <v>846</v>
      </c>
      <c r="AK874" t="s">
        <v>846</v>
      </c>
      <c r="AL874" s="23" t="str">
        <f t="shared" si="14"/>
        <v>ธุรกิจและการค้า</v>
      </c>
      <c r="AM874">
        <f>LEN(Exploratory_Data_Analysis___video_youtube[[#This Row],[description]])</f>
        <v>264</v>
      </c>
    </row>
    <row r="875" spans="1:39" x14ac:dyDescent="0.35">
      <c r="A875" t="s">
        <v>7992</v>
      </c>
      <c r="B875" t="s">
        <v>7993</v>
      </c>
      <c r="C875" t="s">
        <v>7993</v>
      </c>
      <c r="D875" t="s">
        <v>7994</v>
      </c>
      <c r="E875" t="s">
        <v>41</v>
      </c>
      <c r="F875" t="s">
        <v>3112</v>
      </c>
      <c r="G875" t="s">
        <v>1721</v>
      </c>
      <c r="H875" t="s">
        <v>1721</v>
      </c>
      <c r="I875" t="s">
        <v>2494</v>
      </c>
      <c r="J875" t="s">
        <v>3890</v>
      </c>
      <c r="K875" t="s">
        <v>3890</v>
      </c>
      <c r="L875" t="s">
        <v>3891</v>
      </c>
      <c r="M875">
        <v>1</v>
      </c>
      <c r="N875">
        <v>11</v>
      </c>
      <c r="O875">
        <v>2019</v>
      </c>
      <c r="P875">
        <v>1</v>
      </c>
      <c r="Q875" t="s">
        <v>1272</v>
      </c>
      <c r="R875" s="1">
        <v>43770</v>
      </c>
      <c r="S875">
        <v>4</v>
      </c>
      <c r="T875" t="s">
        <v>3849</v>
      </c>
      <c r="U875" t="s">
        <v>7995</v>
      </c>
      <c r="V875">
        <v>91509</v>
      </c>
      <c r="W875" t="s">
        <v>7996</v>
      </c>
      <c r="X875">
        <v>1757</v>
      </c>
      <c r="Y875">
        <v>1.9199999999999998E-2</v>
      </c>
      <c r="Z875">
        <v>72</v>
      </c>
      <c r="AA875" t="s">
        <v>7997</v>
      </c>
      <c r="AB875">
        <v>25</v>
      </c>
      <c r="AC875">
        <v>31</v>
      </c>
      <c r="AD875">
        <v>0</v>
      </c>
      <c r="AE875">
        <v>31.4</v>
      </c>
      <c r="AF875" t="s">
        <v>52</v>
      </c>
      <c r="AG875">
        <v>57400</v>
      </c>
      <c r="AH875" t="s">
        <v>7998</v>
      </c>
      <c r="AI875" t="s">
        <v>54</v>
      </c>
      <c r="AJ875" t="s">
        <v>9380</v>
      </c>
      <c r="AK875" t="s">
        <v>54</v>
      </c>
      <c r="AL875" s="23" t="str">
        <f t="shared" si="14"/>
        <v>Life Style</v>
      </c>
      <c r="AM875">
        <f>LEN(Exploratory_Data_Analysis___video_youtube[[#This Row],[description]])</f>
        <v>408</v>
      </c>
    </row>
    <row r="876" spans="1:39" x14ac:dyDescent="0.35">
      <c r="A876" t="s">
        <v>7999</v>
      </c>
      <c r="B876" t="s">
        <v>8000</v>
      </c>
      <c r="C876" t="s">
        <v>8000</v>
      </c>
      <c r="D876" t="s">
        <v>8001</v>
      </c>
      <c r="E876" t="s">
        <v>41</v>
      </c>
      <c r="F876" t="s">
        <v>1014</v>
      </c>
      <c r="G876" t="s">
        <v>1721</v>
      </c>
      <c r="H876" t="s">
        <v>1721</v>
      </c>
      <c r="I876" t="s">
        <v>2494</v>
      </c>
      <c r="J876" t="s">
        <v>8002</v>
      </c>
      <c r="K876" t="s">
        <v>8002</v>
      </c>
      <c r="L876" t="s">
        <v>8003</v>
      </c>
      <c r="M876">
        <v>29</v>
      </c>
      <c r="N876">
        <v>10</v>
      </c>
      <c r="O876">
        <v>2019</v>
      </c>
      <c r="P876">
        <v>29</v>
      </c>
      <c r="Q876" t="s">
        <v>1170</v>
      </c>
      <c r="R876" s="1">
        <v>43739</v>
      </c>
      <c r="S876">
        <v>4</v>
      </c>
      <c r="T876" t="s">
        <v>3849</v>
      </c>
      <c r="U876" t="s">
        <v>8004</v>
      </c>
      <c r="V876">
        <v>26249</v>
      </c>
      <c r="W876" t="s">
        <v>8005</v>
      </c>
      <c r="X876">
        <v>572</v>
      </c>
      <c r="Y876">
        <v>2.18E-2</v>
      </c>
      <c r="Z876">
        <v>14</v>
      </c>
      <c r="AA876" t="s">
        <v>7616</v>
      </c>
      <c r="AB876">
        <v>57</v>
      </c>
      <c r="AC876">
        <v>43</v>
      </c>
      <c r="AD876">
        <v>0</v>
      </c>
      <c r="AE876">
        <v>44</v>
      </c>
      <c r="AF876" t="s">
        <v>52</v>
      </c>
      <c r="AG876">
        <v>45000</v>
      </c>
      <c r="AH876" t="s">
        <v>8006</v>
      </c>
      <c r="AI876" t="s">
        <v>54</v>
      </c>
      <c r="AJ876" t="s">
        <v>54</v>
      </c>
      <c r="AK876" t="s">
        <v>54</v>
      </c>
      <c r="AL876" s="23" t="str">
        <f t="shared" si="14"/>
        <v>อื่น ๆ</v>
      </c>
      <c r="AM876">
        <f>LEN(Exploratory_Data_Analysis___video_youtube[[#This Row],[description]])</f>
        <v>368</v>
      </c>
    </row>
    <row r="877" spans="1:39" x14ac:dyDescent="0.35">
      <c r="A877" t="s">
        <v>8007</v>
      </c>
      <c r="B877" t="s">
        <v>8008</v>
      </c>
      <c r="C877" t="s">
        <v>8008</v>
      </c>
      <c r="D877" t="s">
        <v>8009</v>
      </c>
      <c r="E877" t="s">
        <v>41</v>
      </c>
      <c r="F877" t="s">
        <v>4017</v>
      </c>
      <c r="G877" t="s">
        <v>1721</v>
      </c>
      <c r="H877" t="s">
        <v>1721</v>
      </c>
      <c r="I877" t="s">
        <v>2494</v>
      </c>
      <c r="J877" t="s">
        <v>3908</v>
      </c>
      <c r="K877" t="s">
        <v>3908</v>
      </c>
      <c r="L877" t="s">
        <v>3909</v>
      </c>
      <c r="M877">
        <v>25</v>
      </c>
      <c r="N877">
        <v>10</v>
      </c>
      <c r="O877">
        <v>2019</v>
      </c>
      <c r="P877">
        <v>25</v>
      </c>
      <c r="Q877" t="s">
        <v>1170</v>
      </c>
      <c r="R877" s="1">
        <v>43739</v>
      </c>
      <c r="S877">
        <v>4</v>
      </c>
      <c r="T877" t="s">
        <v>3849</v>
      </c>
      <c r="U877" t="s">
        <v>8010</v>
      </c>
      <c r="V877">
        <v>6730</v>
      </c>
      <c r="W877" t="s">
        <v>2896</v>
      </c>
      <c r="X877">
        <v>101</v>
      </c>
      <c r="Y877">
        <v>1.4999999999999999E-2</v>
      </c>
      <c r="Z877">
        <v>7</v>
      </c>
      <c r="AA877" t="s">
        <v>8011</v>
      </c>
      <c r="AB877">
        <v>39</v>
      </c>
      <c r="AC877">
        <v>39</v>
      </c>
      <c r="AD877">
        <v>0</v>
      </c>
      <c r="AE877">
        <v>39.700000000000003</v>
      </c>
      <c r="AF877" t="s">
        <v>52</v>
      </c>
      <c r="AG877">
        <v>43000</v>
      </c>
      <c r="AH877" t="s">
        <v>8012</v>
      </c>
      <c r="AI877" t="s">
        <v>54</v>
      </c>
      <c r="AJ877" t="s">
        <v>846</v>
      </c>
      <c r="AK877" t="s">
        <v>54</v>
      </c>
      <c r="AL877" s="23" t="str">
        <f t="shared" si="14"/>
        <v>ธุรกิจและการค้า</v>
      </c>
      <c r="AM877">
        <f>LEN(Exploratory_Data_Analysis___video_youtube[[#This Row],[description]])</f>
        <v>465</v>
      </c>
    </row>
    <row r="878" spans="1:39" x14ac:dyDescent="0.35">
      <c r="A878" t="s">
        <v>8013</v>
      </c>
      <c r="B878" t="s">
        <v>8014</v>
      </c>
      <c r="C878" t="s">
        <v>8014</v>
      </c>
      <c r="D878" t="s">
        <v>8015</v>
      </c>
      <c r="E878" t="s">
        <v>41</v>
      </c>
      <c r="F878" t="s">
        <v>4017</v>
      </c>
      <c r="G878" t="s">
        <v>1721</v>
      </c>
      <c r="H878" t="s">
        <v>1721</v>
      </c>
      <c r="I878" t="s">
        <v>2494</v>
      </c>
      <c r="J878" t="s">
        <v>8016</v>
      </c>
      <c r="K878" t="s">
        <v>8016</v>
      </c>
      <c r="L878" t="s">
        <v>8017</v>
      </c>
      <c r="M878">
        <v>23</v>
      </c>
      <c r="N878">
        <v>10</v>
      </c>
      <c r="O878">
        <v>2019</v>
      </c>
      <c r="P878">
        <v>23</v>
      </c>
      <c r="Q878" t="s">
        <v>1170</v>
      </c>
      <c r="R878" s="1">
        <v>43739</v>
      </c>
      <c r="S878">
        <v>4</v>
      </c>
      <c r="T878" t="s">
        <v>3849</v>
      </c>
      <c r="U878" t="s">
        <v>8018</v>
      </c>
      <c r="V878">
        <v>73501</v>
      </c>
      <c r="W878" t="s">
        <v>8019</v>
      </c>
      <c r="X878">
        <v>919</v>
      </c>
      <c r="Y878">
        <v>1.2500000000000001E-2</v>
      </c>
      <c r="Z878">
        <v>85</v>
      </c>
      <c r="AA878" t="s">
        <v>7051</v>
      </c>
      <c r="AB878">
        <v>13</v>
      </c>
      <c r="AC878">
        <v>49</v>
      </c>
      <c r="AD878">
        <v>0</v>
      </c>
      <c r="AE878">
        <v>49.2</v>
      </c>
      <c r="AF878" t="s">
        <v>52</v>
      </c>
      <c r="AG878">
        <v>46100</v>
      </c>
      <c r="AH878" t="s">
        <v>8020</v>
      </c>
      <c r="AI878" t="s">
        <v>54</v>
      </c>
      <c r="AJ878" t="s">
        <v>4025</v>
      </c>
      <c r="AK878" t="s">
        <v>4025</v>
      </c>
      <c r="AL878" s="23" t="str">
        <f t="shared" si="14"/>
        <v>สินค้าและบริการ</v>
      </c>
      <c r="AM878">
        <f>LEN(Exploratory_Data_Analysis___video_youtube[[#This Row],[description]])</f>
        <v>604</v>
      </c>
    </row>
    <row r="879" spans="1:39" x14ac:dyDescent="0.35">
      <c r="A879" t="s">
        <v>8021</v>
      </c>
      <c r="B879" t="s">
        <v>8022</v>
      </c>
      <c r="C879" t="s">
        <v>8022</v>
      </c>
      <c r="D879" t="s">
        <v>8023</v>
      </c>
      <c r="E879" t="s">
        <v>41</v>
      </c>
      <c r="F879" t="s">
        <v>92</v>
      </c>
      <c r="G879" t="s">
        <v>1721</v>
      </c>
      <c r="H879" t="s">
        <v>1721</v>
      </c>
      <c r="I879" t="s">
        <v>2494</v>
      </c>
      <c r="J879" t="s">
        <v>8024</v>
      </c>
      <c r="K879" t="s">
        <v>8024</v>
      </c>
      <c r="L879" t="s">
        <v>8025</v>
      </c>
      <c r="M879">
        <v>15</v>
      </c>
      <c r="N879">
        <v>10</v>
      </c>
      <c r="O879">
        <v>2019</v>
      </c>
      <c r="P879">
        <v>15</v>
      </c>
      <c r="Q879" t="s">
        <v>1170</v>
      </c>
      <c r="R879" s="1">
        <v>43739</v>
      </c>
      <c r="S879">
        <v>4</v>
      </c>
      <c r="T879" t="s">
        <v>3849</v>
      </c>
      <c r="U879" t="s">
        <v>8026</v>
      </c>
      <c r="V879">
        <v>73682</v>
      </c>
      <c r="W879" t="s">
        <v>8027</v>
      </c>
      <c r="X879">
        <v>1528</v>
      </c>
      <c r="Y879">
        <v>2.07E-2</v>
      </c>
      <c r="Z879">
        <v>26</v>
      </c>
      <c r="AA879" t="s">
        <v>8028</v>
      </c>
      <c r="AB879">
        <v>53</v>
      </c>
      <c r="AC879">
        <v>34</v>
      </c>
      <c r="AD879">
        <v>0</v>
      </c>
      <c r="AE879">
        <v>34.9</v>
      </c>
      <c r="AF879" t="s">
        <v>52</v>
      </c>
      <c r="AG879">
        <v>47700</v>
      </c>
      <c r="AH879" t="s">
        <v>8029</v>
      </c>
      <c r="AI879" t="s">
        <v>54</v>
      </c>
      <c r="AJ879" t="s">
        <v>54</v>
      </c>
      <c r="AK879" t="s">
        <v>54</v>
      </c>
      <c r="AL879" s="23" t="str">
        <f t="shared" si="14"/>
        <v>อื่น ๆ</v>
      </c>
      <c r="AM879">
        <f>LEN(Exploratory_Data_Analysis___video_youtube[[#This Row],[description]])</f>
        <v>833</v>
      </c>
    </row>
    <row r="880" spans="1:39" x14ac:dyDescent="0.35">
      <c r="A880" t="s">
        <v>8030</v>
      </c>
      <c r="B880" t="s">
        <v>8031</v>
      </c>
      <c r="C880" t="s">
        <v>8031</v>
      </c>
      <c r="D880" t="s">
        <v>8032</v>
      </c>
      <c r="E880" t="s">
        <v>41</v>
      </c>
      <c r="F880" t="s">
        <v>4833</v>
      </c>
      <c r="G880" t="s">
        <v>1721</v>
      </c>
      <c r="H880" t="s">
        <v>1721</v>
      </c>
      <c r="I880" t="s">
        <v>2494</v>
      </c>
      <c r="J880" t="s">
        <v>3934</v>
      </c>
      <c r="K880" t="s">
        <v>3934</v>
      </c>
      <c r="L880" t="s">
        <v>3935</v>
      </c>
      <c r="M880">
        <v>11</v>
      </c>
      <c r="N880">
        <v>10</v>
      </c>
      <c r="O880">
        <v>2019</v>
      </c>
      <c r="P880">
        <v>11</v>
      </c>
      <c r="Q880" t="s">
        <v>1170</v>
      </c>
      <c r="R880" s="1">
        <v>43739</v>
      </c>
      <c r="S880">
        <v>4</v>
      </c>
      <c r="T880" t="s">
        <v>3849</v>
      </c>
      <c r="U880" t="s">
        <v>8033</v>
      </c>
      <c r="V880">
        <v>196206</v>
      </c>
      <c r="W880" t="s">
        <v>8034</v>
      </c>
      <c r="X880">
        <v>3811</v>
      </c>
      <c r="Y880">
        <v>1.9400000000000001E-2</v>
      </c>
      <c r="Z880">
        <v>234</v>
      </c>
      <c r="AA880" t="s">
        <v>8035</v>
      </c>
      <c r="AB880">
        <v>26</v>
      </c>
      <c r="AC880">
        <v>33</v>
      </c>
      <c r="AD880">
        <v>0</v>
      </c>
      <c r="AE880">
        <v>33.4</v>
      </c>
      <c r="AF880" t="s">
        <v>52</v>
      </c>
      <c r="AG880">
        <v>44500</v>
      </c>
      <c r="AH880" t="s">
        <v>8036</v>
      </c>
      <c r="AI880" t="s">
        <v>54</v>
      </c>
      <c r="AJ880" t="s">
        <v>54</v>
      </c>
      <c r="AK880" t="s">
        <v>54</v>
      </c>
      <c r="AL880" s="23" t="str">
        <f t="shared" si="14"/>
        <v>อื่น ๆ</v>
      </c>
      <c r="AM880">
        <f>LEN(Exploratory_Data_Analysis___video_youtube[[#This Row],[description]])</f>
        <v>570</v>
      </c>
    </row>
    <row r="881" spans="1:39" x14ac:dyDescent="0.35">
      <c r="A881" t="s">
        <v>8037</v>
      </c>
      <c r="B881" t="s">
        <v>8038</v>
      </c>
      <c r="C881" t="s">
        <v>8038</v>
      </c>
      <c r="D881" t="s">
        <v>8039</v>
      </c>
      <c r="E881" t="s">
        <v>41</v>
      </c>
      <c r="F881" t="s">
        <v>4017</v>
      </c>
      <c r="G881" t="s">
        <v>1721</v>
      </c>
      <c r="H881" t="s">
        <v>1721</v>
      </c>
      <c r="I881" t="s">
        <v>2494</v>
      </c>
      <c r="J881" t="s">
        <v>8040</v>
      </c>
      <c r="K881" t="s">
        <v>8040</v>
      </c>
      <c r="L881" t="s">
        <v>8041</v>
      </c>
      <c r="M881">
        <v>8</v>
      </c>
      <c r="N881">
        <v>10</v>
      </c>
      <c r="O881">
        <v>2019</v>
      </c>
      <c r="P881">
        <v>8</v>
      </c>
      <c r="Q881" t="s">
        <v>1170</v>
      </c>
      <c r="R881" s="1">
        <v>43739</v>
      </c>
      <c r="S881">
        <v>4</v>
      </c>
      <c r="T881" t="s">
        <v>3849</v>
      </c>
      <c r="U881" t="s">
        <v>8042</v>
      </c>
      <c r="V881">
        <v>38643</v>
      </c>
      <c r="W881" t="s">
        <v>8043</v>
      </c>
      <c r="X881">
        <v>698</v>
      </c>
      <c r="Y881">
        <v>1.8100000000000002E-2</v>
      </c>
      <c r="Z881">
        <v>25</v>
      </c>
      <c r="AA881" t="s">
        <v>5152</v>
      </c>
      <c r="AB881">
        <v>21</v>
      </c>
      <c r="AC881">
        <v>50</v>
      </c>
      <c r="AD881">
        <v>0</v>
      </c>
      <c r="AE881">
        <v>50.4</v>
      </c>
      <c r="AF881" t="s">
        <v>52</v>
      </c>
      <c r="AG881">
        <v>46300</v>
      </c>
      <c r="AH881" t="s">
        <v>8044</v>
      </c>
      <c r="AI881" t="s">
        <v>54</v>
      </c>
      <c r="AJ881" t="s">
        <v>7216</v>
      </c>
      <c r="AK881" t="s">
        <v>7216</v>
      </c>
      <c r="AL881" s="23" t="str">
        <f t="shared" si="14"/>
        <v>Life Style</v>
      </c>
      <c r="AM881">
        <f>LEN(Exploratory_Data_Analysis___video_youtube[[#This Row],[description]])</f>
        <v>501</v>
      </c>
    </row>
    <row r="882" spans="1:39" x14ac:dyDescent="0.35">
      <c r="A882" t="s">
        <v>8045</v>
      </c>
      <c r="B882" t="s">
        <v>8046</v>
      </c>
      <c r="C882" t="s">
        <v>8046</v>
      </c>
      <c r="D882" t="s">
        <v>8047</v>
      </c>
      <c r="E882" t="s">
        <v>41</v>
      </c>
      <c r="F882" t="s">
        <v>58</v>
      </c>
      <c r="G882" t="s">
        <v>1721</v>
      </c>
      <c r="H882" t="s">
        <v>1721</v>
      </c>
      <c r="I882" t="s">
        <v>2494</v>
      </c>
      <c r="J882" t="s">
        <v>8048</v>
      </c>
      <c r="K882" t="s">
        <v>8048</v>
      </c>
      <c r="L882" t="s">
        <v>8049</v>
      </c>
      <c r="M882">
        <v>4</v>
      </c>
      <c r="N882">
        <v>10</v>
      </c>
      <c r="O882">
        <v>2019</v>
      </c>
      <c r="P882">
        <v>4</v>
      </c>
      <c r="Q882" t="s">
        <v>1170</v>
      </c>
      <c r="R882" s="1">
        <v>43739</v>
      </c>
      <c r="S882">
        <v>4</v>
      </c>
      <c r="T882" t="s">
        <v>3849</v>
      </c>
      <c r="U882" t="s">
        <v>8050</v>
      </c>
      <c r="V882">
        <v>67152</v>
      </c>
      <c r="W882" t="s">
        <v>8051</v>
      </c>
      <c r="X882">
        <v>1241</v>
      </c>
      <c r="Y882">
        <v>1.8499999999999999E-2</v>
      </c>
      <c r="Z882">
        <v>21</v>
      </c>
      <c r="AA882" t="s">
        <v>8052</v>
      </c>
      <c r="AB882">
        <v>49</v>
      </c>
      <c r="AC882">
        <v>44</v>
      </c>
      <c r="AD882">
        <v>0</v>
      </c>
      <c r="AE882">
        <v>44.8</v>
      </c>
      <c r="AF882" t="s">
        <v>52</v>
      </c>
      <c r="AG882">
        <v>47400</v>
      </c>
      <c r="AH882" t="s">
        <v>8053</v>
      </c>
      <c r="AI882" t="s">
        <v>54</v>
      </c>
      <c r="AJ882" t="s">
        <v>9380</v>
      </c>
      <c r="AK882" t="s">
        <v>54</v>
      </c>
      <c r="AL882" s="23" t="str">
        <f t="shared" si="14"/>
        <v>Life Style</v>
      </c>
      <c r="AM882">
        <f>LEN(Exploratory_Data_Analysis___video_youtube[[#This Row],[description]])</f>
        <v>314</v>
      </c>
    </row>
    <row r="883" spans="1:39" x14ac:dyDescent="0.35">
      <c r="A883" t="s">
        <v>8054</v>
      </c>
      <c r="B883" t="s">
        <v>8055</v>
      </c>
      <c r="C883" t="s">
        <v>8055</v>
      </c>
      <c r="D883" t="s">
        <v>8056</v>
      </c>
      <c r="E883" t="s">
        <v>41</v>
      </c>
      <c r="F883" t="s">
        <v>4038</v>
      </c>
      <c r="G883" t="s">
        <v>1721</v>
      </c>
      <c r="H883" t="s">
        <v>1721</v>
      </c>
      <c r="I883" t="s">
        <v>2494</v>
      </c>
      <c r="J883" t="s">
        <v>8057</v>
      </c>
      <c r="K883" t="s">
        <v>8057</v>
      </c>
      <c r="L883" t="s">
        <v>8058</v>
      </c>
      <c r="M883">
        <v>2</v>
      </c>
      <c r="N883">
        <v>10</v>
      </c>
      <c r="O883">
        <v>2019</v>
      </c>
      <c r="P883">
        <v>2</v>
      </c>
      <c r="Q883" t="s">
        <v>1170</v>
      </c>
      <c r="R883" s="1">
        <v>43739</v>
      </c>
      <c r="S883">
        <v>4</v>
      </c>
      <c r="T883" t="s">
        <v>3849</v>
      </c>
      <c r="U883" t="s">
        <v>8059</v>
      </c>
      <c r="V883">
        <v>23011</v>
      </c>
      <c r="W883" t="s">
        <v>8060</v>
      </c>
      <c r="X883">
        <v>404</v>
      </c>
      <c r="Y883">
        <v>1.7600000000000001E-2</v>
      </c>
      <c r="Z883">
        <v>22</v>
      </c>
      <c r="AA883" t="s">
        <v>8061</v>
      </c>
      <c r="AB883">
        <v>28</v>
      </c>
      <c r="AC883">
        <v>4</v>
      </c>
      <c r="AD883">
        <v>1</v>
      </c>
      <c r="AE883">
        <v>64.5</v>
      </c>
      <c r="AF883" t="s">
        <v>259</v>
      </c>
      <c r="AG883">
        <v>47100</v>
      </c>
      <c r="AH883" t="s">
        <v>8062</v>
      </c>
      <c r="AI883" t="s">
        <v>54</v>
      </c>
      <c r="AJ883" t="s">
        <v>5736</v>
      </c>
      <c r="AK883" t="s">
        <v>5736</v>
      </c>
      <c r="AL883" s="23" t="str">
        <f t="shared" si="14"/>
        <v>สินค้าและบริการ</v>
      </c>
      <c r="AM883">
        <f>LEN(Exploratory_Data_Analysis___video_youtube[[#This Row],[description]])</f>
        <v>383</v>
      </c>
    </row>
    <row r="884" spans="1:39" x14ac:dyDescent="0.35">
      <c r="A884" t="s">
        <v>8063</v>
      </c>
      <c r="B884" t="s">
        <v>8064</v>
      </c>
      <c r="C884" t="s">
        <v>8064</v>
      </c>
      <c r="D884" t="s">
        <v>8065</v>
      </c>
      <c r="E884" t="s">
        <v>41</v>
      </c>
      <c r="F884" t="s">
        <v>103</v>
      </c>
      <c r="G884" t="s">
        <v>1721</v>
      </c>
      <c r="H884" t="s">
        <v>1721</v>
      </c>
      <c r="I884" t="s">
        <v>2494</v>
      </c>
      <c r="J884" t="s">
        <v>8066</v>
      </c>
      <c r="K884" t="s">
        <v>8066</v>
      </c>
      <c r="L884" t="s">
        <v>8067</v>
      </c>
      <c r="M884">
        <v>27</v>
      </c>
      <c r="N884">
        <v>9</v>
      </c>
      <c r="O884">
        <v>2019</v>
      </c>
      <c r="P884">
        <v>27</v>
      </c>
      <c r="Q884" t="s">
        <v>1047</v>
      </c>
      <c r="R884" s="1">
        <v>43709</v>
      </c>
      <c r="S884">
        <v>3</v>
      </c>
      <c r="T884" t="s">
        <v>3953</v>
      </c>
      <c r="U884" t="s">
        <v>8068</v>
      </c>
      <c r="V884">
        <v>103663</v>
      </c>
      <c r="W884" t="s">
        <v>8069</v>
      </c>
      <c r="X884">
        <v>2380</v>
      </c>
      <c r="Y884">
        <v>2.3E-2</v>
      </c>
      <c r="Z884">
        <v>62</v>
      </c>
      <c r="AA884" t="s">
        <v>8070</v>
      </c>
      <c r="AB884">
        <v>36</v>
      </c>
      <c r="AC884">
        <v>38</v>
      </c>
      <c r="AD884">
        <v>0</v>
      </c>
      <c r="AE884">
        <v>38.6</v>
      </c>
      <c r="AF884" t="s">
        <v>52</v>
      </c>
      <c r="AG884">
        <v>49900</v>
      </c>
      <c r="AH884" t="s">
        <v>8071</v>
      </c>
      <c r="AI884" t="s">
        <v>54</v>
      </c>
      <c r="AJ884" t="s">
        <v>54</v>
      </c>
      <c r="AK884" t="s">
        <v>54</v>
      </c>
      <c r="AL884" s="23" t="str">
        <f t="shared" si="14"/>
        <v>อื่น ๆ</v>
      </c>
      <c r="AM884">
        <f>LEN(Exploratory_Data_Analysis___video_youtube[[#This Row],[description]])</f>
        <v>401</v>
      </c>
    </row>
    <row r="885" spans="1:39" x14ac:dyDescent="0.35">
      <c r="A885" t="s">
        <v>8072</v>
      </c>
      <c r="B885" t="s">
        <v>8073</v>
      </c>
      <c r="C885" t="s">
        <v>8073</v>
      </c>
      <c r="D885" t="s">
        <v>8074</v>
      </c>
      <c r="E885" t="s">
        <v>41</v>
      </c>
      <c r="F885" t="s">
        <v>147</v>
      </c>
      <c r="G885" t="s">
        <v>1721</v>
      </c>
      <c r="H885" t="s">
        <v>1721</v>
      </c>
      <c r="I885" t="s">
        <v>2494</v>
      </c>
      <c r="J885" t="s">
        <v>3951</v>
      </c>
      <c r="K885" t="s">
        <v>3951</v>
      </c>
      <c r="L885" t="s">
        <v>3952</v>
      </c>
      <c r="M885">
        <v>25</v>
      </c>
      <c r="N885">
        <v>9</v>
      </c>
      <c r="O885">
        <v>2019</v>
      </c>
      <c r="P885">
        <v>25</v>
      </c>
      <c r="Q885" t="s">
        <v>1047</v>
      </c>
      <c r="R885" s="1">
        <v>43709</v>
      </c>
      <c r="S885">
        <v>3</v>
      </c>
      <c r="T885" t="s">
        <v>3953</v>
      </c>
      <c r="U885" t="s">
        <v>8075</v>
      </c>
      <c r="V885">
        <v>104471</v>
      </c>
      <c r="W885" t="s">
        <v>8076</v>
      </c>
      <c r="X885">
        <v>1962</v>
      </c>
      <c r="Y885">
        <v>1.8800000000000001E-2</v>
      </c>
      <c r="Z885">
        <v>43</v>
      </c>
      <c r="AA885" t="s">
        <v>8077</v>
      </c>
      <c r="AB885">
        <v>57</v>
      </c>
      <c r="AC885">
        <v>59</v>
      </c>
      <c r="AD885">
        <v>0</v>
      </c>
      <c r="AE885">
        <v>60</v>
      </c>
      <c r="AF885" t="s">
        <v>52</v>
      </c>
      <c r="AG885">
        <v>45200</v>
      </c>
      <c r="AH885" t="s">
        <v>8078</v>
      </c>
      <c r="AI885" t="s">
        <v>54</v>
      </c>
      <c r="AJ885" t="s">
        <v>77</v>
      </c>
      <c r="AK885" t="s">
        <v>54</v>
      </c>
      <c r="AL885" s="23" t="str">
        <f t="shared" si="14"/>
        <v>ธุรกิจและการค้า</v>
      </c>
      <c r="AM885">
        <f>LEN(Exploratory_Data_Analysis___video_youtube[[#This Row],[description]])</f>
        <v>310</v>
      </c>
    </row>
    <row r="886" spans="1:39" x14ac:dyDescent="0.35">
      <c r="A886" t="s">
        <v>8079</v>
      </c>
      <c r="B886" t="s">
        <v>8080</v>
      </c>
      <c r="C886" t="s">
        <v>8080</v>
      </c>
      <c r="D886" t="s">
        <v>8081</v>
      </c>
      <c r="E886" t="s">
        <v>41</v>
      </c>
      <c r="F886" t="s">
        <v>4833</v>
      </c>
      <c r="G886" t="s">
        <v>1721</v>
      </c>
      <c r="H886" t="s">
        <v>1721</v>
      </c>
      <c r="I886" t="s">
        <v>2494</v>
      </c>
      <c r="J886" t="s">
        <v>8082</v>
      </c>
      <c r="K886" t="s">
        <v>8082</v>
      </c>
      <c r="L886" t="s">
        <v>8083</v>
      </c>
      <c r="M886">
        <v>20</v>
      </c>
      <c r="N886">
        <v>9</v>
      </c>
      <c r="O886">
        <v>2019</v>
      </c>
      <c r="P886">
        <v>20</v>
      </c>
      <c r="Q886" t="s">
        <v>1047</v>
      </c>
      <c r="R886" s="1">
        <v>43709</v>
      </c>
      <c r="S886">
        <v>3</v>
      </c>
      <c r="T886" t="s">
        <v>3953</v>
      </c>
      <c r="U886" t="s">
        <v>8084</v>
      </c>
      <c r="V886">
        <v>72949</v>
      </c>
      <c r="W886" t="s">
        <v>8085</v>
      </c>
      <c r="X886">
        <v>1562</v>
      </c>
      <c r="Y886">
        <v>2.1399999999999999E-2</v>
      </c>
      <c r="Z886">
        <v>46</v>
      </c>
      <c r="AA886" t="s">
        <v>8086</v>
      </c>
      <c r="AB886">
        <v>54</v>
      </c>
      <c r="AC886">
        <v>43</v>
      </c>
      <c r="AD886">
        <v>0</v>
      </c>
      <c r="AE886">
        <v>43.9</v>
      </c>
      <c r="AF886" t="s">
        <v>52</v>
      </c>
      <c r="AG886">
        <v>52600</v>
      </c>
      <c r="AH886" t="s">
        <v>8087</v>
      </c>
      <c r="AI886" t="s">
        <v>54</v>
      </c>
      <c r="AJ886" t="s">
        <v>54</v>
      </c>
      <c r="AK886" t="s">
        <v>54</v>
      </c>
      <c r="AL886" s="23" t="str">
        <f t="shared" si="14"/>
        <v>อื่น ๆ</v>
      </c>
      <c r="AM886">
        <f>LEN(Exploratory_Data_Analysis___video_youtube[[#This Row],[description]])</f>
        <v>500</v>
      </c>
    </row>
    <row r="887" spans="1:39" x14ac:dyDescent="0.35">
      <c r="A887" t="s">
        <v>8088</v>
      </c>
      <c r="B887" t="s">
        <v>8089</v>
      </c>
      <c r="C887" t="s">
        <v>8089</v>
      </c>
      <c r="D887" t="s">
        <v>8090</v>
      </c>
      <c r="E887" t="s">
        <v>41</v>
      </c>
      <c r="F887" t="s">
        <v>3112</v>
      </c>
      <c r="G887" t="s">
        <v>1721</v>
      </c>
      <c r="H887" t="s">
        <v>1721</v>
      </c>
      <c r="I887" t="s">
        <v>2494</v>
      </c>
      <c r="J887" t="s">
        <v>8091</v>
      </c>
      <c r="K887" t="s">
        <v>8091</v>
      </c>
      <c r="L887" t="s">
        <v>8092</v>
      </c>
      <c r="M887">
        <v>17</v>
      </c>
      <c r="N887">
        <v>9</v>
      </c>
      <c r="O887">
        <v>2019</v>
      </c>
      <c r="P887">
        <v>17</v>
      </c>
      <c r="Q887" t="s">
        <v>1047</v>
      </c>
      <c r="R887" s="1">
        <v>43709</v>
      </c>
      <c r="S887">
        <v>3</v>
      </c>
      <c r="T887" t="s">
        <v>3953</v>
      </c>
      <c r="U887" t="s">
        <v>8093</v>
      </c>
      <c r="V887">
        <v>29440</v>
      </c>
      <c r="W887" t="s">
        <v>8094</v>
      </c>
      <c r="X887">
        <v>582</v>
      </c>
      <c r="Y887">
        <v>1.9800000000000002E-2</v>
      </c>
      <c r="Z887">
        <v>47</v>
      </c>
      <c r="AA887" t="s">
        <v>8095</v>
      </c>
      <c r="AB887">
        <v>22</v>
      </c>
      <c r="AC887">
        <v>46</v>
      </c>
      <c r="AD887">
        <v>0</v>
      </c>
      <c r="AE887">
        <v>46.4</v>
      </c>
      <c r="AF887" t="s">
        <v>52</v>
      </c>
      <c r="AG887">
        <v>43400</v>
      </c>
      <c r="AH887" t="s">
        <v>8096</v>
      </c>
      <c r="AI887" t="s">
        <v>54</v>
      </c>
      <c r="AJ887" t="s">
        <v>4544</v>
      </c>
      <c r="AK887" t="s">
        <v>4544</v>
      </c>
      <c r="AL887" s="23" t="str">
        <f t="shared" si="14"/>
        <v>ธุรกิจและการค้า</v>
      </c>
      <c r="AM887">
        <f>LEN(Exploratory_Data_Analysis___video_youtube[[#This Row],[description]])</f>
        <v>717</v>
      </c>
    </row>
    <row r="888" spans="1:39" x14ac:dyDescent="0.35">
      <c r="A888" t="s">
        <v>8097</v>
      </c>
      <c r="B888" t="s">
        <v>8098</v>
      </c>
      <c r="C888" t="s">
        <v>8098</v>
      </c>
      <c r="D888" t="s">
        <v>8099</v>
      </c>
      <c r="E888" t="s">
        <v>41</v>
      </c>
      <c r="F888" t="s">
        <v>192</v>
      </c>
      <c r="G888" t="s">
        <v>1721</v>
      </c>
      <c r="H888" t="s">
        <v>1721</v>
      </c>
      <c r="I888" t="s">
        <v>2494</v>
      </c>
      <c r="J888" t="s">
        <v>8091</v>
      </c>
      <c r="K888" t="s">
        <v>8091</v>
      </c>
      <c r="L888" t="s">
        <v>8092</v>
      </c>
      <c r="M888">
        <v>17</v>
      </c>
      <c r="N888">
        <v>9</v>
      </c>
      <c r="O888">
        <v>2019</v>
      </c>
      <c r="P888">
        <v>17</v>
      </c>
      <c r="Q888" t="s">
        <v>1047</v>
      </c>
      <c r="R888" s="1">
        <v>43709</v>
      </c>
      <c r="S888">
        <v>3</v>
      </c>
      <c r="T888" t="s">
        <v>3953</v>
      </c>
      <c r="U888" t="s">
        <v>8100</v>
      </c>
      <c r="V888">
        <v>103249</v>
      </c>
      <c r="W888" t="s">
        <v>2260</v>
      </c>
      <c r="X888">
        <v>1850</v>
      </c>
      <c r="Y888">
        <v>1.7899999999999999E-2</v>
      </c>
      <c r="Z888">
        <v>45</v>
      </c>
      <c r="AA888" t="s">
        <v>8101</v>
      </c>
      <c r="AB888">
        <v>38</v>
      </c>
      <c r="AC888">
        <v>14</v>
      </c>
      <c r="AD888">
        <v>0</v>
      </c>
      <c r="AE888">
        <v>14.6</v>
      </c>
      <c r="AF888" t="s">
        <v>187</v>
      </c>
      <c r="AG888">
        <v>38600</v>
      </c>
      <c r="AH888" t="s">
        <v>8102</v>
      </c>
      <c r="AI888" t="s">
        <v>54</v>
      </c>
      <c r="AJ888" t="s">
        <v>54</v>
      </c>
      <c r="AK888" t="s">
        <v>54</v>
      </c>
      <c r="AL888" s="23" t="str">
        <f t="shared" si="14"/>
        <v>อื่น ๆ</v>
      </c>
      <c r="AM888">
        <f>LEN(Exploratory_Data_Analysis___video_youtube[[#This Row],[description]])</f>
        <v>230</v>
      </c>
    </row>
    <row r="889" spans="1:39" x14ac:dyDescent="0.35">
      <c r="A889" t="s">
        <v>8103</v>
      </c>
      <c r="B889" t="s">
        <v>8104</v>
      </c>
      <c r="C889" t="s">
        <v>8104</v>
      </c>
      <c r="D889" t="s">
        <v>8105</v>
      </c>
      <c r="E889" t="s">
        <v>41</v>
      </c>
      <c r="F889" t="s">
        <v>924</v>
      </c>
      <c r="G889" t="s">
        <v>1721</v>
      </c>
      <c r="H889" t="s">
        <v>1721</v>
      </c>
      <c r="I889" t="s">
        <v>2494</v>
      </c>
      <c r="J889" t="s">
        <v>8106</v>
      </c>
      <c r="K889" t="s">
        <v>8106</v>
      </c>
      <c r="L889" t="s">
        <v>8107</v>
      </c>
      <c r="M889">
        <v>13</v>
      </c>
      <c r="N889">
        <v>9</v>
      </c>
      <c r="O889">
        <v>2019</v>
      </c>
      <c r="P889">
        <v>13</v>
      </c>
      <c r="Q889" t="s">
        <v>1047</v>
      </c>
      <c r="R889" s="1">
        <v>43709</v>
      </c>
      <c r="S889">
        <v>3</v>
      </c>
      <c r="T889" t="s">
        <v>3953</v>
      </c>
      <c r="U889" t="s">
        <v>8108</v>
      </c>
      <c r="V889">
        <v>162962</v>
      </c>
      <c r="W889" t="s">
        <v>8109</v>
      </c>
      <c r="X889">
        <v>3361</v>
      </c>
      <c r="Y889">
        <v>2.06E-2</v>
      </c>
      <c r="Z889">
        <v>69</v>
      </c>
      <c r="AA889" t="s">
        <v>8110</v>
      </c>
      <c r="AB889">
        <v>47</v>
      </c>
      <c r="AC889">
        <v>34</v>
      </c>
      <c r="AD889">
        <v>0</v>
      </c>
      <c r="AE889">
        <v>34.799999999999997</v>
      </c>
      <c r="AF889" t="s">
        <v>52</v>
      </c>
      <c r="AG889">
        <v>51100</v>
      </c>
      <c r="AH889" t="s">
        <v>8111</v>
      </c>
      <c r="AI889" t="s">
        <v>54</v>
      </c>
      <c r="AJ889" t="s">
        <v>54</v>
      </c>
      <c r="AK889" t="s">
        <v>54</v>
      </c>
      <c r="AL889" s="23" t="str">
        <f t="shared" si="14"/>
        <v>อื่น ๆ</v>
      </c>
      <c r="AM889">
        <f>LEN(Exploratory_Data_Analysis___video_youtube[[#This Row],[description]])</f>
        <v>538</v>
      </c>
    </row>
    <row r="890" spans="1:39" x14ac:dyDescent="0.35">
      <c r="A890" t="s">
        <v>8112</v>
      </c>
      <c r="B890" t="s">
        <v>8113</v>
      </c>
      <c r="C890" t="s">
        <v>8113</v>
      </c>
      <c r="D890" t="s">
        <v>8114</v>
      </c>
      <c r="E890" t="s">
        <v>41</v>
      </c>
      <c r="F890" t="s">
        <v>738</v>
      </c>
      <c r="G890" t="s">
        <v>1721</v>
      </c>
      <c r="H890" t="s">
        <v>1721</v>
      </c>
      <c r="I890" t="s">
        <v>2494</v>
      </c>
      <c r="J890" t="s">
        <v>8115</v>
      </c>
      <c r="K890" t="s">
        <v>8115</v>
      </c>
      <c r="L890" t="s">
        <v>8116</v>
      </c>
      <c r="M890">
        <v>11</v>
      </c>
      <c r="N890">
        <v>9</v>
      </c>
      <c r="O890">
        <v>2019</v>
      </c>
      <c r="P890">
        <v>11</v>
      </c>
      <c r="Q890" t="s">
        <v>1047</v>
      </c>
      <c r="R890" s="1">
        <v>43709</v>
      </c>
      <c r="S890">
        <v>3</v>
      </c>
      <c r="T890" t="s">
        <v>3953</v>
      </c>
      <c r="U890" t="s">
        <v>8117</v>
      </c>
      <c r="V890">
        <v>108313</v>
      </c>
      <c r="W890" t="s">
        <v>8118</v>
      </c>
      <c r="X890">
        <v>1386</v>
      </c>
      <c r="Y890">
        <v>1.2800000000000001E-2</v>
      </c>
      <c r="Z890">
        <v>193</v>
      </c>
      <c r="AA890" t="s">
        <v>8119</v>
      </c>
      <c r="AB890">
        <v>46</v>
      </c>
      <c r="AC890">
        <v>23</v>
      </c>
      <c r="AD890">
        <v>0</v>
      </c>
      <c r="AE890">
        <v>23.8</v>
      </c>
      <c r="AF890" t="s">
        <v>187</v>
      </c>
      <c r="AG890">
        <v>42000</v>
      </c>
      <c r="AH890" t="s">
        <v>8120</v>
      </c>
      <c r="AI890" t="s">
        <v>54</v>
      </c>
      <c r="AJ890" t="s">
        <v>1143</v>
      </c>
      <c r="AK890" t="s">
        <v>54</v>
      </c>
      <c r="AL890" s="23" t="str">
        <f t="shared" si="14"/>
        <v>ธุรกิจและการค้า</v>
      </c>
      <c r="AM890">
        <f>LEN(Exploratory_Data_Analysis___video_youtube[[#This Row],[description]])</f>
        <v>401</v>
      </c>
    </row>
    <row r="891" spans="1:39" x14ac:dyDescent="0.35">
      <c r="A891" t="s">
        <v>8121</v>
      </c>
      <c r="B891" t="s">
        <v>8122</v>
      </c>
      <c r="C891" t="s">
        <v>8122</v>
      </c>
      <c r="D891" t="s">
        <v>8123</v>
      </c>
      <c r="E891" t="s">
        <v>41</v>
      </c>
      <c r="F891" t="s">
        <v>224</v>
      </c>
      <c r="G891" t="s">
        <v>1721</v>
      </c>
      <c r="H891" t="s">
        <v>1721</v>
      </c>
      <c r="I891" t="s">
        <v>2494</v>
      </c>
      <c r="J891" t="s">
        <v>8124</v>
      </c>
      <c r="K891" t="s">
        <v>8124</v>
      </c>
      <c r="L891" t="s">
        <v>8125</v>
      </c>
      <c r="M891">
        <v>9</v>
      </c>
      <c r="N891">
        <v>9</v>
      </c>
      <c r="O891">
        <v>2019</v>
      </c>
      <c r="P891">
        <v>9</v>
      </c>
      <c r="Q891" t="s">
        <v>1047</v>
      </c>
      <c r="R891" s="1">
        <v>43709</v>
      </c>
      <c r="S891">
        <v>3</v>
      </c>
      <c r="T891" t="s">
        <v>3953</v>
      </c>
      <c r="U891" t="s">
        <v>8126</v>
      </c>
      <c r="V891">
        <v>23268</v>
      </c>
      <c r="W891" t="s">
        <v>5052</v>
      </c>
      <c r="X891">
        <v>377</v>
      </c>
      <c r="Y891">
        <v>1.6199999999999999E-2</v>
      </c>
      <c r="Z891">
        <v>40</v>
      </c>
      <c r="AA891" t="s">
        <v>8127</v>
      </c>
      <c r="AB891">
        <v>45</v>
      </c>
      <c r="AC891">
        <v>28</v>
      </c>
      <c r="AD891">
        <v>0</v>
      </c>
      <c r="AE891">
        <v>28.8</v>
      </c>
      <c r="AF891" t="s">
        <v>187</v>
      </c>
      <c r="AG891">
        <v>36800</v>
      </c>
      <c r="AH891" t="s">
        <v>8128</v>
      </c>
      <c r="AI891" t="s">
        <v>54</v>
      </c>
      <c r="AJ891" t="s">
        <v>54</v>
      </c>
      <c r="AK891" t="s">
        <v>54</v>
      </c>
      <c r="AL891" s="23" t="str">
        <f t="shared" si="14"/>
        <v>อื่น ๆ</v>
      </c>
      <c r="AM891">
        <f>LEN(Exploratory_Data_Analysis___video_youtube[[#This Row],[description]])</f>
        <v>807</v>
      </c>
    </row>
    <row r="892" spans="1:39" x14ac:dyDescent="0.35">
      <c r="A892" t="s">
        <v>8129</v>
      </c>
      <c r="B892" t="s">
        <v>8130</v>
      </c>
      <c r="C892" t="s">
        <v>8130</v>
      </c>
      <c r="D892" t="s">
        <v>8131</v>
      </c>
      <c r="E892" t="s">
        <v>41</v>
      </c>
      <c r="F892" t="s">
        <v>4017</v>
      </c>
      <c r="G892" t="s">
        <v>1721</v>
      </c>
      <c r="H892" t="s">
        <v>1721</v>
      </c>
      <c r="I892" t="s">
        <v>2494</v>
      </c>
      <c r="J892" t="s">
        <v>8132</v>
      </c>
      <c r="K892" t="s">
        <v>8132</v>
      </c>
      <c r="L892" t="s">
        <v>8133</v>
      </c>
      <c r="M892">
        <v>6</v>
      </c>
      <c r="N892">
        <v>9</v>
      </c>
      <c r="O892">
        <v>2019</v>
      </c>
      <c r="P892">
        <v>6</v>
      </c>
      <c r="Q892" t="s">
        <v>1047</v>
      </c>
      <c r="R892" s="1">
        <v>43709</v>
      </c>
      <c r="S892">
        <v>3</v>
      </c>
      <c r="T892" t="s">
        <v>3953</v>
      </c>
      <c r="U892" t="s">
        <v>8134</v>
      </c>
      <c r="V892">
        <v>19684</v>
      </c>
      <c r="W892" t="s">
        <v>3539</v>
      </c>
      <c r="X892">
        <v>439</v>
      </c>
      <c r="Y892">
        <v>2.23E-2</v>
      </c>
      <c r="Z892">
        <v>14</v>
      </c>
      <c r="AA892" t="s">
        <v>8135</v>
      </c>
      <c r="AB892">
        <v>59</v>
      </c>
      <c r="AC892">
        <v>52</v>
      </c>
      <c r="AD892">
        <v>0</v>
      </c>
      <c r="AE892">
        <v>53</v>
      </c>
      <c r="AF892" t="s">
        <v>52</v>
      </c>
      <c r="AG892">
        <v>39400</v>
      </c>
      <c r="AH892" t="s">
        <v>8136</v>
      </c>
      <c r="AI892" t="s">
        <v>54</v>
      </c>
      <c r="AJ892" t="s">
        <v>6766</v>
      </c>
      <c r="AK892" t="s">
        <v>6766</v>
      </c>
      <c r="AL892" s="23" t="str">
        <f t="shared" si="14"/>
        <v>สินค้าและบริการ</v>
      </c>
      <c r="AM892">
        <f>LEN(Exploratory_Data_Analysis___video_youtube[[#This Row],[description]])</f>
        <v>535</v>
      </c>
    </row>
    <row r="893" spans="1:39" x14ac:dyDescent="0.35">
      <c r="A893" t="s">
        <v>8137</v>
      </c>
      <c r="B893" t="s">
        <v>8138</v>
      </c>
      <c r="C893" t="s">
        <v>8138</v>
      </c>
      <c r="D893" t="s">
        <v>8139</v>
      </c>
      <c r="E893" t="s">
        <v>41</v>
      </c>
      <c r="F893" t="s">
        <v>4527</v>
      </c>
      <c r="G893" t="s">
        <v>1721</v>
      </c>
      <c r="H893" t="s">
        <v>1721</v>
      </c>
      <c r="I893" t="s">
        <v>2494</v>
      </c>
      <c r="J893" t="s">
        <v>8140</v>
      </c>
      <c r="K893" t="s">
        <v>8140</v>
      </c>
      <c r="L893" t="s">
        <v>8141</v>
      </c>
      <c r="M893">
        <v>3</v>
      </c>
      <c r="N893">
        <v>9</v>
      </c>
      <c r="O893">
        <v>2019</v>
      </c>
      <c r="P893">
        <v>3</v>
      </c>
      <c r="Q893" t="s">
        <v>1047</v>
      </c>
      <c r="R893" s="1">
        <v>43709</v>
      </c>
      <c r="S893">
        <v>3</v>
      </c>
      <c r="T893" t="s">
        <v>3953</v>
      </c>
      <c r="U893" t="s">
        <v>8142</v>
      </c>
      <c r="V893">
        <v>19099</v>
      </c>
      <c r="W893" t="s">
        <v>8143</v>
      </c>
      <c r="X893">
        <v>309</v>
      </c>
      <c r="Y893">
        <v>1.6199999999999999E-2</v>
      </c>
      <c r="Z893">
        <v>19</v>
      </c>
      <c r="AA893" t="s">
        <v>8144</v>
      </c>
      <c r="AB893">
        <v>24</v>
      </c>
      <c r="AC893">
        <v>44</v>
      </c>
      <c r="AD893">
        <v>0</v>
      </c>
      <c r="AE893">
        <v>44.4</v>
      </c>
      <c r="AF893" t="s">
        <v>52</v>
      </c>
      <c r="AG893">
        <v>40500</v>
      </c>
      <c r="AH893" t="s">
        <v>8145</v>
      </c>
      <c r="AI893" t="s">
        <v>54</v>
      </c>
      <c r="AJ893" t="s">
        <v>54</v>
      </c>
      <c r="AK893" t="s">
        <v>54</v>
      </c>
      <c r="AL893" s="23" t="str">
        <f t="shared" si="14"/>
        <v>อื่น ๆ</v>
      </c>
      <c r="AM893">
        <f>LEN(Exploratory_Data_Analysis___video_youtube[[#This Row],[description]])</f>
        <v>391</v>
      </c>
    </row>
    <row r="894" spans="1:39" x14ac:dyDescent="0.35">
      <c r="A894" t="s">
        <v>8146</v>
      </c>
      <c r="B894" t="s">
        <v>8147</v>
      </c>
      <c r="C894" t="s">
        <v>8147</v>
      </c>
      <c r="D894" t="s">
        <v>8148</v>
      </c>
      <c r="E894" t="s">
        <v>41</v>
      </c>
      <c r="F894" t="s">
        <v>4017</v>
      </c>
      <c r="G894" t="s">
        <v>1721</v>
      </c>
      <c r="H894" t="s">
        <v>1721</v>
      </c>
      <c r="I894" t="s">
        <v>2494</v>
      </c>
      <c r="J894" t="s">
        <v>8149</v>
      </c>
      <c r="K894" t="s">
        <v>8149</v>
      </c>
      <c r="L894" t="s">
        <v>8150</v>
      </c>
      <c r="M894">
        <v>31</v>
      </c>
      <c r="N894">
        <v>8</v>
      </c>
      <c r="O894">
        <v>2019</v>
      </c>
      <c r="P894">
        <v>31</v>
      </c>
      <c r="Q894" t="s">
        <v>906</v>
      </c>
      <c r="R894" s="1">
        <v>43678</v>
      </c>
      <c r="S894">
        <v>3</v>
      </c>
      <c r="T894" t="s">
        <v>3953</v>
      </c>
      <c r="U894" t="s">
        <v>8151</v>
      </c>
      <c r="V894">
        <v>6840</v>
      </c>
      <c r="W894" t="s">
        <v>8152</v>
      </c>
      <c r="X894">
        <v>136</v>
      </c>
      <c r="Y894">
        <v>1.9900000000000001E-2</v>
      </c>
      <c r="Z894">
        <v>3</v>
      </c>
      <c r="AA894" t="s">
        <v>8153</v>
      </c>
      <c r="AB894">
        <v>0</v>
      </c>
      <c r="AC894">
        <v>18</v>
      </c>
      <c r="AD894">
        <v>0</v>
      </c>
      <c r="AE894">
        <v>18</v>
      </c>
      <c r="AF894" t="s">
        <v>187</v>
      </c>
      <c r="AG894">
        <v>33900</v>
      </c>
      <c r="AH894" t="s">
        <v>8154</v>
      </c>
      <c r="AI894" t="s">
        <v>54</v>
      </c>
      <c r="AJ894" t="s">
        <v>846</v>
      </c>
      <c r="AK894" t="s">
        <v>54</v>
      </c>
      <c r="AL894" s="23" t="str">
        <f t="shared" si="14"/>
        <v>ธุรกิจและการค้า</v>
      </c>
      <c r="AM894">
        <f>LEN(Exploratory_Data_Analysis___video_youtube[[#This Row],[description]])</f>
        <v>1031</v>
      </c>
    </row>
    <row r="895" spans="1:39" x14ac:dyDescent="0.35">
      <c r="A895" t="s">
        <v>8155</v>
      </c>
      <c r="B895" t="s">
        <v>8156</v>
      </c>
      <c r="C895" t="s">
        <v>8156</v>
      </c>
      <c r="D895" t="s">
        <v>8157</v>
      </c>
      <c r="E895" t="s">
        <v>41</v>
      </c>
      <c r="F895" t="s">
        <v>738</v>
      </c>
      <c r="G895" t="s">
        <v>1721</v>
      </c>
      <c r="H895" t="s">
        <v>1721</v>
      </c>
      <c r="I895" t="s">
        <v>2494</v>
      </c>
      <c r="J895" t="s">
        <v>8158</v>
      </c>
      <c r="K895" t="s">
        <v>8158</v>
      </c>
      <c r="L895" t="s">
        <v>8159</v>
      </c>
      <c r="M895">
        <v>30</v>
      </c>
      <c r="N895">
        <v>8</v>
      </c>
      <c r="O895">
        <v>2019</v>
      </c>
      <c r="P895">
        <v>30</v>
      </c>
      <c r="Q895" t="s">
        <v>906</v>
      </c>
      <c r="R895" s="1">
        <v>43678</v>
      </c>
      <c r="S895">
        <v>3</v>
      </c>
      <c r="T895" t="s">
        <v>3953</v>
      </c>
      <c r="U895" t="s">
        <v>8160</v>
      </c>
      <c r="V895">
        <v>16442</v>
      </c>
      <c r="W895" t="s">
        <v>8161</v>
      </c>
      <c r="X895">
        <v>267</v>
      </c>
      <c r="Y895">
        <v>1.6199999999999999E-2</v>
      </c>
      <c r="Z895">
        <v>6</v>
      </c>
      <c r="AA895" t="s">
        <v>8162</v>
      </c>
      <c r="AB895">
        <v>42</v>
      </c>
      <c r="AC895">
        <v>9</v>
      </c>
      <c r="AD895">
        <v>1</v>
      </c>
      <c r="AE895">
        <v>69.7</v>
      </c>
      <c r="AF895" t="s">
        <v>259</v>
      </c>
      <c r="AG895">
        <v>39600</v>
      </c>
      <c r="AH895" t="s">
        <v>8163</v>
      </c>
      <c r="AI895" t="s">
        <v>54</v>
      </c>
      <c r="AJ895" t="s">
        <v>4025</v>
      </c>
      <c r="AK895" t="s">
        <v>4025</v>
      </c>
      <c r="AL895" s="23" t="str">
        <f t="shared" si="14"/>
        <v>สินค้าและบริการ</v>
      </c>
      <c r="AM895">
        <f>LEN(Exploratory_Data_Analysis___video_youtube[[#This Row],[description]])</f>
        <v>330</v>
      </c>
    </row>
    <row r="896" spans="1:39" x14ac:dyDescent="0.35">
      <c r="A896" t="s">
        <v>8164</v>
      </c>
      <c r="B896" t="s">
        <v>8165</v>
      </c>
      <c r="C896" t="s">
        <v>8165</v>
      </c>
      <c r="D896" t="s">
        <v>8166</v>
      </c>
      <c r="E896" t="s">
        <v>41</v>
      </c>
      <c r="F896" t="s">
        <v>4017</v>
      </c>
      <c r="G896" t="s">
        <v>1721</v>
      </c>
      <c r="H896" t="s">
        <v>1721</v>
      </c>
      <c r="I896" t="s">
        <v>2494</v>
      </c>
      <c r="J896" t="s">
        <v>8167</v>
      </c>
      <c r="K896" t="s">
        <v>8167</v>
      </c>
      <c r="L896" t="s">
        <v>8168</v>
      </c>
      <c r="M896">
        <v>28</v>
      </c>
      <c r="N896">
        <v>8</v>
      </c>
      <c r="O896">
        <v>2019</v>
      </c>
      <c r="P896">
        <v>28</v>
      </c>
      <c r="Q896" t="s">
        <v>906</v>
      </c>
      <c r="R896" s="1">
        <v>43678</v>
      </c>
      <c r="S896">
        <v>3</v>
      </c>
      <c r="T896" t="s">
        <v>3953</v>
      </c>
      <c r="U896" t="s">
        <v>8169</v>
      </c>
      <c r="V896">
        <v>6278</v>
      </c>
      <c r="W896" t="s">
        <v>8170</v>
      </c>
      <c r="X896">
        <v>131</v>
      </c>
      <c r="Y896">
        <v>2.0899999999999998E-2</v>
      </c>
      <c r="Z896">
        <v>22</v>
      </c>
      <c r="AA896" t="s">
        <v>8171</v>
      </c>
      <c r="AB896">
        <v>20</v>
      </c>
      <c r="AC896">
        <v>14</v>
      </c>
      <c r="AD896">
        <v>0</v>
      </c>
      <c r="AE896">
        <v>14.3</v>
      </c>
      <c r="AF896" t="s">
        <v>187</v>
      </c>
      <c r="AG896">
        <v>33100</v>
      </c>
      <c r="AH896" t="s">
        <v>8172</v>
      </c>
      <c r="AI896" t="s">
        <v>54</v>
      </c>
      <c r="AJ896" t="s">
        <v>54</v>
      </c>
      <c r="AK896" t="s">
        <v>54</v>
      </c>
      <c r="AL896" s="23" t="str">
        <f t="shared" si="14"/>
        <v>อื่น ๆ</v>
      </c>
      <c r="AM896">
        <f>LEN(Exploratory_Data_Analysis___video_youtube[[#This Row],[description]])</f>
        <v>1063</v>
      </c>
    </row>
    <row r="897" spans="1:39" x14ac:dyDescent="0.35">
      <c r="A897" t="s">
        <v>8173</v>
      </c>
      <c r="B897" t="s">
        <v>8174</v>
      </c>
      <c r="C897" t="s">
        <v>8174</v>
      </c>
      <c r="D897" t="s">
        <v>8175</v>
      </c>
      <c r="E897" t="s">
        <v>41</v>
      </c>
      <c r="F897" t="s">
        <v>92</v>
      </c>
      <c r="G897" t="s">
        <v>1721</v>
      </c>
      <c r="H897" t="s">
        <v>1721</v>
      </c>
      <c r="I897" t="s">
        <v>2494</v>
      </c>
      <c r="J897" t="s">
        <v>8176</v>
      </c>
      <c r="K897" t="s">
        <v>8176</v>
      </c>
      <c r="L897" t="s">
        <v>8177</v>
      </c>
      <c r="M897">
        <v>27</v>
      </c>
      <c r="N897">
        <v>8</v>
      </c>
      <c r="O897">
        <v>2019</v>
      </c>
      <c r="P897">
        <v>27</v>
      </c>
      <c r="Q897" t="s">
        <v>906</v>
      </c>
      <c r="R897" s="1">
        <v>43678</v>
      </c>
      <c r="S897">
        <v>3</v>
      </c>
      <c r="T897" t="s">
        <v>3953</v>
      </c>
      <c r="U897" t="s">
        <v>8178</v>
      </c>
      <c r="V897">
        <v>139901</v>
      </c>
      <c r="W897" t="s">
        <v>8179</v>
      </c>
      <c r="X897">
        <v>3405</v>
      </c>
      <c r="Y897">
        <v>2.4299999999999999E-2</v>
      </c>
      <c r="Z897">
        <v>82</v>
      </c>
      <c r="AA897" t="s">
        <v>8180</v>
      </c>
      <c r="AB897">
        <v>20</v>
      </c>
      <c r="AC897">
        <v>39</v>
      </c>
      <c r="AD897">
        <v>0</v>
      </c>
      <c r="AE897">
        <v>39.299999999999997</v>
      </c>
      <c r="AF897" t="s">
        <v>52</v>
      </c>
      <c r="AG897">
        <v>41600</v>
      </c>
      <c r="AH897" t="s">
        <v>8181</v>
      </c>
      <c r="AI897" t="s">
        <v>54</v>
      </c>
      <c r="AJ897" t="s">
        <v>9380</v>
      </c>
      <c r="AK897" t="s">
        <v>54</v>
      </c>
      <c r="AL897" s="23" t="str">
        <f t="shared" si="14"/>
        <v>Life Style</v>
      </c>
      <c r="AM897">
        <f>LEN(Exploratory_Data_Analysis___video_youtube[[#This Row],[description]])</f>
        <v>221</v>
      </c>
    </row>
    <row r="898" spans="1:39" x14ac:dyDescent="0.35">
      <c r="A898" t="s">
        <v>8182</v>
      </c>
      <c r="B898" t="s">
        <v>8183</v>
      </c>
      <c r="C898" t="s">
        <v>8183</v>
      </c>
      <c r="D898" t="s">
        <v>8184</v>
      </c>
      <c r="E898" t="s">
        <v>41</v>
      </c>
      <c r="F898" t="s">
        <v>465</v>
      </c>
      <c r="G898" t="s">
        <v>1721</v>
      </c>
      <c r="H898" t="s">
        <v>1721</v>
      </c>
      <c r="I898" t="s">
        <v>2494</v>
      </c>
      <c r="J898" t="s">
        <v>8185</v>
      </c>
      <c r="K898" t="s">
        <v>8185</v>
      </c>
      <c r="L898" t="s">
        <v>8186</v>
      </c>
      <c r="M898">
        <v>23</v>
      </c>
      <c r="N898">
        <v>8</v>
      </c>
      <c r="O898">
        <v>2019</v>
      </c>
      <c r="P898">
        <v>23</v>
      </c>
      <c r="Q898" t="s">
        <v>906</v>
      </c>
      <c r="R898" s="1">
        <v>43678</v>
      </c>
      <c r="S898">
        <v>3</v>
      </c>
      <c r="T898" t="s">
        <v>3953</v>
      </c>
      <c r="U898" t="s">
        <v>8187</v>
      </c>
      <c r="V898">
        <v>233158</v>
      </c>
      <c r="W898" t="s">
        <v>8188</v>
      </c>
      <c r="X898">
        <v>5489</v>
      </c>
      <c r="Y898">
        <v>2.35E-2</v>
      </c>
      <c r="Z898">
        <v>78</v>
      </c>
      <c r="AA898" t="s">
        <v>7123</v>
      </c>
      <c r="AB898">
        <v>44</v>
      </c>
      <c r="AC898">
        <v>19</v>
      </c>
      <c r="AD898">
        <v>0</v>
      </c>
      <c r="AE898">
        <v>19.7</v>
      </c>
      <c r="AF898" t="s">
        <v>187</v>
      </c>
      <c r="AG898">
        <v>43700</v>
      </c>
      <c r="AH898" t="s">
        <v>8189</v>
      </c>
      <c r="AI898" t="s">
        <v>54</v>
      </c>
      <c r="AJ898" t="s">
        <v>54</v>
      </c>
      <c r="AK898" t="s">
        <v>54</v>
      </c>
      <c r="AL898" s="23" t="str">
        <f t="shared" ref="AL898:AL961" si="15">_xlfn.XLOOKUP(AJ898,$AO$2:$AO$28,$AP$2:$AP$28)</f>
        <v>อื่น ๆ</v>
      </c>
      <c r="AM898">
        <f>LEN(Exploratory_Data_Analysis___video_youtube[[#This Row],[description]])</f>
        <v>242</v>
      </c>
    </row>
    <row r="899" spans="1:39" x14ac:dyDescent="0.35">
      <c r="A899" t="s">
        <v>8190</v>
      </c>
      <c r="B899" t="s">
        <v>8191</v>
      </c>
      <c r="C899" t="s">
        <v>8191</v>
      </c>
      <c r="D899" t="s">
        <v>8192</v>
      </c>
      <c r="E899" t="s">
        <v>41</v>
      </c>
      <c r="F899" t="s">
        <v>192</v>
      </c>
      <c r="G899" t="s">
        <v>1721</v>
      </c>
      <c r="H899" t="s">
        <v>1721</v>
      </c>
      <c r="I899" t="s">
        <v>2494</v>
      </c>
      <c r="J899" t="s">
        <v>8193</v>
      </c>
      <c r="K899" t="s">
        <v>8193</v>
      </c>
      <c r="L899" t="s">
        <v>8194</v>
      </c>
      <c r="M899">
        <v>20</v>
      </c>
      <c r="N899">
        <v>8</v>
      </c>
      <c r="O899">
        <v>2019</v>
      </c>
      <c r="P899">
        <v>20</v>
      </c>
      <c r="Q899" t="s">
        <v>906</v>
      </c>
      <c r="R899" s="1">
        <v>43678</v>
      </c>
      <c r="S899">
        <v>3</v>
      </c>
      <c r="T899" t="s">
        <v>3953</v>
      </c>
      <c r="U899" t="s">
        <v>8195</v>
      </c>
      <c r="V899">
        <v>268658</v>
      </c>
      <c r="W899" t="s">
        <v>8196</v>
      </c>
      <c r="X899">
        <v>5607</v>
      </c>
      <c r="Y899">
        <v>2.0899999999999998E-2</v>
      </c>
      <c r="Z899">
        <v>218</v>
      </c>
      <c r="AA899" t="s">
        <v>3452</v>
      </c>
      <c r="AB899">
        <v>19</v>
      </c>
      <c r="AC899">
        <v>59</v>
      </c>
      <c r="AD899">
        <v>0</v>
      </c>
      <c r="AE899">
        <v>59.3</v>
      </c>
      <c r="AF899" t="s">
        <v>52</v>
      </c>
      <c r="AG899">
        <v>53700</v>
      </c>
      <c r="AH899" t="s">
        <v>8197</v>
      </c>
      <c r="AI899" t="s">
        <v>54</v>
      </c>
      <c r="AJ899" t="s">
        <v>846</v>
      </c>
      <c r="AK899" t="s">
        <v>846</v>
      </c>
      <c r="AL899" s="23" t="str">
        <f t="shared" si="15"/>
        <v>ธุรกิจและการค้า</v>
      </c>
      <c r="AM899">
        <f>LEN(Exploratory_Data_Analysis___video_youtube[[#This Row],[description]])</f>
        <v>461</v>
      </c>
    </row>
    <row r="900" spans="1:39" x14ac:dyDescent="0.35">
      <c r="A900" t="s">
        <v>8198</v>
      </c>
      <c r="B900" t="s">
        <v>8199</v>
      </c>
      <c r="C900" t="s">
        <v>8199</v>
      </c>
      <c r="D900" t="s">
        <v>8200</v>
      </c>
      <c r="E900" t="s">
        <v>41</v>
      </c>
      <c r="F900" t="s">
        <v>730</v>
      </c>
      <c r="G900" t="s">
        <v>1721</v>
      </c>
      <c r="H900" t="s">
        <v>1721</v>
      </c>
      <c r="I900" t="s">
        <v>2494</v>
      </c>
      <c r="J900" t="s">
        <v>8201</v>
      </c>
      <c r="K900" t="s">
        <v>8201</v>
      </c>
      <c r="L900" t="s">
        <v>8202</v>
      </c>
      <c r="M900">
        <v>16</v>
      </c>
      <c r="N900">
        <v>8</v>
      </c>
      <c r="O900">
        <v>2019</v>
      </c>
      <c r="P900">
        <v>16</v>
      </c>
      <c r="Q900" t="s">
        <v>906</v>
      </c>
      <c r="R900" s="1">
        <v>43678</v>
      </c>
      <c r="S900">
        <v>3</v>
      </c>
      <c r="T900" t="s">
        <v>3953</v>
      </c>
      <c r="U900" t="s">
        <v>8203</v>
      </c>
      <c r="V900">
        <v>86118</v>
      </c>
      <c r="W900" t="s">
        <v>8204</v>
      </c>
      <c r="X900">
        <v>2197</v>
      </c>
      <c r="Y900">
        <v>2.5499999999999998E-2</v>
      </c>
      <c r="Z900">
        <v>29</v>
      </c>
      <c r="AA900" t="s">
        <v>1596</v>
      </c>
      <c r="AB900">
        <v>21</v>
      </c>
      <c r="AC900">
        <v>21</v>
      </c>
      <c r="AD900">
        <v>0</v>
      </c>
      <c r="AE900">
        <v>21.4</v>
      </c>
      <c r="AF900" t="s">
        <v>187</v>
      </c>
      <c r="AG900">
        <v>43300</v>
      </c>
      <c r="AH900" t="s">
        <v>8205</v>
      </c>
      <c r="AI900" t="s">
        <v>54</v>
      </c>
      <c r="AJ900" t="s">
        <v>54</v>
      </c>
      <c r="AK900" t="s">
        <v>54</v>
      </c>
      <c r="AL900" s="23" t="str">
        <f t="shared" si="15"/>
        <v>อื่น ๆ</v>
      </c>
      <c r="AM900">
        <f>LEN(Exploratory_Data_Analysis___video_youtube[[#This Row],[description]])</f>
        <v>231</v>
      </c>
    </row>
    <row r="901" spans="1:39" x14ac:dyDescent="0.35">
      <c r="A901" t="s">
        <v>8206</v>
      </c>
      <c r="B901" t="s">
        <v>8207</v>
      </c>
      <c r="C901" t="s">
        <v>8207</v>
      </c>
      <c r="D901" t="s">
        <v>8208</v>
      </c>
      <c r="E901" t="s">
        <v>41</v>
      </c>
      <c r="F901" t="s">
        <v>3112</v>
      </c>
      <c r="G901" t="s">
        <v>1721</v>
      </c>
      <c r="H901" t="s">
        <v>1721</v>
      </c>
      <c r="I901" t="s">
        <v>2494</v>
      </c>
      <c r="J901" t="s">
        <v>8209</v>
      </c>
      <c r="K901" t="s">
        <v>8209</v>
      </c>
      <c r="L901" t="s">
        <v>8210</v>
      </c>
      <c r="M901">
        <v>13</v>
      </c>
      <c r="N901">
        <v>8</v>
      </c>
      <c r="O901">
        <v>2019</v>
      </c>
      <c r="P901">
        <v>13</v>
      </c>
      <c r="Q901" t="s">
        <v>906</v>
      </c>
      <c r="R901" s="1">
        <v>43678</v>
      </c>
      <c r="S901">
        <v>3</v>
      </c>
      <c r="T901" t="s">
        <v>3953</v>
      </c>
      <c r="U901" t="s">
        <v>8211</v>
      </c>
      <c r="V901">
        <v>17928</v>
      </c>
      <c r="W901" t="s">
        <v>4934</v>
      </c>
      <c r="X901">
        <v>342</v>
      </c>
      <c r="Y901">
        <v>1.9099999999999999E-2</v>
      </c>
      <c r="Z901">
        <v>8</v>
      </c>
      <c r="AA901" t="s">
        <v>8212</v>
      </c>
      <c r="AB901">
        <v>14</v>
      </c>
      <c r="AC901">
        <v>24</v>
      </c>
      <c r="AD901">
        <v>0</v>
      </c>
      <c r="AE901">
        <v>24.2</v>
      </c>
      <c r="AF901" t="s">
        <v>187</v>
      </c>
      <c r="AG901">
        <v>36700</v>
      </c>
      <c r="AH901" t="s">
        <v>8213</v>
      </c>
      <c r="AI901" t="s">
        <v>54</v>
      </c>
      <c r="AJ901" t="s">
        <v>54</v>
      </c>
      <c r="AK901" t="s">
        <v>54</v>
      </c>
      <c r="AL901" s="23" t="str">
        <f t="shared" si="15"/>
        <v>อื่น ๆ</v>
      </c>
      <c r="AM901">
        <f>LEN(Exploratory_Data_Analysis___video_youtube[[#This Row],[description]])</f>
        <v>332</v>
      </c>
    </row>
    <row r="902" spans="1:39" x14ac:dyDescent="0.35">
      <c r="A902" t="s">
        <v>8214</v>
      </c>
      <c r="B902" t="s">
        <v>8215</v>
      </c>
      <c r="C902" t="s">
        <v>8215</v>
      </c>
      <c r="D902" t="s">
        <v>8216</v>
      </c>
      <c r="E902" t="s">
        <v>41</v>
      </c>
      <c r="F902" t="s">
        <v>264</v>
      </c>
      <c r="G902" t="s">
        <v>1721</v>
      </c>
      <c r="H902" t="s">
        <v>1721</v>
      </c>
      <c r="I902" t="s">
        <v>2494</v>
      </c>
      <c r="J902" t="s">
        <v>8217</v>
      </c>
      <c r="K902" t="s">
        <v>8217</v>
      </c>
      <c r="L902" t="s">
        <v>8218</v>
      </c>
      <c r="M902">
        <v>9</v>
      </c>
      <c r="N902">
        <v>8</v>
      </c>
      <c r="O902">
        <v>2019</v>
      </c>
      <c r="P902">
        <v>9</v>
      </c>
      <c r="Q902" t="s">
        <v>906</v>
      </c>
      <c r="R902" s="1">
        <v>43678</v>
      </c>
      <c r="S902">
        <v>3</v>
      </c>
      <c r="T902" t="s">
        <v>3953</v>
      </c>
      <c r="U902" t="s">
        <v>8219</v>
      </c>
      <c r="V902">
        <v>122718</v>
      </c>
      <c r="W902" t="s">
        <v>8220</v>
      </c>
      <c r="X902">
        <v>3293</v>
      </c>
      <c r="Y902">
        <v>2.6800000000000001E-2</v>
      </c>
      <c r="Z902">
        <v>66</v>
      </c>
      <c r="AA902" t="s">
        <v>8221</v>
      </c>
      <c r="AB902">
        <v>36</v>
      </c>
      <c r="AC902">
        <v>19</v>
      </c>
      <c r="AD902">
        <v>0</v>
      </c>
      <c r="AE902">
        <v>19.600000000000001</v>
      </c>
      <c r="AF902" t="s">
        <v>187</v>
      </c>
      <c r="AG902">
        <v>42400</v>
      </c>
      <c r="AH902" t="s">
        <v>8222</v>
      </c>
      <c r="AI902" t="s">
        <v>54</v>
      </c>
      <c r="AJ902" t="s">
        <v>54</v>
      </c>
      <c r="AK902" t="s">
        <v>54</v>
      </c>
      <c r="AL902" s="23" t="str">
        <f t="shared" si="15"/>
        <v>อื่น ๆ</v>
      </c>
      <c r="AM902">
        <f>LEN(Exploratory_Data_Analysis___video_youtube[[#This Row],[description]])</f>
        <v>345</v>
      </c>
    </row>
    <row r="903" spans="1:39" x14ac:dyDescent="0.35">
      <c r="A903" t="s">
        <v>8223</v>
      </c>
      <c r="B903" t="s">
        <v>8224</v>
      </c>
      <c r="C903" t="s">
        <v>8224</v>
      </c>
      <c r="D903" t="s">
        <v>8225</v>
      </c>
      <c r="E903" t="s">
        <v>41</v>
      </c>
      <c r="F903" t="s">
        <v>924</v>
      </c>
      <c r="G903" t="s">
        <v>1721</v>
      </c>
      <c r="H903" t="s">
        <v>1721</v>
      </c>
      <c r="I903" t="s">
        <v>2494</v>
      </c>
      <c r="J903" t="s">
        <v>8226</v>
      </c>
      <c r="K903" t="s">
        <v>8226</v>
      </c>
      <c r="L903" t="s">
        <v>8227</v>
      </c>
      <c r="M903">
        <v>6</v>
      </c>
      <c r="N903">
        <v>8</v>
      </c>
      <c r="O903">
        <v>2019</v>
      </c>
      <c r="P903">
        <v>6</v>
      </c>
      <c r="Q903" t="s">
        <v>906</v>
      </c>
      <c r="R903" s="1">
        <v>43678</v>
      </c>
      <c r="S903">
        <v>3</v>
      </c>
      <c r="T903" t="s">
        <v>3953</v>
      </c>
      <c r="U903" t="s">
        <v>8228</v>
      </c>
      <c r="V903">
        <v>65644</v>
      </c>
      <c r="W903" t="s">
        <v>3237</v>
      </c>
      <c r="X903">
        <v>1231</v>
      </c>
      <c r="Y903">
        <v>1.8800000000000001E-2</v>
      </c>
      <c r="Z903">
        <v>18</v>
      </c>
      <c r="AA903" t="s">
        <v>7214</v>
      </c>
      <c r="AB903">
        <v>15</v>
      </c>
      <c r="AC903">
        <v>27</v>
      </c>
      <c r="AD903">
        <v>0</v>
      </c>
      <c r="AE903">
        <v>27.3</v>
      </c>
      <c r="AF903" t="s">
        <v>187</v>
      </c>
      <c r="AG903">
        <v>40300</v>
      </c>
      <c r="AH903" t="s">
        <v>8229</v>
      </c>
      <c r="AI903" t="s">
        <v>54</v>
      </c>
      <c r="AJ903" t="s">
        <v>54</v>
      </c>
      <c r="AK903" t="s">
        <v>54</v>
      </c>
      <c r="AL903" s="23" t="str">
        <f t="shared" si="15"/>
        <v>อื่น ๆ</v>
      </c>
      <c r="AM903">
        <f>LEN(Exploratory_Data_Analysis___video_youtube[[#This Row],[description]])</f>
        <v>405</v>
      </c>
    </row>
    <row r="904" spans="1:39" x14ac:dyDescent="0.35">
      <c r="A904" t="s">
        <v>8230</v>
      </c>
      <c r="B904" t="s">
        <v>8231</v>
      </c>
      <c r="C904" t="s">
        <v>8231</v>
      </c>
      <c r="D904" t="s">
        <v>8232</v>
      </c>
      <c r="E904" t="s">
        <v>41</v>
      </c>
      <c r="F904" t="s">
        <v>276</v>
      </c>
      <c r="G904" t="s">
        <v>1721</v>
      </c>
      <c r="H904" t="s">
        <v>1721</v>
      </c>
      <c r="I904" t="s">
        <v>2494</v>
      </c>
      <c r="J904" t="s">
        <v>8233</v>
      </c>
      <c r="K904" t="s">
        <v>8233</v>
      </c>
      <c r="L904" t="s">
        <v>8234</v>
      </c>
      <c r="M904">
        <v>2</v>
      </c>
      <c r="N904">
        <v>8</v>
      </c>
      <c r="O904">
        <v>2019</v>
      </c>
      <c r="P904">
        <v>2</v>
      </c>
      <c r="Q904" t="s">
        <v>906</v>
      </c>
      <c r="R904" s="1">
        <v>43678</v>
      </c>
      <c r="S904">
        <v>3</v>
      </c>
      <c r="T904" t="s">
        <v>3953</v>
      </c>
      <c r="U904" t="s">
        <v>8235</v>
      </c>
      <c r="V904">
        <v>12954</v>
      </c>
      <c r="W904" t="s">
        <v>108</v>
      </c>
      <c r="X904">
        <v>196</v>
      </c>
      <c r="Y904">
        <v>1.5100000000000001E-2</v>
      </c>
      <c r="Z904">
        <v>20</v>
      </c>
      <c r="AA904" t="s">
        <v>8236</v>
      </c>
      <c r="AB904">
        <v>0</v>
      </c>
      <c r="AC904">
        <v>14</v>
      </c>
      <c r="AD904">
        <v>0</v>
      </c>
      <c r="AE904">
        <v>14</v>
      </c>
      <c r="AF904" t="s">
        <v>187</v>
      </c>
      <c r="AG904">
        <v>33000</v>
      </c>
      <c r="AH904" t="s">
        <v>8237</v>
      </c>
      <c r="AI904" t="s">
        <v>54</v>
      </c>
      <c r="AJ904" t="s">
        <v>5573</v>
      </c>
      <c r="AK904" t="s">
        <v>5573</v>
      </c>
      <c r="AL904" s="23" t="str">
        <f t="shared" si="15"/>
        <v>ธุรกิจและการค้า</v>
      </c>
      <c r="AM904">
        <f>LEN(Exploratory_Data_Analysis___video_youtube[[#This Row],[description]])</f>
        <v>242</v>
      </c>
    </row>
    <row r="905" spans="1:39" x14ac:dyDescent="0.35">
      <c r="A905" t="s">
        <v>8238</v>
      </c>
      <c r="B905" t="s">
        <v>8239</v>
      </c>
      <c r="C905" t="s">
        <v>8239</v>
      </c>
      <c r="D905" t="s">
        <v>8240</v>
      </c>
      <c r="E905" t="s">
        <v>41</v>
      </c>
      <c r="F905" t="s">
        <v>730</v>
      </c>
      <c r="G905" t="s">
        <v>1721</v>
      </c>
      <c r="H905" t="s">
        <v>1721</v>
      </c>
      <c r="I905" t="s">
        <v>2494</v>
      </c>
      <c r="J905" t="s">
        <v>8241</v>
      </c>
      <c r="K905" t="s">
        <v>8241</v>
      </c>
      <c r="L905" t="s">
        <v>8242</v>
      </c>
      <c r="M905">
        <v>30</v>
      </c>
      <c r="N905">
        <v>7</v>
      </c>
      <c r="O905">
        <v>2019</v>
      </c>
      <c r="P905">
        <v>30</v>
      </c>
      <c r="Q905" t="s">
        <v>762</v>
      </c>
      <c r="R905" s="1">
        <v>43647</v>
      </c>
      <c r="S905">
        <v>3</v>
      </c>
      <c r="T905" t="s">
        <v>3953</v>
      </c>
      <c r="U905" t="s">
        <v>8243</v>
      </c>
      <c r="V905">
        <v>10385</v>
      </c>
      <c r="W905" t="s">
        <v>3893</v>
      </c>
      <c r="X905">
        <v>152</v>
      </c>
      <c r="Y905">
        <v>1.46E-2</v>
      </c>
      <c r="Z905">
        <v>4</v>
      </c>
      <c r="AA905" t="s">
        <v>8244</v>
      </c>
      <c r="AB905">
        <v>16</v>
      </c>
      <c r="AC905">
        <v>21</v>
      </c>
      <c r="AD905">
        <v>0</v>
      </c>
      <c r="AE905">
        <v>21.3</v>
      </c>
      <c r="AF905" t="s">
        <v>187</v>
      </c>
      <c r="AG905">
        <v>35700</v>
      </c>
      <c r="AH905" t="s">
        <v>8245</v>
      </c>
      <c r="AI905" t="s">
        <v>54</v>
      </c>
      <c r="AJ905" t="s">
        <v>54</v>
      </c>
      <c r="AK905" t="s">
        <v>54</v>
      </c>
      <c r="AL905" s="23" t="str">
        <f t="shared" si="15"/>
        <v>อื่น ๆ</v>
      </c>
      <c r="AM905">
        <f>LEN(Exploratory_Data_Analysis___video_youtube[[#This Row],[description]])</f>
        <v>478</v>
      </c>
    </row>
    <row r="906" spans="1:39" x14ac:dyDescent="0.35">
      <c r="A906" t="s">
        <v>8246</v>
      </c>
      <c r="B906" t="s">
        <v>8247</v>
      </c>
      <c r="C906" t="s">
        <v>8247</v>
      </c>
      <c r="D906" t="s">
        <v>8248</v>
      </c>
      <c r="E906" t="s">
        <v>41</v>
      </c>
      <c r="F906" t="s">
        <v>628</v>
      </c>
      <c r="G906" t="s">
        <v>1721</v>
      </c>
      <c r="H906" t="s">
        <v>1721</v>
      </c>
      <c r="I906" t="s">
        <v>2494</v>
      </c>
      <c r="J906" t="s">
        <v>8249</v>
      </c>
      <c r="K906" t="s">
        <v>8249</v>
      </c>
      <c r="L906" t="s">
        <v>8250</v>
      </c>
      <c r="M906">
        <v>27</v>
      </c>
      <c r="N906">
        <v>7</v>
      </c>
      <c r="O906">
        <v>2019</v>
      </c>
      <c r="P906">
        <v>27</v>
      </c>
      <c r="Q906" t="s">
        <v>762</v>
      </c>
      <c r="R906" s="1">
        <v>43647</v>
      </c>
      <c r="S906">
        <v>3</v>
      </c>
      <c r="T906" t="s">
        <v>3953</v>
      </c>
      <c r="U906" t="s">
        <v>8251</v>
      </c>
      <c r="V906">
        <v>163251</v>
      </c>
      <c r="W906" t="s">
        <v>8252</v>
      </c>
      <c r="X906">
        <v>8874</v>
      </c>
      <c r="Y906">
        <v>5.4399999999999997E-2</v>
      </c>
      <c r="Z906">
        <v>107</v>
      </c>
      <c r="AA906" t="s">
        <v>8253</v>
      </c>
      <c r="AB906">
        <v>28</v>
      </c>
      <c r="AC906">
        <v>11</v>
      </c>
      <c r="AD906">
        <v>0</v>
      </c>
      <c r="AE906">
        <v>11.5</v>
      </c>
      <c r="AF906" t="s">
        <v>187</v>
      </c>
      <c r="AG906">
        <v>40700</v>
      </c>
      <c r="AH906" t="s">
        <v>8254</v>
      </c>
      <c r="AI906" t="s">
        <v>54</v>
      </c>
      <c r="AJ906" t="s">
        <v>166</v>
      </c>
      <c r="AK906" t="s">
        <v>54</v>
      </c>
      <c r="AL906" s="23" t="str">
        <f t="shared" si="15"/>
        <v>Life Style</v>
      </c>
      <c r="AM906">
        <f>LEN(Exploratory_Data_Analysis___video_youtube[[#This Row],[description]])</f>
        <v>630</v>
      </c>
    </row>
    <row r="907" spans="1:39" x14ac:dyDescent="0.35">
      <c r="A907" t="s">
        <v>8255</v>
      </c>
      <c r="B907" t="s">
        <v>8256</v>
      </c>
      <c r="C907" t="s">
        <v>8256</v>
      </c>
      <c r="D907" t="s">
        <v>8257</v>
      </c>
      <c r="E907" t="s">
        <v>41</v>
      </c>
      <c r="F907" t="s">
        <v>276</v>
      </c>
      <c r="G907" t="s">
        <v>1721</v>
      </c>
      <c r="H907" t="s">
        <v>1721</v>
      </c>
      <c r="I907" t="s">
        <v>2494</v>
      </c>
      <c r="J907" t="s">
        <v>8258</v>
      </c>
      <c r="K907" t="s">
        <v>8258</v>
      </c>
      <c r="L907" t="s">
        <v>8259</v>
      </c>
      <c r="M907">
        <v>23</v>
      </c>
      <c r="N907">
        <v>7</v>
      </c>
      <c r="O907">
        <v>2019</v>
      </c>
      <c r="P907">
        <v>23</v>
      </c>
      <c r="Q907" t="s">
        <v>762</v>
      </c>
      <c r="R907" s="1">
        <v>43647</v>
      </c>
      <c r="S907">
        <v>3</v>
      </c>
      <c r="T907" t="s">
        <v>3953</v>
      </c>
      <c r="U907" t="s">
        <v>8260</v>
      </c>
      <c r="V907">
        <v>49281</v>
      </c>
      <c r="W907" t="s">
        <v>8261</v>
      </c>
      <c r="X907">
        <v>734</v>
      </c>
      <c r="Y907">
        <v>1.49E-2</v>
      </c>
      <c r="Z907">
        <v>61</v>
      </c>
      <c r="AA907" t="s">
        <v>8262</v>
      </c>
      <c r="AB907">
        <v>16</v>
      </c>
      <c r="AC907">
        <v>18</v>
      </c>
      <c r="AD907">
        <v>0</v>
      </c>
      <c r="AE907">
        <v>18.3</v>
      </c>
      <c r="AF907" t="s">
        <v>187</v>
      </c>
      <c r="AG907">
        <v>42900</v>
      </c>
      <c r="AH907" t="s">
        <v>8263</v>
      </c>
      <c r="AI907" t="s">
        <v>54</v>
      </c>
      <c r="AJ907" t="s">
        <v>54</v>
      </c>
      <c r="AK907" t="s">
        <v>54</v>
      </c>
      <c r="AL907" s="23" t="str">
        <f t="shared" si="15"/>
        <v>อื่น ๆ</v>
      </c>
      <c r="AM907">
        <f>LEN(Exploratory_Data_Analysis___video_youtube[[#This Row],[description]])</f>
        <v>507</v>
      </c>
    </row>
    <row r="908" spans="1:39" x14ac:dyDescent="0.35">
      <c r="A908" t="s">
        <v>8264</v>
      </c>
      <c r="B908" t="s">
        <v>8265</v>
      </c>
      <c r="C908" t="s">
        <v>8265</v>
      </c>
      <c r="D908" t="s">
        <v>8266</v>
      </c>
      <c r="E908" t="s">
        <v>41</v>
      </c>
      <c r="F908" t="s">
        <v>4057</v>
      </c>
      <c r="G908" t="s">
        <v>1721</v>
      </c>
      <c r="H908" t="s">
        <v>1721</v>
      </c>
      <c r="I908" t="s">
        <v>2494</v>
      </c>
      <c r="J908" t="s">
        <v>8267</v>
      </c>
      <c r="K908" t="s">
        <v>8267</v>
      </c>
      <c r="L908" t="s">
        <v>8268</v>
      </c>
      <c r="M908">
        <v>20</v>
      </c>
      <c r="N908">
        <v>7</v>
      </c>
      <c r="O908">
        <v>2019</v>
      </c>
      <c r="P908">
        <v>20</v>
      </c>
      <c r="Q908" t="s">
        <v>762</v>
      </c>
      <c r="R908" s="1">
        <v>43647</v>
      </c>
      <c r="S908">
        <v>3</v>
      </c>
      <c r="T908" t="s">
        <v>3953</v>
      </c>
      <c r="U908" t="s">
        <v>8269</v>
      </c>
      <c r="V908">
        <v>14585</v>
      </c>
      <c r="W908" t="s">
        <v>3017</v>
      </c>
      <c r="X908">
        <v>225</v>
      </c>
      <c r="Y908">
        <v>1.54E-2</v>
      </c>
      <c r="Z908">
        <v>7</v>
      </c>
      <c r="AA908" t="s">
        <v>8270</v>
      </c>
      <c r="AB908">
        <v>15</v>
      </c>
      <c r="AC908">
        <v>54</v>
      </c>
      <c r="AD908">
        <v>0</v>
      </c>
      <c r="AE908">
        <v>54.3</v>
      </c>
      <c r="AF908" t="s">
        <v>52</v>
      </c>
      <c r="AG908">
        <v>39500</v>
      </c>
      <c r="AH908" t="s">
        <v>8271</v>
      </c>
      <c r="AI908" t="s">
        <v>54</v>
      </c>
      <c r="AJ908" t="s">
        <v>5374</v>
      </c>
      <c r="AK908" t="s">
        <v>5374</v>
      </c>
      <c r="AL908" s="23" t="str">
        <f t="shared" si="15"/>
        <v>Life Style</v>
      </c>
      <c r="AM908">
        <f>LEN(Exploratory_Data_Analysis___video_youtube[[#This Row],[description]])</f>
        <v>579</v>
      </c>
    </row>
    <row r="909" spans="1:39" x14ac:dyDescent="0.35">
      <c r="A909" t="s">
        <v>8272</v>
      </c>
      <c r="B909" t="s">
        <v>8273</v>
      </c>
      <c r="C909" t="s">
        <v>8273</v>
      </c>
      <c r="D909" t="s">
        <v>8274</v>
      </c>
      <c r="E909" t="s">
        <v>41</v>
      </c>
      <c r="F909" t="s">
        <v>4527</v>
      </c>
      <c r="G909" t="s">
        <v>1721</v>
      </c>
      <c r="H909" t="s">
        <v>1721</v>
      </c>
      <c r="I909" t="s">
        <v>2494</v>
      </c>
      <c r="J909" t="s">
        <v>8275</v>
      </c>
      <c r="K909" t="s">
        <v>8275</v>
      </c>
      <c r="L909" t="s">
        <v>8276</v>
      </c>
      <c r="M909">
        <v>17</v>
      </c>
      <c r="N909">
        <v>7</v>
      </c>
      <c r="O909">
        <v>2019</v>
      </c>
      <c r="P909">
        <v>17</v>
      </c>
      <c r="Q909" t="s">
        <v>762</v>
      </c>
      <c r="R909" s="1">
        <v>43647</v>
      </c>
      <c r="S909">
        <v>3</v>
      </c>
      <c r="T909" t="s">
        <v>3953</v>
      </c>
      <c r="U909" t="s">
        <v>8277</v>
      </c>
      <c r="V909">
        <v>27721</v>
      </c>
      <c r="W909" t="s">
        <v>4513</v>
      </c>
      <c r="X909">
        <v>487</v>
      </c>
      <c r="Y909">
        <v>1.7600000000000001E-2</v>
      </c>
      <c r="Z909">
        <v>39</v>
      </c>
      <c r="AA909" t="s">
        <v>8278</v>
      </c>
      <c r="AB909">
        <v>27</v>
      </c>
      <c r="AC909">
        <v>2</v>
      </c>
      <c r="AD909">
        <v>1</v>
      </c>
      <c r="AE909">
        <v>62.5</v>
      </c>
      <c r="AF909" t="s">
        <v>259</v>
      </c>
      <c r="AG909">
        <v>44500</v>
      </c>
      <c r="AH909" t="s">
        <v>8279</v>
      </c>
      <c r="AI909" t="s">
        <v>54</v>
      </c>
      <c r="AJ909" t="s">
        <v>272</v>
      </c>
      <c r="AK909" t="s">
        <v>272</v>
      </c>
      <c r="AL909" s="23" t="str">
        <f t="shared" si="15"/>
        <v>สินค้าและบริการ</v>
      </c>
      <c r="AM909">
        <f>LEN(Exploratory_Data_Analysis___video_youtube[[#This Row],[description]])</f>
        <v>1055</v>
      </c>
    </row>
    <row r="910" spans="1:39" x14ac:dyDescent="0.35">
      <c r="A910" t="s">
        <v>8280</v>
      </c>
      <c r="B910" t="s">
        <v>8281</v>
      </c>
      <c r="C910" t="s">
        <v>8281</v>
      </c>
      <c r="D910" t="s">
        <v>8282</v>
      </c>
      <c r="E910" t="s">
        <v>41</v>
      </c>
      <c r="F910" t="s">
        <v>103</v>
      </c>
      <c r="G910" t="s">
        <v>1721</v>
      </c>
      <c r="H910" t="s">
        <v>1721</v>
      </c>
      <c r="I910" t="s">
        <v>2494</v>
      </c>
      <c r="J910" t="s">
        <v>8283</v>
      </c>
      <c r="K910" t="s">
        <v>8283</v>
      </c>
      <c r="L910" t="s">
        <v>8284</v>
      </c>
      <c r="M910">
        <v>13</v>
      </c>
      <c r="N910">
        <v>7</v>
      </c>
      <c r="O910">
        <v>2019</v>
      </c>
      <c r="P910">
        <v>13</v>
      </c>
      <c r="Q910" t="s">
        <v>762</v>
      </c>
      <c r="R910" s="1">
        <v>43647</v>
      </c>
      <c r="S910">
        <v>3</v>
      </c>
      <c r="T910" t="s">
        <v>3953</v>
      </c>
      <c r="U910" t="s">
        <v>8285</v>
      </c>
      <c r="V910">
        <v>21917</v>
      </c>
      <c r="W910" t="s">
        <v>3902</v>
      </c>
      <c r="X910">
        <v>544</v>
      </c>
      <c r="Y910">
        <v>2.4799999999999999E-2</v>
      </c>
      <c r="Z910">
        <v>35</v>
      </c>
      <c r="AA910" t="s">
        <v>8286</v>
      </c>
      <c r="AB910">
        <v>14</v>
      </c>
      <c r="AC910">
        <v>32</v>
      </c>
      <c r="AD910">
        <v>0</v>
      </c>
      <c r="AE910">
        <v>32.200000000000003</v>
      </c>
      <c r="AF910" t="s">
        <v>52</v>
      </c>
      <c r="AG910">
        <v>36200</v>
      </c>
      <c r="AH910" t="s">
        <v>8287</v>
      </c>
      <c r="AI910" t="s">
        <v>54</v>
      </c>
      <c r="AJ910" t="s">
        <v>5736</v>
      </c>
      <c r="AK910" t="s">
        <v>5736</v>
      </c>
      <c r="AL910" s="23" t="str">
        <f t="shared" si="15"/>
        <v>สินค้าและบริการ</v>
      </c>
      <c r="AM910">
        <f>LEN(Exploratory_Data_Analysis___video_youtube[[#This Row],[description]])</f>
        <v>547</v>
      </c>
    </row>
    <row r="911" spans="1:39" x14ac:dyDescent="0.35">
      <c r="A911" t="s">
        <v>8288</v>
      </c>
      <c r="B911" t="s">
        <v>8289</v>
      </c>
      <c r="C911" t="s">
        <v>8289</v>
      </c>
      <c r="D911" t="s">
        <v>8290</v>
      </c>
      <c r="E911" t="s">
        <v>41</v>
      </c>
      <c r="F911" t="s">
        <v>412</v>
      </c>
      <c r="G911" t="s">
        <v>1721</v>
      </c>
      <c r="H911" t="s">
        <v>1721</v>
      </c>
      <c r="I911" t="s">
        <v>2494</v>
      </c>
      <c r="J911" t="s">
        <v>8291</v>
      </c>
      <c r="K911" t="s">
        <v>8291</v>
      </c>
      <c r="L911" t="s">
        <v>8292</v>
      </c>
      <c r="M911">
        <v>10</v>
      </c>
      <c r="N911">
        <v>7</v>
      </c>
      <c r="O911">
        <v>2019</v>
      </c>
      <c r="P911">
        <v>10</v>
      </c>
      <c r="Q911" t="s">
        <v>762</v>
      </c>
      <c r="R911" s="1">
        <v>43647</v>
      </c>
      <c r="S911">
        <v>3</v>
      </c>
      <c r="T911" t="s">
        <v>3953</v>
      </c>
      <c r="U911" t="s">
        <v>8293</v>
      </c>
      <c r="V911">
        <v>95651</v>
      </c>
      <c r="W911" t="s">
        <v>8294</v>
      </c>
      <c r="X911">
        <v>2532</v>
      </c>
      <c r="Y911">
        <v>2.6499999999999999E-2</v>
      </c>
      <c r="Z911">
        <v>28</v>
      </c>
      <c r="AA911" t="s">
        <v>8295</v>
      </c>
      <c r="AB911">
        <v>36</v>
      </c>
      <c r="AC911">
        <v>22</v>
      </c>
      <c r="AD911">
        <v>0</v>
      </c>
      <c r="AE911">
        <v>22.6</v>
      </c>
      <c r="AF911" t="s">
        <v>187</v>
      </c>
      <c r="AG911">
        <v>40800</v>
      </c>
      <c r="AH911" t="s">
        <v>8296</v>
      </c>
      <c r="AI911" t="s">
        <v>54</v>
      </c>
      <c r="AJ911" t="s">
        <v>54</v>
      </c>
      <c r="AK911" t="s">
        <v>54</v>
      </c>
      <c r="AL911" s="23" t="str">
        <f t="shared" si="15"/>
        <v>อื่น ๆ</v>
      </c>
      <c r="AM911">
        <f>LEN(Exploratory_Data_Analysis___video_youtube[[#This Row],[description]])</f>
        <v>481</v>
      </c>
    </row>
    <row r="912" spans="1:39" x14ac:dyDescent="0.35">
      <c r="A912" t="s">
        <v>8297</v>
      </c>
      <c r="B912" t="s">
        <v>8298</v>
      </c>
      <c r="C912" t="s">
        <v>8298</v>
      </c>
      <c r="D912" t="s">
        <v>8299</v>
      </c>
      <c r="E912" t="s">
        <v>41</v>
      </c>
      <c r="F912" t="s">
        <v>4057</v>
      </c>
      <c r="G912" t="s">
        <v>1721</v>
      </c>
      <c r="H912" t="s">
        <v>1721</v>
      </c>
      <c r="I912" t="s">
        <v>2494</v>
      </c>
      <c r="J912" t="s">
        <v>8300</v>
      </c>
      <c r="K912" t="s">
        <v>8300</v>
      </c>
      <c r="L912" t="s">
        <v>8301</v>
      </c>
      <c r="M912">
        <v>5</v>
      </c>
      <c r="N912">
        <v>7</v>
      </c>
      <c r="O912">
        <v>2019</v>
      </c>
      <c r="P912">
        <v>5</v>
      </c>
      <c r="Q912" t="s">
        <v>762</v>
      </c>
      <c r="R912" s="1">
        <v>43647</v>
      </c>
      <c r="S912">
        <v>3</v>
      </c>
      <c r="T912" t="s">
        <v>3953</v>
      </c>
      <c r="U912" t="s">
        <v>8302</v>
      </c>
      <c r="V912">
        <v>335493</v>
      </c>
      <c r="W912" t="s">
        <v>8303</v>
      </c>
      <c r="X912">
        <v>12770</v>
      </c>
      <c r="Y912">
        <v>3.8100000000000002E-2</v>
      </c>
      <c r="Z912">
        <v>147</v>
      </c>
      <c r="AA912" t="s">
        <v>8304</v>
      </c>
      <c r="AB912">
        <v>47</v>
      </c>
      <c r="AC912">
        <v>30</v>
      </c>
      <c r="AD912">
        <v>0</v>
      </c>
      <c r="AE912">
        <v>30.8</v>
      </c>
      <c r="AF912" t="s">
        <v>52</v>
      </c>
      <c r="AG912">
        <v>44400</v>
      </c>
      <c r="AH912" t="s">
        <v>8305</v>
      </c>
      <c r="AI912" t="s">
        <v>54</v>
      </c>
      <c r="AJ912" t="s">
        <v>166</v>
      </c>
      <c r="AK912" t="s">
        <v>54</v>
      </c>
      <c r="AL912" s="23" t="str">
        <f t="shared" si="15"/>
        <v>Life Style</v>
      </c>
      <c r="AM912">
        <f>LEN(Exploratory_Data_Analysis___video_youtube[[#This Row],[description]])</f>
        <v>299</v>
      </c>
    </row>
    <row r="913" spans="1:39" x14ac:dyDescent="0.35">
      <c r="A913" t="s">
        <v>8306</v>
      </c>
      <c r="B913" t="s">
        <v>8307</v>
      </c>
      <c r="C913" t="s">
        <v>8307</v>
      </c>
      <c r="D913" t="s">
        <v>8308</v>
      </c>
      <c r="E913" t="s">
        <v>41</v>
      </c>
      <c r="F913" t="s">
        <v>738</v>
      </c>
      <c r="G913" t="s">
        <v>1721</v>
      </c>
      <c r="H913" t="s">
        <v>1721</v>
      </c>
      <c r="I913" t="s">
        <v>2494</v>
      </c>
      <c r="J913" t="s">
        <v>8309</v>
      </c>
      <c r="K913" t="s">
        <v>8309</v>
      </c>
      <c r="L913" t="s">
        <v>8310</v>
      </c>
      <c r="M913">
        <v>2</v>
      </c>
      <c r="N913">
        <v>7</v>
      </c>
      <c r="O913">
        <v>2019</v>
      </c>
      <c r="P913">
        <v>2</v>
      </c>
      <c r="Q913" t="s">
        <v>762</v>
      </c>
      <c r="R913" s="1">
        <v>43647</v>
      </c>
      <c r="S913">
        <v>3</v>
      </c>
      <c r="T913" t="s">
        <v>3953</v>
      </c>
      <c r="U913" t="s">
        <v>8311</v>
      </c>
      <c r="V913">
        <v>112131</v>
      </c>
      <c r="W913" t="s">
        <v>427</v>
      </c>
      <c r="X913">
        <v>1740</v>
      </c>
      <c r="Y913">
        <v>1.55E-2</v>
      </c>
      <c r="Z913">
        <v>33</v>
      </c>
      <c r="AA913" t="s">
        <v>8312</v>
      </c>
      <c r="AB913">
        <v>53</v>
      </c>
      <c r="AC913">
        <v>5</v>
      </c>
      <c r="AD913">
        <v>1</v>
      </c>
      <c r="AE913">
        <v>65.900000000000006</v>
      </c>
      <c r="AF913" t="s">
        <v>259</v>
      </c>
      <c r="AG913">
        <v>45600</v>
      </c>
      <c r="AH913" t="s">
        <v>8313</v>
      </c>
      <c r="AI913" t="s">
        <v>54</v>
      </c>
      <c r="AJ913" t="s">
        <v>54</v>
      </c>
      <c r="AK913" t="s">
        <v>54</v>
      </c>
      <c r="AL913" s="23" t="str">
        <f t="shared" si="15"/>
        <v>อื่น ๆ</v>
      </c>
      <c r="AM913">
        <f>LEN(Exploratory_Data_Analysis___video_youtube[[#This Row],[description]])</f>
        <v>242</v>
      </c>
    </row>
    <row r="914" spans="1:39" x14ac:dyDescent="0.35">
      <c r="A914" t="s">
        <v>8314</v>
      </c>
      <c r="B914" t="s">
        <v>8315</v>
      </c>
      <c r="C914" t="s">
        <v>8315</v>
      </c>
      <c r="D914" t="s">
        <v>8316</v>
      </c>
      <c r="E914" t="s">
        <v>41</v>
      </c>
      <c r="F914" t="s">
        <v>4017</v>
      </c>
      <c r="G914" t="s">
        <v>1721</v>
      </c>
      <c r="H914" t="s">
        <v>1721</v>
      </c>
      <c r="I914" t="s">
        <v>2494</v>
      </c>
      <c r="J914" t="s">
        <v>8317</v>
      </c>
      <c r="K914" t="s">
        <v>8317</v>
      </c>
      <c r="L914" t="s">
        <v>8318</v>
      </c>
      <c r="M914">
        <v>28</v>
      </c>
      <c r="N914">
        <v>6</v>
      </c>
      <c r="O914">
        <v>2019</v>
      </c>
      <c r="P914">
        <v>28</v>
      </c>
      <c r="Q914" t="s">
        <v>631</v>
      </c>
      <c r="R914" s="1">
        <v>43617</v>
      </c>
      <c r="S914">
        <v>2</v>
      </c>
      <c r="T914" t="s">
        <v>8319</v>
      </c>
      <c r="U914" t="s">
        <v>8320</v>
      </c>
      <c r="V914">
        <v>44215</v>
      </c>
      <c r="W914" t="s">
        <v>8321</v>
      </c>
      <c r="X914">
        <v>856</v>
      </c>
      <c r="Y914">
        <v>1.9400000000000001E-2</v>
      </c>
      <c r="Z914">
        <v>32</v>
      </c>
      <c r="AA914" t="s">
        <v>8322</v>
      </c>
      <c r="AB914">
        <v>45</v>
      </c>
      <c r="AC914">
        <v>37</v>
      </c>
      <c r="AD914">
        <v>0</v>
      </c>
      <c r="AE914">
        <v>37.799999999999997</v>
      </c>
      <c r="AF914" t="s">
        <v>52</v>
      </c>
      <c r="AG914">
        <v>38900</v>
      </c>
      <c r="AH914" t="s">
        <v>8323</v>
      </c>
      <c r="AI914" t="s">
        <v>54</v>
      </c>
      <c r="AJ914" t="s">
        <v>9380</v>
      </c>
      <c r="AK914" t="s">
        <v>54</v>
      </c>
      <c r="AL914" s="23" t="str">
        <f t="shared" si="15"/>
        <v>Life Style</v>
      </c>
      <c r="AM914">
        <f>LEN(Exploratory_Data_Analysis___video_youtube[[#This Row],[description]])</f>
        <v>716</v>
      </c>
    </row>
    <row r="915" spans="1:39" x14ac:dyDescent="0.35">
      <c r="A915" t="s">
        <v>8324</v>
      </c>
      <c r="B915" t="s">
        <v>8325</v>
      </c>
      <c r="C915" t="s">
        <v>8325</v>
      </c>
      <c r="D915" t="s">
        <v>8326</v>
      </c>
      <c r="E915" t="s">
        <v>41</v>
      </c>
      <c r="F915" t="s">
        <v>924</v>
      </c>
      <c r="G915" t="s">
        <v>1721</v>
      </c>
      <c r="H915" t="s">
        <v>1721</v>
      </c>
      <c r="I915" t="s">
        <v>2494</v>
      </c>
      <c r="J915" t="s">
        <v>8327</v>
      </c>
      <c r="K915" t="s">
        <v>8327</v>
      </c>
      <c r="L915" t="s">
        <v>8328</v>
      </c>
      <c r="M915">
        <v>24</v>
      </c>
      <c r="N915">
        <v>6</v>
      </c>
      <c r="O915">
        <v>2019</v>
      </c>
      <c r="P915">
        <v>24</v>
      </c>
      <c r="Q915" t="s">
        <v>631</v>
      </c>
      <c r="R915" s="1">
        <v>43617</v>
      </c>
      <c r="S915">
        <v>2</v>
      </c>
      <c r="T915" t="s">
        <v>8319</v>
      </c>
      <c r="U915" t="s">
        <v>8329</v>
      </c>
      <c r="V915">
        <v>45845</v>
      </c>
      <c r="W915" t="s">
        <v>8330</v>
      </c>
      <c r="X915">
        <v>890</v>
      </c>
      <c r="Y915">
        <v>1.9400000000000001E-2</v>
      </c>
      <c r="Z915">
        <v>56</v>
      </c>
      <c r="AA915" t="s">
        <v>8331</v>
      </c>
      <c r="AB915">
        <v>31</v>
      </c>
      <c r="AC915">
        <v>24</v>
      </c>
      <c r="AD915">
        <v>0</v>
      </c>
      <c r="AE915">
        <v>24.5</v>
      </c>
      <c r="AF915" t="s">
        <v>187</v>
      </c>
      <c r="AG915">
        <v>34400</v>
      </c>
      <c r="AH915" t="s">
        <v>8332</v>
      </c>
      <c r="AI915" t="s">
        <v>54</v>
      </c>
      <c r="AJ915" t="s">
        <v>272</v>
      </c>
      <c r="AK915" t="s">
        <v>272</v>
      </c>
      <c r="AL915" s="23" t="str">
        <f t="shared" si="15"/>
        <v>สินค้าและบริการ</v>
      </c>
      <c r="AM915">
        <f>LEN(Exploratory_Data_Analysis___video_youtube[[#This Row],[description]])</f>
        <v>364</v>
      </c>
    </row>
    <row r="916" spans="1:39" x14ac:dyDescent="0.35">
      <c r="A916" t="s">
        <v>8333</v>
      </c>
      <c r="B916" t="s">
        <v>8334</v>
      </c>
      <c r="C916" t="s">
        <v>8334</v>
      </c>
      <c r="D916" t="s">
        <v>8335</v>
      </c>
      <c r="E916" t="s">
        <v>41</v>
      </c>
      <c r="F916" t="s">
        <v>516</v>
      </c>
      <c r="G916" t="s">
        <v>1721</v>
      </c>
      <c r="H916" t="s">
        <v>1721</v>
      </c>
      <c r="I916" t="s">
        <v>2494</v>
      </c>
      <c r="J916" t="s">
        <v>8336</v>
      </c>
      <c r="K916" t="s">
        <v>8336</v>
      </c>
      <c r="L916" t="s">
        <v>8337</v>
      </c>
      <c r="M916">
        <v>21</v>
      </c>
      <c r="N916">
        <v>6</v>
      </c>
      <c r="O916">
        <v>2019</v>
      </c>
      <c r="P916">
        <v>21</v>
      </c>
      <c r="Q916" t="s">
        <v>631</v>
      </c>
      <c r="R916" s="1">
        <v>43617</v>
      </c>
      <c r="S916">
        <v>2</v>
      </c>
      <c r="T916" t="s">
        <v>8319</v>
      </c>
      <c r="U916" t="s">
        <v>8338</v>
      </c>
      <c r="V916">
        <v>90435</v>
      </c>
      <c r="W916" t="s">
        <v>8339</v>
      </c>
      <c r="X916">
        <v>2286</v>
      </c>
      <c r="Y916">
        <v>2.53E-2</v>
      </c>
      <c r="Z916">
        <v>37</v>
      </c>
      <c r="AA916" t="s">
        <v>1459</v>
      </c>
      <c r="AB916">
        <v>21</v>
      </c>
      <c r="AC916">
        <v>47</v>
      </c>
      <c r="AD916">
        <v>0</v>
      </c>
      <c r="AE916">
        <v>47.4</v>
      </c>
      <c r="AF916" t="s">
        <v>52</v>
      </c>
      <c r="AG916">
        <v>39300</v>
      </c>
      <c r="AH916" t="s">
        <v>8340</v>
      </c>
      <c r="AI916" t="s">
        <v>54</v>
      </c>
      <c r="AJ916" t="s">
        <v>846</v>
      </c>
      <c r="AK916" t="s">
        <v>54</v>
      </c>
      <c r="AL916" s="23" t="str">
        <f t="shared" si="15"/>
        <v>ธุรกิจและการค้า</v>
      </c>
      <c r="AM916">
        <f>LEN(Exploratory_Data_Analysis___video_youtube[[#This Row],[description]])</f>
        <v>558</v>
      </c>
    </row>
    <row r="917" spans="1:39" x14ac:dyDescent="0.35">
      <c r="A917" t="s">
        <v>8341</v>
      </c>
      <c r="B917" t="s">
        <v>8342</v>
      </c>
      <c r="C917" t="s">
        <v>8342</v>
      </c>
      <c r="D917" t="s">
        <v>8343</v>
      </c>
      <c r="E917" t="s">
        <v>41</v>
      </c>
      <c r="F917" t="s">
        <v>881</v>
      </c>
      <c r="G917" t="s">
        <v>1721</v>
      </c>
      <c r="H917" t="s">
        <v>1721</v>
      </c>
      <c r="I917" t="s">
        <v>2494</v>
      </c>
      <c r="J917" t="s">
        <v>8344</v>
      </c>
      <c r="K917" t="s">
        <v>8344</v>
      </c>
      <c r="L917" t="s">
        <v>8345</v>
      </c>
      <c r="M917">
        <v>18</v>
      </c>
      <c r="N917">
        <v>6</v>
      </c>
      <c r="O917">
        <v>2019</v>
      </c>
      <c r="P917">
        <v>18</v>
      </c>
      <c r="Q917" t="s">
        <v>631</v>
      </c>
      <c r="R917" s="1">
        <v>43617</v>
      </c>
      <c r="S917">
        <v>2</v>
      </c>
      <c r="T917" t="s">
        <v>8319</v>
      </c>
      <c r="U917" t="s">
        <v>8346</v>
      </c>
      <c r="V917">
        <v>40789</v>
      </c>
      <c r="W917" t="s">
        <v>8347</v>
      </c>
      <c r="X917">
        <v>996</v>
      </c>
      <c r="Y917">
        <v>2.4400000000000002E-2</v>
      </c>
      <c r="Z917">
        <v>25</v>
      </c>
      <c r="AA917" t="s">
        <v>8348</v>
      </c>
      <c r="AB917">
        <v>7</v>
      </c>
      <c r="AC917">
        <v>38</v>
      </c>
      <c r="AD917">
        <v>0</v>
      </c>
      <c r="AE917">
        <v>38.1</v>
      </c>
      <c r="AF917" t="s">
        <v>52</v>
      </c>
      <c r="AG917">
        <v>36800</v>
      </c>
      <c r="AH917" t="s">
        <v>8349</v>
      </c>
      <c r="AI917" t="s">
        <v>54</v>
      </c>
      <c r="AJ917" t="s">
        <v>846</v>
      </c>
      <c r="AK917" t="s">
        <v>54</v>
      </c>
      <c r="AL917" s="23" t="str">
        <f t="shared" si="15"/>
        <v>ธุรกิจและการค้า</v>
      </c>
      <c r="AM917">
        <f>LEN(Exploratory_Data_Analysis___video_youtube[[#This Row],[description]])</f>
        <v>546</v>
      </c>
    </row>
    <row r="918" spans="1:39" x14ac:dyDescent="0.35">
      <c r="A918" t="s">
        <v>8350</v>
      </c>
      <c r="B918" t="s">
        <v>8351</v>
      </c>
      <c r="C918" t="s">
        <v>8351</v>
      </c>
      <c r="D918" t="s">
        <v>8352</v>
      </c>
      <c r="E918" t="s">
        <v>41</v>
      </c>
      <c r="F918" t="s">
        <v>289</v>
      </c>
      <c r="G918" t="s">
        <v>1721</v>
      </c>
      <c r="H918" t="s">
        <v>1721</v>
      </c>
      <c r="I918" t="s">
        <v>2494</v>
      </c>
      <c r="J918" t="s">
        <v>8353</v>
      </c>
      <c r="K918" t="s">
        <v>8353</v>
      </c>
      <c r="L918" t="s">
        <v>8354</v>
      </c>
      <c r="M918">
        <v>14</v>
      </c>
      <c r="N918">
        <v>6</v>
      </c>
      <c r="O918">
        <v>2019</v>
      </c>
      <c r="P918">
        <v>14</v>
      </c>
      <c r="Q918" t="s">
        <v>631</v>
      </c>
      <c r="R918" s="1">
        <v>43617</v>
      </c>
      <c r="S918">
        <v>2</v>
      </c>
      <c r="T918" t="s">
        <v>8319</v>
      </c>
      <c r="U918" t="s">
        <v>8355</v>
      </c>
      <c r="V918">
        <v>116661</v>
      </c>
      <c r="W918" t="s">
        <v>8356</v>
      </c>
      <c r="X918">
        <v>2400</v>
      </c>
      <c r="Y918">
        <v>2.06E-2</v>
      </c>
      <c r="Z918">
        <v>68</v>
      </c>
      <c r="AA918" t="s">
        <v>8357</v>
      </c>
      <c r="AB918">
        <v>4</v>
      </c>
      <c r="AC918">
        <v>19</v>
      </c>
      <c r="AD918">
        <v>0</v>
      </c>
      <c r="AE918">
        <v>19.100000000000001</v>
      </c>
      <c r="AF918" t="s">
        <v>187</v>
      </c>
      <c r="AG918">
        <v>35500</v>
      </c>
      <c r="AH918" t="s">
        <v>8358</v>
      </c>
      <c r="AI918" t="s">
        <v>54</v>
      </c>
      <c r="AJ918" t="s">
        <v>54</v>
      </c>
      <c r="AK918" t="s">
        <v>54</v>
      </c>
      <c r="AL918" s="23" t="str">
        <f t="shared" si="15"/>
        <v>อื่น ๆ</v>
      </c>
      <c r="AM918">
        <f>LEN(Exploratory_Data_Analysis___video_youtube[[#This Row],[description]])</f>
        <v>511</v>
      </c>
    </row>
    <row r="919" spans="1:39" x14ac:dyDescent="0.35">
      <c r="A919" t="s">
        <v>8359</v>
      </c>
      <c r="B919" t="s">
        <v>8360</v>
      </c>
      <c r="C919" t="s">
        <v>8360</v>
      </c>
      <c r="D919" t="s">
        <v>8361</v>
      </c>
      <c r="E919" t="s">
        <v>41</v>
      </c>
      <c r="F919" t="s">
        <v>158</v>
      </c>
      <c r="G919" t="s">
        <v>1721</v>
      </c>
      <c r="H919" t="s">
        <v>1721</v>
      </c>
      <c r="I919" t="s">
        <v>2494</v>
      </c>
      <c r="J919" t="s">
        <v>8362</v>
      </c>
      <c r="K919" t="s">
        <v>8362</v>
      </c>
      <c r="L919" t="s">
        <v>8363</v>
      </c>
      <c r="M919">
        <v>10</v>
      </c>
      <c r="N919">
        <v>6</v>
      </c>
      <c r="O919">
        <v>2019</v>
      </c>
      <c r="P919">
        <v>10</v>
      </c>
      <c r="Q919" t="s">
        <v>631</v>
      </c>
      <c r="R919" s="1">
        <v>43617</v>
      </c>
      <c r="S919">
        <v>2</v>
      </c>
      <c r="T919" t="s">
        <v>8319</v>
      </c>
      <c r="U919" t="s">
        <v>8364</v>
      </c>
      <c r="V919">
        <v>84518</v>
      </c>
      <c r="W919" t="s">
        <v>1908</v>
      </c>
      <c r="X919">
        <v>1248</v>
      </c>
      <c r="Y919">
        <v>1.4800000000000001E-2</v>
      </c>
      <c r="Z919">
        <v>129</v>
      </c>
      <c r="AA919" t="s">
        <v>8365</v>
      </c>
      <c r="AB919">
        <v>22</v>
      </c>
      <c r="AC919">
        <v>53</v>
      </c>
      <c r="AD919">
        <v>0</v>
      </c>
      <c r="AE919">
        <v>53.4</v>
      </c>
      <c r="AF919" t="s">
        <v>52</v>
      </c>
      <c r="AG919">
        <v>40400</v>
      </c>
      <c r="AH919" t="s">
        <v>8366</v>
      </c>
      <c r="AI919" t="s">
        <v>54</v>
      </c>
      <c r="AJ919" t="s">
        <v>166</v>
      </c>
      <c r="AK919" t="s">
        <v>54</v>
      </c>
      <c r="AL919" s="23" t="str">
        <f t="shared" si="15"/>
        <v>Life Style</v>
      </c>
      <c r="AM919">
        <f>LEN(Exploratory_Data_Analysis___video_youtube[[#This Row],[description]])</f>
        <v>696</v>
      </c>
    </row>
    <row r="920" spans="1:39" x14ac:dyDescent="0.35">
      <c r="A920" t="s">
        <v>8367</v>
      </c>
      <c r="B920" t="s">
        <v>8368</v>
      </c>
      <c r="C920" t="s">
        <v>8368</v>
      </c>
      <c r="D920" t="s">
        <v>8369</v>
      </c>
      <c r="E920" t="s">
        <v>41</v>
      </c>
      <c r="F920" t="s">
        <v>203</v>
      </c>
      <c r="G920" t="s">
        <v>1721</v>
      </c>
      <c r="H920" t="s">
        <v>1721</v>
      </c>
      <c r="I920" t="s">
        <v>2494</v>
      </c>
      <c r="J920" t="s">
        <v>8370</v>
      </c>
      <c r="K920" t="s">
        <v>8370</v>
      </c>
      <c r="L920" t="s">
        <v>8371</v>
      </c>
      <c r="M920">
        <v>6</v>
      </c>
      <c r="N920">
        <v>6</v>
      </c>
      <c r="O920">
        <v>2019</v>
      </c>
      <c r="P920">
        <v>6</v>
      </c>
      <c r="Q920" t="s">
        <v>631</v>
      </c>
      <c r="R920" s="1">
        <v>43617</v>
      </c>
      <c r="S920">
        <v>2</v>
      </c>
      <c r="T920" t="s">
        <v>8319</v>
      </c>
      <c r="U920" t="s">
        <v>8372</v>
      </c>
      <c r="V920">
        <v>377656</v>
      </c>
      <c r="W920" t="s">
        <v>8373</v>
      </c>
      <c r="X920">
        <v>5308</v>
      </c>
      <c r="Y920">
        <v>1.41E-2</v>
      </c>
      <c r="Z920">
        <v>316</v>
      </c>
      <c r="AA920" t="s">
        <v>8374</v>
      </c>
      <c r="AB920">
        <v>19</v>
      </c>
      <c r="AC920">
        <v>39</v>
      </c>
      <c r="AD920">
        <v>0</v>
      </c>
      <c r="AE920">
        <v>39.299999999999997</v>
      </c>
      <c r="AF920" t="s">
        <v>52</v>
      </c>
      <c r="AG920">
        <v>40200</v>
      </c>
      <c r="AH920" t="s">
        <v>8375</v>
      </c>
      <c r="AI920" t="s">
        <v>54</v>
      </c>
      <c r="AJ920" t="s">
        <v>54</v>
      </c>
      <c r="AK920" t="s">
        <v>54</v>
      </c>
      <c r="AL920" s="23" t="str">
        <f t="shared" si="15"/>
        <v>อื่น ๆ</v>
      </c>
      <c r="AM920">
        <f>LEN(Exploratory_Data_Analysis___video_youtube[[#This Row],[description]])</f>
        <v>544</v>
      </c>
    </row>
    <row r="921" spans="1:39" x14ac:dyDescent="0.35">
      <c r="A921" t="s">
        <v>8376</v>
      </c>
      <c r="B921" t="s">
        <v>8377</v>
      </c>
      <c r="C921" t="s">
        <v>8377</v>
      </c>
      <c r="D921" t="s">
        <v>8378</v>
      </c>
      <c r="E921" t="s">
        <v>41</v>
      </c>
      <c r="F921" t="s">
        <v>69</v>
      </c>
      <c r="G921" t="s">
        <v>1721</v>
      </c>
      <c r="H921" t="s">
        <v>1721</v>
      </c>
      <c r="I921" t="s">
        <v>2494</v>
      </c>
      <c r="J921" t="s">
        <v>8379</v>
      </c>
      <c r="K921" t="s">
        <v>8379</v>
      </c>
      <c r="L921" t="s">
        <v>8380</v>
      </c>
      <c r="M921">
        <v>4</v>
      </c>
      <c r="N921">
        <v>6</v>
      </c>
      <c r="O921">
        <v>2019</v>
      </c>
      <c r="P921">
        <v>4</v>
      </c>
      <c r="Q921" t="s">
        <v>631</v>
      </c>
      <c r="R921" s="1">
        <v>43617</v>
      </c>
      <c r="S921">
        <v>2</v>
      </c>
      <c r="T921" t="s">
        <v>8319</v>
      </c>
      <c r="U921" t="s">
        <v>8381</v>
      </c>
      <c r="V921">
        <v>36865</v>
      </c>
      <c r="W921" t="s">
        <v>1780</v>
      </c>
      <c r="X921">
        <v>536</v>
      </c>
      <c r="Y921">
        <v>1.4500000000000001E-2</v>
      </c>
      <c r="Z921">
        <v>15</v>
      </c>
      <c r="AA921" t="s">
        <v>8382</v>
      </c>
      <c r="AB921">
        <v>42</v>
      </c>
      <c r="AC921">
        <v>48</v>
      </c>
      <c r="AD921">
        <v>0</v>
      </c>
      <c r="AE921">
        <v>48.7</v>
      </c>
      <c r="AF921" t="s">
        <v>52</v>
      </c>
      <c r="AG921">
        <v>33700</v>
      </c>
      <c r="AH921" t="s">
        <v>8383</v>
      </c>
      <c r="AI921" t="s">
        <v>54</v>
      </c>
      <c r="AJ921" t="s">
        <v>249</v>
      </c>
      <c r="AK921" t="s">
        <v>54</v>
      </c>
      <c r="AL921" s="23" t="str">
        <f t="shared" si="15"/>
        <v>เศรษฐกิจ</v>
      </c>
      <c r="AM921">
        <f>LEN(Exploratory_Data_Analysis___video_youtube[[#This Row],[description]])</f>
        <v>580</v>
      </c>
    </row>
    <row r="922" spans="1:39" x14ac:dyDescent="0.35">
      <c r="A922" t="s">
        <v>8384</v>
      </c>
      <c r="B922" t="s">
        <v>8385</v>
      </c>
      <c r="C922" t="s">
        <v>8385</v>
      </c>
      <c r="D922" t="s">
        <v>8386</v>
      </c>
      <c r="E922" t="s">
        <v>41</v>
      </c>
      <c r="F922" t="s">
        <v>114</v>
      </c>
      <c r="G922" t="s">
        <v>1721</v>
      </c>
      <c r="H922" t="s">
        <v>1721</v>
      </c>
      <c r="I922" t="s">
        <v>2494</v>
      </c>
      <c r="J922" t="s">
        <v>8387</v>
      </c>
      <c r="K922" t="s">
        <v>8387</v>
      </c>
      <c r="L922" t="s">
        <v>8388</v>
      </c>
      <c r="M922">
        <v>31</v>
      </c>
      <c r="N922">
        <v>5</v>
      </c>
      <c r="O922">
        <v>2019</v>
      </c>
      <c r="P922">
        <v>31</v>
      </c>
      <c r="Q922" t="s">
        <v>479</v>
      </c>
      <c r="R922" s="1">
        <v>43586</v>
      </c>
      <c r="S922">
        <v>2</v>
      </c>
      <c r="T922" t="s">
        <v>8319</v>
      </c>
      <c r="U922" t="s">
        <v>8389</v>
      </c>
      <c r="V922">
        <v>31966</v>
      </c>
      <c r="W922" t="s">
        <v>8390</v>
      </c>
      <c r="X922">
        <v>542</v>
      </c>
      <c r="Y922">
        <v>1.7000000000000001E-2</v>
      </c>
      <c r="Z922">
        <v>22</v>
      </c>
      <c r="AA922" t="s">
        <v>8391</v>
      </c>
      <c r="AB922">
        <v>5</v>
      </c>
      <c r="AC922">
        <v>5</v>
      </c>
      <c r="AD922">
        <v>1</v>
      </c>
      <c r="AE922">
        <v>65.099999999999994</v>
      </c>
      <c r="AF922" t="s">
        <v>259</v>
      </c>
      <c r="AG922">
        <v>37600</v>
      </c>
      <c r="AH922" t="s">
        <v>8392</v>
      </c>
      <c r="AI922" t="s">
        <v>54</v>
      </c>
      <c r="AJ922" t="s">
        <v>1143</v>
      </c>
      <c r="AK922" t="s">
        <v>1143</v>
      </c>
      <c r="AL922" s="23" t="str">
        <f t="shared" si="15"/>
        <v>ธุรกิจและการค้า</v>
      </c>
      <c r="AM922">
        <f>LEN(Exploratory_Data_Analysis___video_youtube[[#This Row],[description]])</f>
        <v>508</v>
      </c>
    </row>
    <row r="923" spans="1:39" x14ac:dyDescent="0.35">
      <c r="A923" t="s">
        <v>8393</v>
      </c>
      <c r="B923" t="s">
        <v>8394</v>
      </c>
      <c r="C923" t="s">
        <v>8394</v>
      </c>
      <c r="D923" t="s">
        <v>8395</v>
      </c>
      <c r="E923" t="s">
        <v>41</v>
      </c>
      <c r="F923" t="s">
        <v>276</v>
      </c>
      <c r="G923" t="s">
        <v>1721</v>
      </c>
      <c r="H923" t="s">
        <v>1721</v>
      </c>
      <c r="I923" t="s">
        <v>2494</v>
      </c>
      <c r="J923" t="s">
        <v>8396</v>
      </c>
      <c r="K923" t="s">
        <v>8396</v>
      </c>
      <c r="L923" t="s">
        <v>8397</v>
      </c>
      <c r="M923">
        <v>28</v>
      </c>
      <c r="N923">
        <v>5</v>
      </c>
      <c r="O923">
        <v>2019</v>
      </c>
      <c r="P923">
        <v>28</v>
      </c>
      <c r="Q923" t="s">
        <v>479</v>
      </c>
      <c r="R923" s="1">
        <v>43586</v>
      </c>
      <c r="S923">
        <v>2</v>
      </c>
      <c r="T923" t="s">
        <v>8319</v>
      </c>
      <c r="U923" t="s">
        <v>8398</v>
      </c>
      <c r="V923">
        <v>32621</v>
      </c>
      <c r="W923" t="s">
        <v>1242</v>
      </c>
      <c r="X923">
        <v>517</v>
      </c>
      <c r="Y923">
        <v>1.5800000000000002E-2</v>
      </c>
      <c r="Z923">
        <v>17</v>
      </c>
      <c r="AA923" t="s">
        <v>8399</v>
      </c>
      <c r="AB923">
        <v>34</v>
      </c>
      <c r="AC923">
        <v>36</v>
      </c>
      <c r="AD923">
        <v>0</v>
      </c>
      <c r="AE923">
        <v>36.6</v>
      </c>
      <c r="AF923" t="s">
        <v>52</v>
      </c>
      <c r="AG923">
        <v>30400</v>
      </c>
      <c r="AH923" t="s">
        <v>8400</v>
      </c>
      <c r="AI923" t="s">
        <v>54</v>
      </c>
      <c r="AJ923" t="s">
        <v>249</v>
      </c>
      <c r="AK923" t="s">
        <v>54</v>
      </c>
      <c r="AL923" s="23" t="str">
        <f t="shared" si="15"/>
        <v>เศรษฐกิจ</v>
      </c>
      <c r="AM923">
        <f>LEN(Exploratory_Data_Analysis___video_youtube[[#This Row],[description]])</f>
        <v>541</v>
      </c>
    </row>
    <row r="924" spans="1:39" x14ac:dyDescent="0.35">
      <c r="A924" t="s">
        <v>8401</v>
      </c>
      <c r="B924" t="s">
        <v>8402</v>
      </c>
      <c r="C924" t="s">
        <v>8402</v>
      </c>
      <c r="D924" t="s">
        <v>8403</v>
      </c>
      <c r="E924" t="s">
        <v>41</v>
      </c>
      <c r="F924" t="s">
        <v>4527</v>
      </c>
      <c r="G924" t="s">
        <v>1721</v>
      </c>
      <c r="H924" t="s">
        <v>1721</v>
      </c>
      <c r="I924" t="s">
        <v>2494</v>
      </c>
      <c r="J924" t="s">
        <v>8404</v>
      </c>
      <c r="K924" t="s">
        <v>8404</v>
      </c>
      <c r="L924" t="s">
        <v>8405</v>
      </c>
      <c r="M924">
        <v>24</v>
      </c>
      <c r="N924">
        <v>5</v>
      </c>
      <c r="O924">
        <v>2019</v>
      </c>
      <c r="P924">
        <v>24</v>
      </c>
      <c r="Q924" t="s">
        <v>479</v>
      </c>
      <c r="R924" s="1">
        <v>43586</v>
      </c>
      <c r="S924">
        <v>2</v>
      </c>
      <c r="T924" t="s">
        <v>8319</v>
      </c>
      <c r="U924" t="s">
        <v>8406</v>
      </c>
      <c r="V924">
        <v>97694</v>
      </c>
      <c r="W924" t="s">
        <v>8407</v>
      </c>
      <c r="X924">
        <v>1465</v>
      </c>
      <c r="Y924">
        <v>1.4999999999999999E-2</v>
      </c>
      <c r="Z924">
        <v>34</v>
      </c>
      <c r="AA924" t="s">
        <v>572</v>
      </c>
      <c r="AB924">
        <v>30</v>
      </c>
      <c r="AC924">
        <v>40</v>
      </c>
      <c r="AD924">
        <v>0</v>
      </c>
      <c r="AE924">
        <v>40.5</v>
      </c>
      <c r="AF924" t="s">
        <v>52</v>
      </c>
      <c r="AG924">
        <v>35700</v>
      </c>
      <c r="AH924" t="s">
        <v>8408</v>
      </c>
      <c r="AI924" t="s">
        <v>54</v>
      </c>
      <c r="AJ924" t="s">
        <v>5374</v>
      </c>
      <c r="AK924" t="s">
        <v>5374</v>
      </c>
      <c r="AL924" s="23" t="str">
        <f t="shared" si="15"/>
        <v>Life Style</v>
      </c>
      <c r="AM924">
        <f>LEN(Exploratory_Data_Analysis___video_youtube[[#This Row],[description]])</f>
        <v>556</v>
      </c>
    </row>
    <row r="925" spans="1:39" x14ac:dyDescent="0.35">
      <c r="A925" t="s">
        <v>8409</v>
      </c>
      <c r="B925" t="s">
        <v>8410</v>
      </c>
      <c r="C925" t="s">
        <v>8410</v>
      </c>
      <c r="D925" t="s">
        <v>8411</v>
      </c>
      <c r="E925" t="s">
        <v>41</v>
      </c>
      <c r="F925" t="s">
        <v>4017</v>
      </c>
      <c r="G925" t="s">
        <v>1721</v>
      </c>
      <c r="H925" t="s">
        <v>1721</v>
      </c>
      <c r="I925" t="s">
        <v>2494</v>
      </c>
      <c r="J925" t="s">
        <v>8412</v>
      </c>
      <c r="K925" t="s">
        <v>8412</v>
      </c>
      <c r="L925" t="s">
        <v>8413</v>
      </c>
      <c r="M925">
        <v>21</v>
      </c>
      <c r="N925">
        <v>5</v>
      </c>
      <c r="O925">
        <v>2019</v>
      </c>
      <c r="P925">
        <v>21</v>
      </c>
      <c r="Q925" t="s">
        <v>479</v>
      </c>
      <c r="R925" s="1">
        <v>43586</v>
      </c>
      <c r="S925">
        <v>2</v>
      </c>
      <c r="T925" t="s">
        <v>8319</v>
      </c>
      <c r="U925" t="s">
        <v>8414</v>
      </c>
      <c r="V925">
        <v>18351</v>
      </c>
      <c r="W925" t="s">
        <v>8415</v>
      </c>
      <c r="X925">
        <v>417</v>
      </c>
      <c r="Y925">
        <v>2.2700000000000001E-2</v>
      </c>
      <c r="Z925">
        <v>22</v>
      </c>
      <c r="AA925" t="s">
        <v>8416</v>
      </c>
      <c r="AB925">
        <v>23</v>
      </c>
      <c r="AC925">
        <v>26</v>
      </c>
      <c r="AD925">
        <v>0</v>
      </c>
      <c r="AE925">
        <v>26.4</v>
      </c>
      <c r="AF925" t="s">
        <v>187</v>
      </c>
      <c r="AG925">
        <v>28300</v>
      </c>
      <c r="AH925" t="s">
        <v>8417</v>
      </c>
      <c r="AI925" t="s">
        <v>54</v>
      </c>
      <c r="AJ925" t="s">
        <v>54</v>
      </c>
      <c r="AK925" t="s">
        <v>54</v>
      </c>
      <c r="AL925" s="23" t="str">
        <f t="shared" si="15"/>
        <v>อื่น ๆ</v>
      </c>
      <c r="AM925">
        <f>LEN(Exploratory_Data_Analysis___video_youtube[[#This Row],[description]])</f>
        <v>677</v>
      </c>
    </row>
    <row r="926" spans="1:39" x14ac:dyDescent="0.35">
      <c r="A926" t="s">
        <v>8418</v>
      </c>
      <c r="B926" t="s">
        <v>8419</v>
      </c>
      <c r="C926" t="s">
        <v>8419</v>
      </c>
      <c r="D926" t="s">
        <v>8420</v>
      </c>
      <c r="E926" t="s">
        <v>41</v>
      </c>
      <c r="F926" t="s">
        <v>4057</v>
      </c>
      <c r="G926" t="s">
        <v>1721</v>
      </c>
      <c r="H926" t="s">
        <v>1721</v>
      </c>
      <c r="I926" t="s">
        <v>2494</v>
      </c>
      <c r="J926" t="s">
        <v>8421</v>
      </c>
      <c r="K926" t="s">
        <v>8421</v>
      </c>
      <c r="L926" t="s">
        <v>8422</v>
      </c>
      <c r="M926">
        <v>17</v>
      </c>
      <c r="N926">
        <v>5</v>
      </c>
      <c r="O926">
        <v>2019</v>
      </c>
      <c r="P926">
        <v>17</v>
      </c>
      <c r="Q926" t="s">
        <v>479</v>
      </c>
      <c r="R926" s="1">
        <v>43586</v>
      </c>
      <c r="S926">
        <v>2</v>
      </c>
      <c r="T926" t="s">
        <v>8319</v>
      </c>
      <c r="U926" t="s">
        <v>8423</v>
      </c>
      <c r="V926">
        <v>9682</v>
      </c>
      <c r="W926" t="s">
        <v>7885</v>
      </c>
      <c r="X926">
        <v>139</v>
      </c>
      <c r="Y926">
        <v>1.44E-2</v>
      </c>
      <c r="Z926">
        <v>3</v>
      </c>
      <c r="AA926" t="s">
        <v>3740</v>
      </c>
      <c r="AB926">
        <v>38</v>
      </c>
      <c r="AC926">
        <v>40</v>
      </c>
      <c r="AD926">
        <v>0</v>
      </c>
      <c r="AE926">
        <v>40.6</v>
      </c>
      <c r="AF926" t="s">
        <v>52</v>
      </c>
      <c r="AG926">
        <v>31500</v>
      </c>
      <c r="AH926" t="s">
        <v>8424</v>
      </c>
      <c r="AI926" t="s">
        <v>54</v>
      </c>
      <c r="AJ926" t="s">
        <v>272</v>
      </c>
      <c r="AK926" t="s">
        <v>272</v>
      </c>
      <c r="AL926" s="23" t="str">
        <f t="shared" si="15"/>
        <v>สินค้าและบริการ</v>
      </c>
      <c r="AM926">
        <f>LEN(Exploratory_Data_Analysis___video_youtube[[#This Row],[description]])</f>
        <v>465</v>
      </c>
    </row>
    <row r="927" spans="1:39" x14ac:dyDescent="0.35">
      <c r="A927" t="s">
        <v>8425</v>
      </c>
      <c r="B927" t="s">
        <v>8426</v>
      </c>
      <c r="C927" t="s">
        <v>8426</v>
      </c>
      <c r="D927" t="s">
        <v>8427</v>
      </c>
      <c r="E927" t="s">
        <v>41</v>
      </c>
      <c r="F927" t="s">
        <v>4038</v>
      </c>
      <c r="G927" t="s">
        <v>1721</v>
      </c>
      <c r="H927" t="s">
        <v>1721</v>
      </c>
      <c r="I927" t="s">
        <v>2494</v>
      </c>
      <c r="J927" t="s">
        <v>8428</v>
      </c>
      <c r="K927" t="s">
        <v>8428</v>
      </c>
      <c r="L927" t="s">
        <v>8429</v>
      </c>
      <c r="M927">
        <v>15</v>
      </c>
      <c r="N927">
        <v>5</v>
      </c>
      <c r="O927">
        <v>2019</v>
      </c>
      <c r="P927">
        <v>15</v>
      </c>
      <c r="Q927" t="s">
        <v>479</v>
      </c>
      <c r="R927" s="1">
        <v>43586</v>
      </c>
      <c r="S927">
        <v>2</v>
      </c>
      <c r="T927" t="s">
        <v>8319</v>
      </c>
      <c r="U927" t="s">
        <v>8430</v>
      </c>
      <c r="V927">
        <v>60968</v>
      </c>
      <c r="W927" t="s">
        <v>4284</v>
      </c>
      <c r="X927">
        <v>1298</v>
      </c>
      <c r="Y927">
        <v>2.1299999999999999E-2</v>
      </c>
      <c r="Z927">
        <v>45</v>
      </c>
      <c r="AA927" t="s">
        <v>8431</v>
      </c>
      <c r="AB927">
        <v>33</v>
      </c>
      <c r="AC927">
        <v>23</v>
      </c>
      <c r="AD927">
        <v>0</v>
      </c>
      <c r="AE927">
        <v>23.6</v>
      </c>
      <c r="AF927" t="s">
        <v>187</v>
      </c>
      <c r="AG927">
        <v>29000</v>
      </c>
      <c r="AH927" t="s">
        <v>8432</v>
      </c>
      <c r="AI927" t="s">
        <v>54</v>
      </c>
      <c r="AJ927" t="s">
        <v>54</v>
      </c>
      <c r="AK927" t="s">
        <v>54</v>
      </c>
      <c r="AL927" s="23" t="str">
        <f t="shared" si="15"/>
        <v>อื่น ๆ</v>
      </c>
      <c r="AM927">
        <f>LEN(Exploratory_Data_Analysis___video_youtube[[#This Row],[description]])</f>
        <v>575</v>
      </c>
    </row>
    <row r="928" spans="1:39" x14ac:dyDescent="0.35">
      <c r="A928" t="s">
        <v>8433</v>
      </c>
      <c r="B928" t="s">
        <v>8434</v>
      </c>
      <c r="C928" t="s">
        <v>8434</v>
      </c>
      <c r="D928" t="s">
        <v>8435</v>
      </c>
      <c r="E928" t="s">
        <v>41</v>
      </c>
      <c r="F928" t="s">
        <v>4527</v>
      </c>
      <c r="G928" t="s">
        <v>1721</v>
      </c>
      <c r="H928" t="s">
        <v>1721</v>
      </c>
      <c r="I928" t="s">
        <v>2494</v>
      </c>
      <c r="J928" t="s">
        <v>8436</v>
      </c>
      <c r="K928" t="s">
        <v>8436</v>
      </c>
      <c r="L928" t="s">
        <v>8437</v>
      </c>
      <c r="M928">
        <v>10</v>
      </c>
      <c r="N928">
        <v>5</v>
      </c>
      <c r="O928">
        <v>2019</v>
      </c>
      <c r="P928">
        <v>10</v>
      </c>
      <c r="Q928" t="s">
        <v>479</v>
      </c>
      <c r="R928" s="1">
        <v>43586</v>
      </c>
      <c r="S928">
        <v>2</v>
      </c>
      <c r="T928" t="s">
        <v>8319</v>
      </c>
      <c r="U928" t="s">
        <v>8438</v>
      </c>
      <c r="V928">
        <v>373066</v>
      </c>
      <c r="W928" t="s">
        <v>8439</v>
      </c>
      <c r="X928">
        <v>7929</v>
      </c>
      <c r="Y928">
        <v>2.1299999999999999E-2</v>
      </c>
      <c r="Z928">
        <v>33</v>
      </c>
      <c r="AA928" t="s">
        <v>7777</v>
      </c>
      <c r="AB928">
        <v>56</v>
      </c>
      <c r="AC928">
        <v>32</v>
      </c>
      <c r="AD928">
        <v>0</v>
      </c>
      <c r="AE928">
        <v>32.9</v>
      </c>
      <c r="AF928" t="s">
        <v>52</v>
      </c>
      <c r="AG928">
        <v>37600</v>
      </c>
      <c r="AH928" t="s">
        <v>8440</v>
      </c>
      <c r="AI928" t="s">
        <v>54</v>
      </c>
      <c r="AJ928" t="s">
        <v>9380</v>
      </c>
      <c r="AK928" t="s">
        <v>54</v>
      </c>
      <c r="AL928" s="23" t="str">
        <f t="shared" si="15"/>
        <v>Life Style</v>
      </c>
      <c r="AM928">
        <f>LEN(Exploratory_Data_Analysis___video_youtube[[#This Row],[description]])</f>
        <v>653</v>
      </c>
    </row>
    <row r="929" spans="1:39" x14ac:dyDescent="0.35">
      <c r="A929" t="s">
        <v>8441</v>
      </c>
      <c r="B929" t="s">
        <v>8442</v>
      </c>
      <c r="C929" t="s">
        <v>8442</v>
      </c>
      <c r="D929" t="s">
        <v>8443</v>
      </c>
      <c r="E929" t="s">
        <v>41</v>
      </c>
      <c r="F929" t="s">
        <v>4527</v>
      </c>
      <c r="G929" t="s">
        <v>1721</v>
      </c>
      <c r="H929" t="s">
        <v>1721</v>
      </c>
      <c r="I929" t="s">
        <v>2494</v>
      </c>
      <c r="J929" t="s">
        <v>8444</v>
      </c>
      <c r="K929" t="s">
        <v>8444</v>
      </c>
      <c r="L929" t="s">
        <v>8445</v>
      </c>
      <c r="M929">
        <v>7</v>
      </c>
      <c r="N929">
        <v>5</v>
      </c>
      <c r="O929">
        <v>2019</v>
      </c>
      <c r="P929">
        <v>7</v>
      </c>
      <c r="Q929" t="s">
        <v>479</v>
      </c>
      <c r="R929" s="1">
        <v>43586</v>
      </c>
      <c r="S929">
        <v>2</v>
      </c>
      <c r="T929" t="s">
        <v>8319</v>
      </c>
      <c r="U929" t="s">
        <v>8446</v>
      </c>
      <c r="V929">
        <v>19642</v>
      </c>
      <c r="W929" t="s">
        <v>5092</v>
      </c>
      <c r="X929">
        <v>355</v>
      </c>
      <c r="Y929">
        <v>1.8100000000000002E-2</v>
      </c>
      <c r="Z929">
        <v>3</v>
      </c>
      <c r="AA929" t="s">
        <v>8447</v>
      </c>
      <c r="AB929">
        <v>55</v>
      </c>
      <c r="AC929">
        <v>34</v>
      </c>
      <c r="AD929">
        <v>0</v>
      </c>
      <c r="AE929">
        <v>34.9</v>
      </c>
      <c r="AF929" t="s">
        <v>52</v>
      </c>
      <c r="AG929">
        <v>27900</v>
      </c>
      <c r="AH929" t="s">
        <v>8448</v>
      </c>
      <c r="AI929" t="s">
        <v>54</v>
      </c>
      <c r="AJ929" t="s">
        <v>846</v>
      </c>
      <c r="AK929" t="s">
        <v>846</v>
      </c>
      <c r="AL929" s="23" t="str">
        <f t="shared" si="15"/>
        <v>ธุรกิจและการค้า</v>
      </c>
      <c r="AM929">
        <f>LEN(Exploratory_Data_Analysis___video_youtube[[#This Row],[description]])</f>
        <v>655</v>
      </c>
    </row>
    <row r="930" spans="1:39" x14ac:dyDescent="0.35">
      <c r="A930" t="s">
        <v>8449</v>
      </c>
      <c r="B930" t="s">
        <v>8450</v>
      </c>
      <c r="C930" t="s">
        <v>8450</v>
      </c>
      <c r="D930" t="s">
        <v>8451</v>
      </c>
      <c r="E930" t="s">
        <v>41</v>
      </c>
      <c r="F930" t="s">
        <v>4527</v>
      </c>
      <c r="G930" t="s">
        <v>1721</v>
      </c>
      <c r="H930" t="s">
        <v>1721</v>
      </c>
      <c r="I930" t="s">
        <v>2494</v>
      </c>
      <c r="J930" t="s">
        <v>8452</v>
      </c>
      <c r="K930" t="s">
        <v>8452</v>
      </c>
      <c r="L930" t="s">
        <v>8453</v>
      </c>
      <c r="M930">
        <v>3</v>
      </c>
      <c r="N930">
        <v>5</v>
      </c>
      <c r="O930">
        <v>2019</v>
      </c>
      <c r="P930">
        <v>3</v>
      </c>
      <c r="Q930" t="s">
        <v>479</v>
      </c>
      <c r="R930" s="1">
        <v>43586</v>
      </c>
      <c r="S930">
        <v>2</v>
      </c>
      <c r="T930" t="s">
        <v>8319</v>
      </c>
      <c r="U930" t="s">
        <v>8454</v>
      </c>
      <c r="V930">
        <v>19033</v>
      </c>
      <c r="W930" t="s">
        <v>4690</v>
      </c>
      <c r="X930">
        <v>300</v>
      </c>
      <c r="Y930">
        <v>1.5800000000000002E-2</v>
      </c>
      <c r="Z930">
        <v>22</v>
      </c>
      <c r="AA930" t="s">
        <v>8455</v>
      </c>
      <c r="AB930">
        <v>6</v>
      </c>
      <c r="AC930">
        <v>58</v>
      </c>
      <c r="AD930">
        <v>0</v>
      </c>
      <c r="AE930">
        <v>58.1</v>
      </c>
      <c r="AF930" t="s">
        <v>52</v>
      </c>
      <c r="AG930">
        <v>28100</v>
      </c>
      <c r="AH930" t="s">
        <v>8456</v>
      </c>
      <c r="AI930" t="s">
        <v>54</v>
      </c>
      <c r="AJ930" t="s">
        <v>5736</v>
      </c>
      <c r="AK930" t="s">
        <v>5736</v>
      </c>
      <c r="AL930" s="23" t="str">
        <f t="shared" si="15"/>
        <v>สินค้าและบริการ</v>
      </c>
      <c r="AM930">
        <f>LEN(Exploratory_Data_Analysis___video_youtube[[#This Row],[description]])</f>
        <v>353</v>
      </c>
    </row>
    <row r="931" spans="1:39" x14ac:dyDescent="0.35">
      <c r="A931" t="s">
        <v>8457</v>
      </c>
      <c r="B931" t="s">
        <v>8458</v>
      </c>
      <c r="C931" t="s">
        <v>8458</v>
      </c>
      <c r="D931" t="s">
        <v>8459</v>
      </c>
      <c r="E931" t="s">
        <v>41</v>
      </c>
      <c r="F931" t="s">
        <v>224</v>
      </c>
      <c r="G931" t="s">
        <v>1721</v>
      </c>
      <c r="H931" t="s">
        <v>1721</v>
      </c>
      <c r="I931" t="s">
        <v>2494</v>
      </c>
      <c r="J931" t="s">
        <v>8460</v>
      </c>
      <c r="K931" t="s">
        <v>8460</v>
      </c>
      <c r="L931" t="s">
        <v>8461</v>
      </c>
      <c r="M931">
        <v>30</v>
      </c>
      <c r="N931">
        <v>4</v>
      </c>
      <c r="O931">
        <v>2019</v>
      </c>
      <c r="P931">
        <v>30</v>
      </c>
      <c r="Q931" t="s">
        <v>355</v>
      </c>
      <c r="R931" s="1">
        <v>43556</v>
      </c>
      <c r="S931">
        <v>2</v>
      </c>
      <c r="T931" t="s">
        <v>8319</v>
      </c>
      <c r="U931" t="s">
        <v>8462</v>
      </c>
      <c r="V931">
        <v>117856</v>
      </c>
      <c r="W931" t="s">
        <v>8463</v>
      </c>
      <c r="X931">
        <v>2582</v>
      </c>
      <c r="Y931">
        <v>2.1899999999999999E-2</v>
      </c>
      <c r="Z931">
        <v>70</v>
      </c>
      <c r="AA931" t="s">
        <v>8464</v>
      </c>
      <c r="AB931">
        <v>49</v>
      </c>
      <c r="AC931">
        <v>14</v>
      </c>
      <c r="AD931">
        <v>0</v>
      </c>
      <c r="AE931">
        <v>14.8</v>
      </c>
      <c r="AF931" t="s">
        <v>187</v>
      </c>
      <c r="AG931">
        <v>34300</v>
      </c>
      <c r="AH931" t="s">
        <v>8465</v>
      </c>
      <c r="AI931" t="s">
        <v>54</v>
      </c>
      <c r="AJ931" t="s">
        <v>54</v>
      </c>
      <c r="AK931" t="s">
        <v>54</v>
      </c>
      <c r="AL931" s="23" t="str">
        <f t="shared" si="15"/>
        <v>อื่น ๆ</v>
      </c>
      <c r="AM931">
        <f>LEN(Exploratory_Data_Analysis___video_youtube[[#This Row],[description]])</f>
        <v>401</v>
      </c>
    </row>
    <row r="932" spans="1:39" x14ac:dyDescent="0.35">
      <c r="A932" t="s">
        <v>8466</v>
      </c>
      <c r="B932" t="s">
        <v>8467</v>
      </c>
      <c r="C932" t="s">
        <v>8467</v>
      </c>
      <c r="D932" t="s">
        <v>8468</v>
      </c>
      <c r="E932" t="s">
        <v>41</v>
      </c>
      <c r="F932" t="s">
        <v>224</v>
      </c>
      <c r="G932" t="s">
        <v>1721</v>
      </c>
      <c r="H932" t="s">
        <v>1721</v>
      </c>
      <c r="I932" t="s">
        <v>2494</v>
      </c>
      <c r="J932" t="s">
        <v>8469</v>
      </c>
      <c r="K932" t="s">
        <v>8469</v>
      </c>
      <c r="L932" t="s">
        <v>8470</v>
      </c>
      <c r="M932">
        <v>26</v>
      </c>
      <c r="N932">
        <v>4</v>
      </c>
      <c r="O932">
        <v>2019</v>
      </c>
      <c r="P932">
        <v>26</v>
      </c>
      <c r="Q932" t="s">
        <v>355</v>
      </c>
      <c r="R932" s="1">
        <v>43556</v>
      </c>
      <c r="S932">
        <v>2</v>
      </c>
      <c r="T932" t="s">
        <v>8319</v>
      </c>
      <c r="U932" t="s">
        <v>8471</v>
      </c>
      <c r="V932">
        <v>50997</v>
      </c>
      <c r="W932" t="s">
        <v>1595</v>
      </c>
      <c r="X932">
        <v>780</v>
      </c>
      <c r="Y932">
        <v>1.5299999999999999E-2</v>
      </c>
      <c r="Z932">
        <v>12</v>
      </c>
      <c r="AA932" t="s">
        <v>8472</v>
      </c>
      <c r="AB932">
        <v>53</v>
      </c>
      <c r="AC932">
        <v>48</v>
      </c>
      <c r="AD932">
        <v>0</v>
      </c>
      <c r="AE932">
        <v>48.9</v>
      </c>
      <c r="AF932" t="s">
        <v>52</v>
      </c>
      <c r="AG932">
        <v>39200</v>
      </c>
      <c r="AH932" t="s">
        <v>8473</v>
      </c>
      <c r="AI932" t="s">
        <v>54</v>
      </c>
      <c r="AJ932" t="s">
        <v>54</v>
      </c>
      <c r="AK932" t="s">
        <v>54</v>
      </c>
      <c r="AL932" s="23" t="str">
        <f t="shared" si="15"/>
        <v>อื่น ๆ</v>
      </c>
      <c r="AM932">
        <f>LEN(Exploratory_Data_Analysis___video_youtube[[#This Row],[description]])</f>
        <v>422</v>
      </c>
    </row>
    <row r="933" spans="1:39" x14ac:dyDescent="0.35">
      <c r="A933" t="s">
        <v>8474</v>
      </c>
      <c r="B933" t="s">
        <v>8475</v>
      </c>
      <c r="C933" t="s">
        <v>8475</v>
      </c>
      <c r="D933" t="s">
        <v>8476</v>
      </c>
      <c r="E933" t="s">
        <v>41</v>
      </c>
      <c r="F933" t="s">
        <v>4017</v>
      </c>
      <c r="G933" t="s">
        <v>1721</v>
      </c>
      <c r="H933" t="s">
        <v>1721</v>
      </c>
      <c r="I933" t="s">
        <v>2494</v>
      </c>
      <c r="J933" t="s">
        <v>8477</v>
      </c>
      <c r="K933" t="s">
        <v>8477</v>
      </c>
      <c r="L933" t="s">
        <v>8478</v>
      </c>
      <c r="M933">
        <v>23</v>
      </c>
      <c r="N933">
        <v>4</v>
      </c>
      <c r="O933">
        <v>2019</v>
      </c>
      <c r="P933">
        <v>23</v>
      </c>
      <c r="Q933" t="s">
        <v>355</v>
      </c>
      <c r="R933" s="1">
        <v>43556</v>
      </c>
      <c r="S933">
        <v>2</v>
      </c>
      <c r="T933" t="s">
        <v>8319</v>
      </c>
      <c r="U933" t="s">
        <v>8479</v>
      </c>
      <c r="V933">
        <v>808380</v>
      </c>
      <c r="W933" t="s">
        <v>8480</v>
      </c>
      <c r="X933">
        <v>16732</v>
      </c>
      <c r="Y933">
        <v>2.07E-2</v>
      </c>
      <c r="Z933">
        <v>460</v>
      </c>
      <c r="AA933" t="s">
        <v>8481</v>
      </c>
      <c r="AB933">
        <v>4</v>
      </c>
      <c r="AC933">
        <v>45</v>
      </c>
      <c r="AD933">
        <v>0</v>
      </c>
      <c r="AE933">
        <v>45.1</v>
      </c>
      <c r="AF933" t="s">
        <v>52</v>
      </c>
      <c r="AG933">
        <v>52300</v>
      </c>
      <c r="AH933" t="s">
        <v>8482</v>
      </c>
      <c r="AI933" t="s">
        <v>54</v>
      </c>
      <c r="AJ933" t="s">
        <v>166</v>
      </c>
      <c r="AK933" t="s">
        <v>54</v>
      </c>
      <c r="AL933" s="23" t="str">
        <f t="shared" si="15"/>
        <v>Life Style</v>
      </c>
      <c r="AM933">
        <f>LEN(Exploratory_Data_Analysis___video_youtube[[#This Row],[description]])</f>
        <v>835</v>
      </c>
    </row>
    <row r="934" spans="1:39" x14ac:dyDescent="0.35">
      <c r="A934" t="s">
        <v>8483</v>
      </c>
      <c r="B934" t="s">
        <v>8484</v>
      </c>
      <c r="C934" t="s">
        <v>8484</v>
      </c>
      <c r="D934" t="s">
        <v>8485</v>
      </c>
      <c r="E934" t="s">
        <v>41</v>
      </c>
      <c r="F934" t="s">
        <v>4833</v>
      </c>
      <c r="G934" t="s">
        <v>1721</v>
      </c>
      <c r="H934" t="s">
        <v>1721</v>
      </c>
      <c r="I934" t="s">
        <v>2494</v>
      </c>
      <c r="J934" t="s">
        <v>8486</v>
      </c>
      <c r="K934" t="s">
        <v>8486</v>
      </c>
      <c r="L934" t="s">
        <v>8487</v>
      </c>
      <c r="M934">
        <v>19</v>
      </c>
      <c r="N934">
        <v>4</v>
      </c>
      <c r="O934">
        <v>2019</v>
      </c>
      <c r="P934">
        <v>19</v>
      </c>
      <c r="Q934" t="s">
        <v>355</v>
      </c>
      <c r="R934" s="1">
        <v>43556</v>
      </c>
      <c r="S934">
        <v>2</v>
      </c>
      <c r="T934" t="s">
        <v>8319</v>
      </c>
      <c r="U934" t="s">
        <v>8488</v>
      </c>
      <c r="V934">
        <v>33164</v>
      </c>
      <c r="W934" t="s">
        <v>8489</v>
      </c>
      <c r="X934">
        <v>532</v>
      </c>
      <c r="Y934">
        <v>1.6E-2</v>
      </c>
      <c r="Z934">
        <v>33</v>
      </c>
      <c r="AA934" t="s">
        <v>8490</v>
      </c>
      <c r="AB934">
        <v>29</v>
      </c>
      <c r="AC934">
        <v>31</v>
      </c>
      <c r="AD934">
        <v>0</v>
      </c>
      <c r="AE934">
        <v>31.5</v>
      </c>
      <c r="AF934" t="s">
        <v>52</v>
      </c>
      <c r="AG934">
        <v>31100</v>
      </c>
      <c r="AH934" t="s">
        <v>8491</v>
      </c>
      <c r="AI934" t="s">
        <v>54</v>
      </c>
      <c r="AJ934" t="s">
        <v>54</v>
      </c>
      <c r="AK934" t="s">
        <v>54</v>
      </c>
      <c r="AL934" s="23" t="str">
        <f t="shared" si="15"/>
        <v>อื่น ๆ</v>
      </c>
      <c r="AM934">
        <f>LEN(Exploratory_Data_Analysis___video_youtube[[#This Row],[description]])</f>
        <v>439</v>
      </c>
    </row>
    <row r="935" spans="1:39" x14ac:dyDescent="0.35">
      <c r="A935" t="s">
        <v>8492</v>
      </c>
      <c r="B935" t="s">
        <v>8493</v>
      </c>
      <c r="C935" t="s">
        <v>8493</v>
      </c>
      <c r="D935" t="s">
        <v>8494</v>
      </c>
      <c r="E935" t="s">
        <v>41</v>
      </c>
      <c r="F935" t="s">
        <v>92</v>
      </c>
      <c r="G935" t="s">
        <v>1721</v>
      </c>
      <c r="H935" t="s">
        <v>1721</v>
      </c>
      <c r="I935" t="s">
        <v>2494</v>
      </c>
      <c r="J935" t="s">
        <v>8495</v>
      </c>
      <c r="K935" t="s">
        <v>8495</v>
      </c>
      <c r="L935" t="s">
        <v>8496</v>
      </c>
      <c r="M935">
        <v>16</v>
      </c>
      <c r="N935">
        <v>4</v>
      </c>
      <c r="O935">
        <v>2019</v>
      </c>
      <c r="P935">
        <v>16</v>
      </c>
      <c r="Q935" t="s">
        <v>355</v>
      </c>
      <c r="R935" s="1">
        <v>43556</v>
      </c>
      <c r="S935">
        <v>2</v>
      </c>
      <c r="T935" t="s">
        <v>8319</v>
      </c>
      <c r="U935" t="s">
        <v>8497</v>
      </c>
      <c r="V935">
        <v>13309</v>
      </c>
      <c r="W935" t="s">
        <v>7929</v>
      </c>
      <c r="X935">
        <v>284</v>
      </c>
      <c r="Y935">
        <v>2.1299999999999999E-2</v>
      </c>
      <c r="Z935">
        <v>12</v>
      </c>
      <c r="AA935" t="s">
        <v>8498</v>
      </c>
      <c r="AB935">
        <v>22</v>
      </c>
      <c r="AC935">
        <v>8</v>
      </c>
      <c r="AD935">
        <v>0</v>
      </c>
      <c r="AE935">
        <v>8.4</v>
      </c>
      <c r="AF935" t="s">
        <v>187</v>
      </c>
      <c r="AG935">
        <v>24900</v>
      </c>
      <c r="AH935" t="s">
        <v>8499</v>
      </c>
      <c r="AI935" t="s">
        <v>54</v>
      </c>
      <c r="AJ935" t="s">
        <v>54</v>
      </c>
      <c r="AK935" t="s">
        <v>54</v>
      </c>
      <c r="AL935" s="23" t="str">
        <f t="shared" si="15"/>
        <v>อื่น ๆ</v>
      </c>
      <c r="AM935">
        <f>LEN(Exploratory_Data_Analysis___video_youtube[[#This Row],[description]])</f>
        <v>404</v>
      </c>
    </row>
    <row r="936" spans="1:39" x14ac:dyDescent="0.35">
      <c r="A936" t="s">
        <v>8500</v>
      </c>
      <c r="B936" t="s">
        <v>8501</v>
      </c>
      <c r="C936" t="s">
        <v>8501</v>
      </c>
      <c r="D936" t="s">
        <v>8502</v>
      </c>
      <c r="E936" t="s">
        <v>41</v>
      </c>
      <c r="F936" t="s">
        <v>516</v>
      </c>
      <c r="G936" t="s">
        <v>1721</v>
      </c>
      <c r="H936" t="s">
        <v>1721</v>
      </c>
      <c r="I936" t="s">
        <v>2494</v>
      </c>
      <c r="J936" t="s">
        <v>8503</v>
      </c>
      <c r="K936" t="s">
        <v>8503</v>
      </c>
      <c r="L936" t="s">
        <v>8504</v>
      </c>
      <c r="M936">
        <v>15</v>
      </c>
      <c r="N936">
        <v>4</v>
      </c>
      <c r="O936">
        <v>2019</v>
      </c>
      <c r="P936">
        <v>15</v>
      </c>
      <c r="Q936" t="s">
        <v>355</v>
      </c>
      <c r="R936" s="1">
        <v>43556</v>
      </c>
      <c r="S936">
        <v>2</v>
      </c>
      <c r="T936" t="s">
        <v>8319</v>
      </c>
      <c r="U936" t="s">
        <v>8505</v>
      </c>
      <c r="V936">
        <v>5747</v>
      </c>
      <c r="W936" t="s">
        <v>8506</v>
      </c>
      <c r="X936">
        <v>103</v>
      </c>
      <c r="Y936">
        <v>1.7899999999999999E-2</v>
      </c>
      <c r="Z936">
        <v>3</v>
      </c>
      <c r="AA936" t="s">
        <v>8507</v>
      </c>
      <c r="AB936">
        <v>35</v>
      </c>
      <c r="AC936">
        <v>14</v>
      </c>
      <c r="AD936">
        <v>0</v>
      </c>
      <c r="AE936">
        <v>14.6</v>
      </c>
      <c r="AF936" t="s">
        <v>187</v>
      </c>
      <c r="AG936">
        <v>24400</v>
      </c>
      <c r="AH936" t="s">
        <v>8508</v>
      </c>
      <c r="AI936" t="s">
        <v>54</v>
      </c>
      <c r="AJ936" t="s">
        <v>166</v>
      </c>
      <c r="AK936" t="s">
        <v>54</v>
      </c>
      <c r="AL936" s="23" t="str">
        <f t="shared" si="15"/>
        <v>Life Style</v>
      </c>
      <c r="AM936">
        <f>LEN(Exploratory_Data_Analysis___video_youtube[[#This Row],[description]])</f>
        <v>343</v>
      </c>
    </row>
    <row r="937" spans="1:39" x14ac:dyDescent="0.35">
      <c r="A937" t="s">
        <v>8509</v>
      </c>
      <c r="B937" t="s">
        <v>8510</v>
      </c>
      <c r="C937" t="s">
        <v>8510</v>
      </c>
      <c r="D937" t="s">
        <v>8511</v>
      </c>
      <c r="E937" t="s">
        <v>41</v>
      </c>
      <c r="F937" t="s">
        <v>192</v>
      </c>
      <c r="G937" t="s">
        <v>1721</v>
      </c>
      <c r="H937" t="s">
        <v>1721</v>
      </c>
      <c r="I937" t="s">
        <v>2494</v>
      </c>
      <c r="J937" t="s">
        <v>8512</v>
      </c>
      <c r="K937" t="s">
        <v>8512</v>
      </c>
      <c r="L937" t="s">
        <v>8513</v>
      </c>
      <c r="M937">
        <v>14</v>
      </c>
      <c r="N937">
        <v>4</v>
      </c>
      <c r="O937">
        <v>2019</v>
      </c>
      <c r="P937">
        <v>14</v>
      </c>
      <c r="Q937" t="s">
        <v>355</v>
      </c>
      <c r="R937" s="1">
        <v>43556</v>
      </c>
      <c r="S937">
        <v>2</v>
      </c>
      <c r="T937" t="s">
        <v>8319</v>
      </c>
      <c r="U937" t="s">
        <v>8514</v>
      </c>
      <c r="V937">
        <v>12658</v>
      </c>
      <c r="W937" t="s">
        <v>4838</v>
      </c>
      <c r="X937">
        <v>231</v>
      </c>
      <c r="Y937">
        <v>1.8200000000000001E-2</v>
      </c>
      <c r="Z937">
        <v>9</v>
      </c>
      <c r="AA937" t="s">
        <v>8515</v>
      </c>
      <c r="AB937">
        <v>31</v>
      </c>
      <c r="AC937">
        <v>10</v>
      </c>
      <c r="AD937">
        <v>0</v>
      </c>
      <c r="AE937">
        <v>10.5</v>
      </c>
      <c r="AF937" t="s">
        <v>187</v>
      </c>
      <c r="AG937">
        <v>24900</v>
      </c>
      <c r="AH937" t="s">
        <v>8516</v>
      </c>
      <c r="AI937" t="s">
        <v>54</v>
      </c>
      <c r="AJ937" t="s">
        <v>9380</v>
      </c>
      <c r="AK937" t="s">
        <v>54</v>
      </c>
      <c r="AL937" s="23" t="str">
        <f t="shared" si="15"/>
        <v>Life Style</v>
      </c>
      <c r="AM937">
        <f>LEN(Exploratory_Data_Analysis___video_youtube[[#This Row],[description]])</f>
        <v>351</v>
      </c>
    </row>
    <row r="938" spans="1:39" x14ac:dyDescent="0.35">
      <c r="A938" t="s">
        <v>8517</v>
      </c>
      <c r="B938" t="s">
        <v>8518</v>
      </c>
      <c r="C938" t="s">
        <v>8518</v>
      </c>
      <c r="D938" t="s">
        <v>8519</v>
      </c>
      <c r="E938" t="s">
        <v>41</v>
      </c>
      <c r="F938" t="s">
        <v>4527</v>
      </c>
      <c r="G938" t="s">
        <v>1721</v>
      </c>
      <c r="H938" t="s">
        <v>1721</v>
      </c>
      <c r="I938" t="s">
        <v>2494</v>
      </c>
      <c r="J938" t="s">
        <v>8520</v>
      </c>
      <c r="K938" t="s">
        <v>8520</v>
      </c>
      <c r="L938" t="s">
        <v>8521</v>
      </c>
      <c r="M938">
        <v>13</v>
      </c>
      <c r="N938">
        <v>4</v>
      </c>
      <c r="O938">
        <v>2019</v>
      </c>
      <c r="P938">
        <v>13</v>
      </c>
      <c r="Q938" t="s">
        <v>355</v>
      </c>
      <c r="R938" s="1">
        <v>43556</v>
      </c>
      <c r="S938">
        <v>2</v>
      </c>
      <c r="T938" t="s">
        <v>8319</v>
      </c>
      <c r="U938" t="s">
        <v>8522</v>
      </c>
      <c r="V938">
        <v>5109</v>
      </c>
      <c r="W938" t="s">
        <v>3565</v>
      </c>
      <c r="X938">
        <v>124</v>
      </c>
      <c r="Y938">
        <v>2.4299999999999999E-2</v>
      </c>
      <c r="Z938">
        <v>10</v>
      </c>
      <c r="AA938" t="s">
        <v>8523</v>
      </c>
      <c r="AB938">
        <v>35</v>
      </c>
      <c r="AC938">
        <v>8</v>
      </c>
      <c r="AD938">
        <v>0</v>
      </c>
      <c r="AE938">
        <v>8.6</v>
      </c>
      <c r="AF938" t="s">
        <v>187</v>
      </c>
      <c r="AG938">
        <v>22000</v>
      </c>
      <c r="AH938" t="s">
        <v>8524</v>
      </c>
      <c r="AI938" t="s">
        <v>54</v>
      </c>
      <c r="AJ938" t="s">
        <v>9380</v>
      </c>
      <c r="AK938" t="s">
        <v>54</v>
      </c>
      <c r="AL938" s="23" t="str">
        <f t="shared" si="15"/>
        <v>Life Style</v>
      </c>
      <c r="AM938">
        <f>LEN(Exploratory_Data_Analysis___video_youtube[[#This Row],[description]])</f>
        <v>295</v>
      </c>
    </row>
    <row r="939" spans="1:39" x14ac:dyDescent="0.35">
      <c r="A939" t="s">
        <v>8525</v>
      </c>
      <c r="B939" t="s">
        <v>8526</v>
      </c>
      <c r="C939" t="s">
        <v>8526</v>
      </c>
      <c r="D939" t="s">
        <v>8527</v>
      </c>
      <c r="E939" t="s">
        <v>41</v>
      </c>
      <c r="F939" t="s">
        <v>103</v>
      </c>
      <c r="G939" t="s">
        <v>1721</v>
      </c>
      <c r="H939" t="s">
        <v>1721</v>
      </c>
      <c r="I939" t="s">
        <v>2494</v>
      </c>
      <c r="J939" t="s">
        <v>8528</v>
      </c>
      <c r="K939" t="s">
        <v>8528</v>
      </c>
      <c r="L939" t="s">
        <v>8529</v>
      </c>
      <c r="M939">
        <v>12</v>
      </c>
      <c r="N939">
        <v>4</v>
      </c>
      <c r="O939">
        <v>2019</v>
      </c>
      <c r="P939">
        <v>12</v>
      </c>
      <c r="Q939" t="s">
        <v>355</v>
      </c>
      <c r="R939" s="1">
        <v>43556</v>
      </c>
      <c r="S939">
        <v>2</v>
      </c>
      <c r="T939" t="s">
        <v>8319</v>
      </c>
      <c r="U939" t="s">
        <v>8530</v>
      </c>
      <c r="V939">
        <v>6498</v>
      </c>
      <c r="W939" t="s">
        <v>8531</v>
      </c>
      <c r="X939">
        <v>80</v>
      </c>
      <c r="Y939">
        <v>1.23E-2</v>
      </c>
      <c r="Z939">
        <v>5</v>
      </c>
      <c r="AA939" t="s">
        <v>8262</v>
      </c>
      <c r="AB939">
        <v>16</v>
      </c>
      <c r="AC939">
        <v>18</v>
      </c>
      <c r="AD939">
        <v>0</v>
      </c>
      <c r="AE939">
        <v>18.3</v>
      </c>
      <c r="AF939" t="s">
        <v>187</v>
      </c>
      <c r="AG939">
        <v>22700</v>
      </c>
      <c r="AH939" t="s">
        <v>8532</v>
      </c>
      <c r="AI939" t="s">
        <v>54</v>
      </c>
      <c r="AJ939" t="s">
        <v>7216</v>
      </c>
      <c r="AK939" t="s">
        <v>54</v>
      </c>
      <c r="AL939" s="23" t="str">
        <f t="shared" si="15"/>
        <v>Life Style</v>
      </c>
      <c r="AM939">
        <f>LEN(Exploratory_Data_Analysis___video_youtube[[#This Row],[description]])</f>
        <v>368</v>
      </c>
    </row>
    <row r="940" spans="1:39" x14ac:dyDescent="0.35">
      <c r="A940" t="s">
        <v>8533</v>
      </c>
      <c r="B940" t="s">
        <v>8534</v>
      </c>
      <c r="C940" t="s">
        <v>8534</v>
      </c>
      <c r="D940" t="s">
        <v>8535</v>
      </c>
      <c r="E940" t="s">
        <v>41</v>
      </c>
      <c r="F940" t="s">
        <v>224</v>
      </c>
      <c r="G940" t="s">
        <v>1721</v>
      </c>
      <c r="H940" t="s">
        <v>1721</v>
      </c>
      <c r="I940" t="s">
        <v>2494</v>
      </c>
      <c r="J940" t="s">
        <v>8536</v>
      </c>
      <c r="K940" t="s">
        <v>8536</v>
      </c>
      <c r="L940" t="s">
        <v>8537</v>
      </c>
      <c r="M940">
        <v>9</v>
      </c>
      <c r="N940">
        <v>4</v>
      </c>
      <c r="O940">
        <v>2019</v>
      </c>
      <c r="P940">
        <v>9</v>
      </c>
      <c r="Q940" t="s">
        <v>355</v>
      </c>
      <c r="R940" s="1">
        <v>43556</v>
      </c>
      <c r="S940">
        <v>2</v>
      </c>
      <c r="T940" t="s">
        <v>8319</v>
      </c>
      <c r="U940" t="s">
        <v>8538</v>
      </c>
      <c r="V940">
        <v>9081</v>
      </c>
      <c r="W940" t="s">
        <v>3302</v>
      </c>
      <c r="X940">
        <v>150</v>
      </c>
      <c r="Y940">
        <v>1.6500000000000001E-2</v>
      </c>
      <c r="Z940">
        <v>15</v>
      </c>
      <c r="AA940" t="s">
        <v>8539</v>
      </c>
      <c r="AB940">
        <v>42</v>
      </c>
      <c r="AC940">
        <v>36</v>
      </c>
      <c r="AD940">
        <v>0</v>
      </c>
      <c r="AE940">
        <v>36.700000000000003</v>
      </c>
      <c r="AF940" t="s">
        <v>52</v>
      </c>
      <c r="AG940">
        <v>27300</v>
      </c>
      <c r="AH940" t="s">
        <v>8540</v>
      </c>
      <c r="AI940" t="s">
        <v>54</v>
      </c>
      <c r="AJ940" t="s">
        <v>249</v>
      </c>
      <c r="AK940" t="s">
        <v>54</v>
      </c>
      <c r="AL940" s="23" t="str">
        <f t="shared" si="15"/>
        <v>เศรษฐกิจ</v>
      </c>
      <c r="AM940">
        <f>LEN(Exploratory_Data_Analysis___video_youtube[[#This Row],[description]])</f>
        <v>414</v>
      </c>
    </row>
    <row r="941" spans="1:39" x14ac:dyDescent="0.35">
      <c r="A941" t="s">
        <v>8541</v>
      </c>
      <c r="B941" t="s">
        <v>8542</v>
      </c>
      <c r="C941" t="s">
        <v>8542</v>
      </c>
      <c r="D941" t="s">
        <v>8543</v>
      </c>
      <c r="E941" t="s">
        <v>41</v>
      </c>
      <c r="F941" t="s">
        <v>4017</v>
      </c>
      <c r="G941" t="s">
        <v>1721</v>
      </c>
      <c r="H941" t="s">
        <v>1721</v>
      </c>
      <c r="I941" t="s">
        <v>2494</v>
      </c>
      <c r="J941" t="s">
        <v>8544</v>
      </c>
      <c r="K941" t="s">
        <v>8544</v>
      </c>
      <c r="L941" t="s">
        <v>8545</v>
      </c>
      <c r="M941">
        <v>5</v>
      </c>
      <c r="N941">
        <v>4</v>
      </c>
      <c r="O941">
        <v>2019</v>
      </c>
      <c r="P941">
        <v>5</v>
      </c>
      <c r="Q941" t="s">
        <v>355</v>
      </c>
      <c r="R941" s="1">
        <v>43556</v>
      </c>
      <c r="S941">
        <v>2</v>
      </c>
      <c r="T941" t="s">
        <v>8319</v>
      </c>
      <c r="U941" t="s">
        <v>8546</v>
      </c>
      <c r="V941">
        <v>5762</v>
      </c>
      <c r="W941" t="s">
        <v>8547</v>
      </c>
      <c r="X941">
        <v>92</v>
      </c>
      <c r="Y941">
        <v>1.6E-2</v>
      </c>
      <c r="Z941">
        <v>2</v>
      </c>
      <c r="AA941" t="s">
        <v>2480</v>
      </c>
      <c r="AB941">
        <v>47</v>
      </c>
      <c r="AC941">
        <v>27</v>
      </c>
      <c r="AD941">
        <v>0</v>
      </c>
      <c r="AE941">
        <v>27.8</v>
      </c>
      <c r="AF941" t="s">
        <v>187</v>
      </c>
      <c r="AG941">
        <v>26700</v>
      </c>
      <c r="AH941" t="s">
        <v>8548</v>
      </c>
      <c r="AI941" t="s">
        <v>54</v>
      </c>
      <c r="AJ941" t="s">
        <v>4025</v>
      </c>
      <c r="AK941" t="s">
        <v>4025</v>
      </c>
      <c r="AL941" s="23" t="str">
        <f t="shared" si="15"/>
        <v>สินค้าและบริการ</v>
      </c>
      <c r="AM941">
        <f>LEN(Exploratory_Data_Analysis___video_youtube[[#This Row],[description]])</f>
        <v>595</v>
      </c>
    </row>
    <row r="942" spans="1:39" x14ac:dyDescent="0.35">
      <c r="A942" t="s">
        <v>8549</v>
      </c>
      <c r="B942" t="s">
        <v>8550</v>
      </c>
      <c r="C942" t="s">
        <v>8550</v>
      </c>
      <c r="D942" t="s">
        <v>8551</v>
      </c>
      <c r="E942" t="s">
        <v>41</v>
      </c>
      <c r="F942" t="s">
        <v>4017</v>
      </c>
      <c r="G942" t="s">
        <v>1721</v>
      </c>
      <c r="H942" t="s">
        <v>1721</v>
      </c>
      <c r="I942" t="s">
        <v>2494</v>
      </c>
      <c r="J942" t="s">
        <v>8552</v>
      </c>
      <c r="K942" t="s">
        <v>8552</v>
      </c>
      <c r="L942" t="s">
        <v>8553</v>
      </c>
      <c r="M942">
        <v>2</v>
      </c>
      <c r="N942">
        <v>4</v>
      </c>
      <c r="O942">
        <v>2019</v>
      </c>
      <c r="P942">
        <v>2</v>
      </c>
      <c r="Q942" t="s">
        <v>355</v>
      </c>
      <c r="R942" s="1">
        <v>43556</v>
      </c>
      <c r="S942">
        <v>2</v>
      </c>
      <c r="T942" t="s">
        <v>8319</v>
      </c>
      <c r="U942" t="s">
        <v>8554</v>
      </c>
      <c r="V942">
        <v>367759</v>
      </c>
      <c r="W942" t="s">
        <v>8555</v>
      </c>
      <c r="X942">
        <v>10257</v>
      </c>
      <c r="Y942">
        <v>2.7900000000000001E-2</v>
      </c>
      <c r="Z942">
        <v>128</v>
      </c>
      <c r="AA942" t="s">
        <v>8556</v>
      </c>
      <c r="AB942">
        <v>35</v>
      </c>
      <c r="AC942">
        <v>26</v>
      </c>
      <c r="AD942">
        <v>0</v>
      </c>
      <c r="AE942">
        <v>26.6</v>
      </c>
      <c r="AF942" t="s">
        <v>187</v>
      </c>
      <c r="AG942">
        <v>38600</v>
      </c>
      <c r="AH942" t="s">
        <v>8557</v>
      </c>
      <c r="AI942" t="s">
        <v>54</v>
      </c>
      <c r="AJ942" t="s">
        <v>54</v>
      </c>
      <c r="AK942" t="s">
        <v>54</v>
      </c>
      <c r="AL942" s="23" t="str">
        <f t="shared" si="15"/>
        <v>อื่น ๆ</v>
      </c>
      <c r="AM942">
        <f>LEN(Exploratory_Data_Analysis___video_youtube[[#This Row],[description]])</f>
        <v>300</v>
      </c>
    </row>
    <row r="943" spans="1:39" x14ac:dyDescent="0.35">
      <c r="A943" t="s">
        <v>8558</v>
      </c>
      <c r="B943" t="s">
        <v>8559</v>
      </c>
      <c r="C943" t="s">
        <v>8559</v>
      </c>
      <c r="D943" t="s">
        <v>8560</v>
      </c>
      <c r="E943" t="s">
        <v>41</v>
      </c>
      <c r="F943" t="s">
        <v>8561</v>
      </c>
      <c r="G943" t="s">
        <v>1721</v>
      </c>
      <c r="H943" t="s">
        <v>1721</v>
      </c>
      <c r="I943" t="s">
        <v>2494</v>
      </c>
      <c r="J943" t="s">
        <v>8562</v>
      </c>
      <c r="K943" t="s">
        <v>8562</v>
      </c>
      <c r="L943" t="s">
        <v>8563</v>
      </c>
      <c r="M943">
        <v>29</v>
      </c>
      <c r="N943">
        <v>3</v>
      </c>
      <c r="O943">
        <v>2019</v>
      </c>
      <c r="P943">
        <v>29</v>
      </c>
      <c r="Q943" t="s">
        <v>280</v>
      </c>
      <c r="R943" s="1">
        <v>43525</v>
      </c>
      <c r="S943">
        <v>1</v>
      </c>
      <c r="T943" t="s">
        <v>8564</v>
      </c>
      <c r="U943" t="s">
        <v>8565</v>
      </c>
      <c r="V943">
        <v>360579</v>
      </c>
      <c r="W943" t="s">
        <v>8566</v>
      </c>
      <c r="X943">
        <v>8688</v>
      </c>
      <c r="Y943">
        <v>2.41E-2</v>
      </c>
      <c r="Z943">
        <v>145</v>
      </c>
      <c r="AA943" t="s">
        <v>8567</v>
      </c>
      <c r="AB943">
        <v>39</v>
      </c>
      <c r="AC943">
        <v>26</v>
      </c>
      <c r="AD943">
        <v>0</v>
      </c>
      <c r="AE943">
        <v>26.7</v>
      </c>
      <c r="AF943" t="s">
        <v>187</v>
      </c>
      <c r="AG943">
        <v>43300</v>
      </c>
      <c r="AH943" t="s">
        <v>8568</v>
      </c>
      <c r="AI943" t="s">
        <v>54</v>
      </c>
      <c r="AJ943" t="s">
        <v>166</v>
      </c>
      <c r="AK943" t="s">
        <v>54</v>
      </c>
      <c r="AL943" s="23" t="str">
        <f t="shared" si="15"/>
        <v>Life Style</v>
      </c>
      <c r="AM943">
        <f>LEN(Exploratory_Data_Analysis___video_youtube[[#This Row],[description]])</f>
        <v>504</v>
      </c>
    </row>
    <row r="944" spans="1:39" x14ac:dyDescent="0.35">
      <c r="A944" t="s">
        <v>8569</v>
      </c>
      <c r="B944" t="s">
        <v>8570</v>
      </c>
      <c r="C944" t="s">
        <v>8570</v>
      </c>
      <c r="D944" t="s">
        <v>8571</v>
      </c>
      <c r="E944" t="s">
        <v>41</v>
      </c>
      <c r="F944" t="s">
        <v>1749</v>
      </c>
      <c r="G944" t="s">
        <v>1721</v>
      </c>
      <c r="H944" t="s">
        <v>1721</v>
      </c>
      <c r="I944" t="s">
        <v>2494</v>
      </c>
      <c r="J944" t="s">
        <v>8572</v>
      </c>
      <c r="K944" t="s">
        <v>8572</v>
      </c>
      <c r="L944" t="s">
        <v>8573</v>
      </c>
      <c r="M944">
        <v>28</v>
      </c>
      <c r="N944">
        <v>3</v>
      </c>
      <c r="O944">
        <v>2019</v>
      </c>
      <c r="P944">
        <v>28</v>
      </c>
      <c r="Q944" t="s">
        <v>280</v>
      </c>
      <c r="R944" s="1">
        <v>43525</v>
      </c>
      <c r="S944">
        <v>1</v>
      </c>
      <c r="T944" t="s">
        <v>8564</v>
      </c>
      <c r="U944" t="s">
        <v>8574</v>
      </c>
      <c r="V944">
        <v>58130</v>
      </c>
      <c r="W944" t="s">
        <v>8575</v>
      </c>
      <c r="X944">
        <v>1045</v>
      </c>
      <c r="Y944">
        <v>1.7999999999999999E-2</v>
      </c>
      <c r="Z944">
        <v>22</v>
      </c>
      <c r="AA944" t="s">
        <v>8576</v>
      </c>
      <c r="AB944">
        <v>58</v>
      </c>
      <c r="AC944">
        <v>37</v>
      </c>
      <c r="AD944">
        <v>0</v>
      </c>
      <c r="AE944">
        <v>38</v>
      </c>
      <c r="AF944" t="s">
        <v>52</v>
      </c>
      <c r="AG944">
        <v>17800</v>
      </c>
      <c r="AH944" t="s">
        <v>8577</v>
      </c>
      <c r="AI944" t="s">
        <v>54</v>
      </c>
      <c r="AJ944" t="s">
        <v>54</v>
      </c>
      <c r="AK944" t="s">
        <v>54</v>
      </c>
      <c r="AL944" s="23" t="str">
        <f t="shared" si="15"/>
        <v>อื่น ๆ</v>
      </c>
      <c r="AM944">
        <f>LEN(Exploratory_Data_Analysis___video_youtube[[#This Row],[description]])</f>
        <v>608</v>
      </c>
    </row>
    <row r="945" spans="1:39" x14ac:dyDescent="0.35">
      <c r="A945" t="s">
        <v>8578</v>
      </c>
      <c r="B945" t="s">
        <v>8579</v>
      </c>
      <c r="C945" t="s">
        <v>8579</v>
      </c>
      <c r="D945" t="s">
        <v>8580</v>
      </c>
      <c r="E945" t="s">
        <v>41</v>
      </c>
      <c r="F945" t="s">
        <v>114</v>
      </c>
      <c r="G945" t="s">
        <v>1721</v>
      </c>
      <c r="H945" t="s">
        <v>1721</v>
      </c>
      <c r="I945" t="s">
        <v>2494</v>
      </c>
      <c r="J945" t="s">
        <v>8581</v>
      </c>
      <c r="K945" t="s">
        <v>8581</v>
      </c>
      <c r="L945" t="s">
        <v>8582</v>
      </c>
      <c r="M945">
        <v>27</v>
      </c>
      <c r="N945">
        <v>3</v>
      </c>
      <c r="O945">
        <v>2019</v>
      </c>
      <c r="P945">
        <v>27</v>
      </c>
      <c r="Q945" t="s">
        <v>280</v>
      </c>
      <c r="R945" s="1">
        <v>43525</v>
      </c>
      <c r="S945">
        <v>1</v>
      </c>
      <c r="T945" t="s">
        <v>8564</v>
      </c>
      <c r="U945" t="s">
        <v>8583</v>
      </c>
      <c r="V945">
        <v>41047</v>
      </c>
      <c r="W945" t="s">
        <v>8584</v>
      </c>
      <c r="X945">
        <v>574</v>
      </c>
      <c r="Y945">
        <v>1.4E-2</v>
      </c>
      <c r="Z945">
        <v>32</v>
      </c>
      <c r="AA945" t="s">
        <v>8585</v>
      </c>
      <c r="AB945">
        <v>16</v>
      </c>
      <c r="AC945">
        <v>48</v>
      </c>
      <c r="AD945">
        <v>0</v>
      </c>
      <c r="AE945">
        <v>48.3</v>
      </c>
      <c r="AF945" t="s">
        <v>52</v>
      </c>
      <c r="AG945">
        <v>32500</v>
      </c>
      <c r="AH945" t="s">
        <v>8586</v>
      </c>
      <c r="AI945" t="s">
        <v>54</v>
      </c>
      <c r="AJ945" t="s">
        <v>166</v>
      </c>
      <c r="AK945" t="s">
        <v>54</v>
      </c>
      <c r="AL945" s="23" t="str">
        <f t="shared" si="15"/>
        <v>Life Style</v>
      </c>
      <c r="AM945">
        <f>LEN(Exploratory_Data_Analysis___video_youtube[[#This Row],[description]])</f>
        <v>653</v>
      </c>
    </row>
    <row r="946" spans="1:39" x14ac:dyDescent="0.35">
      <c r="A946" t="s">
        <v>8587</v>
      </c>
      <c r="B946" t="s">
        <v>8588</v>
      </c>
      <c r="C946" t="s">
        <v>8588</v>
      </c>
      <c r="D946" t="s">
        <v>8589</v>
      </c>
      <c r="E946" t="s">
        <v>41</v>
      </c>
      <c r="F946" t="s">
        <v>8561</v>
      </c>
      <c r="G946" t="s">
        <v>1721</v>
      </c>
      <c r="H946" t="s">
        <v>1721</v>
      </c>
      <c r="I946" t="s">
        <v>2494</v>
      </c>
      <c r="J946" t="s">
        <v>8590</v>
      </c>
      <c r="K946" t="s">
        <v>8590</v>
      </c>
      <c r="L946" t="s">
        <v>8591</v>
      </c>
      <c r="M946">
        <v>19</v>
      </c>
      <c r="N946">
        <v>3</v>
      </c>
      <c r="O946">
        <v>2019</v>
      </c>
      <c r="P946">
        <v>19</v>
      </c>
      <c r="Q946" t="s">
        <v>280</v>
      </c>
      <c r="R946" s="1">
        <v>43525</v>
      </c>
      <c r="S946">
        <v>1</v>
      </c>
      <c r="T946" t="s">
        <v>8564</v>
      </c>
      <c r="U946" t="s">
        <v>8592</v>
      </c>
      <c r="V946">
        <v>124549</v>
      </c>
      <c r="W946" t="s">
        <v>8593</v>
      </c>
      <c r="X946">
        <v>2148</v>
      </c>
      <c r="Y946">
        <v>1.72E-2</v>
      </c>
      <c r="Z946">
        <v>225</v>
      </c>
      <c r="AA946" t="s">
        <v>8594</v>
      </c>
      <c r="AB946">
        <v>31</v>
      </c>
      <c r="AC946">
        <v>50</v>
      </c>
      <c r="AD946">
        <v>0</v>
      </c>
      <c r="AE946">
        <v>50.5</v>
      </c>
      <c r="AF946" t="s">
        <v>52</v>
      </c>
      <c r="AG946">
        <v>40200</v>
      </c>
      <c r="AH946" t="s">
        <v>8595</v>
      </c>
      <c r="AI946" t="s">
        <v>54</v>
      </c>
      <c r="AJ946" t="s">
        <v>54</v>
      </c>
      <c r="AK946" t="s">
        <v>54</v>
      </c>
      <c r="AL946" s="23" t="str">
        <f t="shared" si="15"/>
        <v>อื่น ๆ</v>
      </c>
      <c r="AM946">
        <f>LEN(Exploratory_Data_Analysis___video_youtube[[#This Row],[description]])</f>
        <v>499</v>
      </c>
    </row>
    <row r="947" spans="1:39" x14ac:dyDescent="0.35">
      <c r="A947" t="s">
        <v>8596</v>
      </c>
      <c r="B947" t="s">
        <v>8597</v>
      </c>
      <c r="C947" t="s">
        <v>8597</v>
      </c>
      <c r="D947" t="s">
        <v>8598</v>
      </c>
      <c r="E947" t="s">
        <v>41</v>
      </c>
      <c r="F947" t="s">
        <v>3112</v>
      </c>
      <c r="G947" t="s">
        <v>1721</v>
      </c>
      <c r="H947" t="s">
        <v>1721</v>
      </c>
      <c r="I947" t="s">
        <v>2494</v>
      </c>
      <c r="J947" t="s">
        <v>8599</v>
      </c>
      <c r="K947" t="s">
        <v>8599</v>
      </c>
      <c r="L947" t="s">
        <v>8600</v>
      </c>
      <c r="M947">
        <v>15</v>
      </c>
      <c r="N947">
        <v>3</v>
      </c>
      <c r="O947">
        <v>2019</v>
      </c>
      <c r="P947">
        <v>15</v>
      </c>
      <c r="Q947" t="s">
        <v>280</v>
      </c>
      <c r="R947" s="1">
        <v>43525</v>
      </c>
      <c r="S947">
        <v>1</v>
      </c>
      <c r="T947" t="s">
        <v>8564</v>
      </c>
      <c r="U947" t="s">
        <v>8601</v>
      </c>
      <c r="V947">
        <v>7041</v>
      </c>
      <c r="W947" t="s">
        <v>8602</v>
      </c>
      <c r="X947">
        <v>113</v>
      </c>
      <c r="Y947">
        <v>1.6E-2</v>
      </c>
      <c r="Z947">
        <v>5</v>
      </c>
      <c r="AA947" t="s">
        <v>8603</v>
      </c>
      <c r="AB947">
        <v>31</v>
      </c>
      <c r="AC947">
        <v>56</v>
      </c>
      <c r="AD947">
        <v>0</v>
      </c>
      <c r="AE947">
        <v>56.5</v>
      </c>
      <c r="AF947" t="s">
        <v>52</v>
      </c>
      <c r="AG947">
        <v>29100</v>
      </c>
      <c r="AH947" t="s">
        <v>8604</v>
      </c>
      <c r="AI947" t="s">
        <v>54</v>
      </c>
      <c r="AJ947" t="s">
        <v>166</v>
      </c>
      <c r="AK947" t="s">
        <v>54</v>
      </c>
      <c r="AL947" s="23" t="str">
        <f t="shared" si="15"/>
        <v>Life Style</v>
      </c>
      <c r="AM947">
        <f>LEN(Exploratory_Data_Analysis___video_youtube[[#This Row],[description]])</f>
        <v>684</v>
      </c>
    </row>
    <row r="948" spans="1:39" x14ac:dyDescent="0.35">
      <c r="A948" t="s">
        <v>8605</v>
      </c>
      <c r="B948" t="s">
        <v>8606</v>
      </c>
      <c r="C948" t="s">
        <v>8606</v>
      </c>
      <c r="D948" t="s">
        <v>8607</v>
      </c>
      <c r="E948" t="s">
        <v>41</v>
      </c>
      <c r="F948" t="s">
        <v>4017</v>
      </c>
      <c r="G948" t="s">
        <v>1721</v>
      </c>
      <c r="H948" t="s">
        <v>1721</v>
      </c>
      <c r="I948" t="s">
        <v>2494</v>
      </c>
      <c r="J948" t="s">
        <v>8608</v>
      </c>
      <c r="K948" t="s">
        <v>8608</v>
      </c>
      <c r="L948" t="s">
        <v>8609</v>
      </c>
      <c r="M948">
        <v>12</v>
      </c>
      <c r="N948">
        <v>3</v>
      </c>
      <c r="O948">
        <v>2019</v>
      </c>
      <c r="P948">
        <v>12</v>
      </c>
      <c r="Q948" t="s">
        <v>280</v>
      </c>
      <c r="R948" s="1">
        <v>43525</v>
      </c>
      <c r="S948">
        <v>1</v>
      </c>
      <c r="T948" t="s">
        <v>8564</v>
      </c>
      <c r="U948" t="s">
        <v>8610</v>
      </c>
      <c r="V948">
        <v>24338</v>
      </c>
      <c r="W948" t="s">
        <v>3521</v>
      </c>
      <c r="X948">
        <v>482</v>
      </c>
      <c r="Y948">
        <v>1.9800000000000002E-2</v>
      </c>
      <c r="Z948">
        <v>17</v>
      </c>
      <c r="AA948" t="s">
        <v>8611</v>
      </c>
      <c r="AB948">
        <v>5</v>
      </c>
      <c r="AC948">
        <v>17</v>
      </c>
      <c r="AD948">
        <v>0</v>
      </c>
      <c r="AE948">
        <v>17.100000000000001</v>
      </c>
      <c r="AF948" t="s">
        <v>187</v>
      </c>
      <c r="AG948">
        <v>24900</v>
      </c>
      <c r="AH948" t="s">
        <v>8612</v>
      </c>
      <c r="AI948" t="s">
        <v>54</v>
      </c>
      <c r="AJ948" t="s">
        <v>54</v>
      </c>
      <c r="AK948" t="s">
        <v>54</v>
      </c>
      <c r="AL948" s="23" t="str">
        <f t="shared" si="15"/>
        <v>อื่น ๆ</v>
      </c>
      <c r="AM948">
        <f>LEN(Exploratory_Data_Analysis___video_youtube[[#This Row],[description]])</f>
        <v>391</v>
      </c>
    </row>
    <row r="949" spans="1:39" x14ac:dyDescent="0.35">
      <c r="A949" t="s">
        <v>8613</v>
      </c>
      <c r="B949" t="s">
        <v>8614</v>
      </c>
      <c r="C949" t="s">
        <v>8614</v>
      </c>
      <c r="D949" t="s">
        <v>8615</v>
      </c>
      <c r="E949" t="s">
        <v>41</v>
      </c>
      <c r="F949" t="s">
        <v>276</v>
      </c>
      <c r="G949" t="s">
        <v>1721</v>
      </c>
      <c r="H949" t="s">
        <v>1721</v>
      </c>
      <c r="I949" t="s">
        <v>2494</v>
      </c>
      <c r="J949" t="s">
        <v>8616</v>
      </c>
      <c r="K949" t="s">
        <v>8616</v>
      </c>
      <c r="L949" t="s">
        <v>8617</v>
      </c>
      <c r="M949">
        <v>8</v>
      </c>
      <c r="N949">
        <v>3</v>
      </c>
      <c r="O949">
        <v>2019</v>
      </c>
      <c r="P949">
        <v>8</v>
      </c>
      <c r="Q949" t="s">
        <v>280</v>
      </c>
      <c r="R949" s="1">
        <v>43525</v>
      </c>
      <c r="S949">
        <v>1</v>
      </c>
      <c r="T949" t="s">
        <v>8564</v>
      </c>
      <c r="U949" t="s">
        <v>8618</v>
      </c>
      <c r="V949">
        <v>12433</v>
      </c>
      <c r="W949" t="s">
        <v>823</v>
      </c>
      <c r="X949">
        <v>250</v>
      </c>
      <c r="Y949">
        <v>2.01E-2</v>
      </c>
      <c r="Z949">
        <v>19</v>
      </c>
      <c r="AA949" t="s">
        <v>8619</v>
      </c>
      <c r="AB949">
        <v>5</v>
      </c>
      <c r="AC949">
        <v>40</v>
      </c>
      <c r="AD949">
        <v>0</v>
      </c>
      <c r="AE949">
        <v>40.1</v>
      </c>
      <c r="AF949" t="s">
        <v>52</v>
      </c>
      <c r="AG949">
        <v>32900</v>
      </c>
      <c r="AH949" t="s">
        <v>8620</v>
      </c>
      <c r="AI949" t="s">
        <v>54</v>
      </c>
      <c r="AJ949" t="s">
        <v>5573</v>
      </c>
      <c r="AK949" t="s">
        <v>5573</v>
      </c>
      <c r="AL949" s="23" t="str">
        <f t="shared" si="15"/>
        <v>ธุรกิจและการค้า</v>
      </c>
      <c r="AM949">
        <f>LEN(Exploratory_Data_Analysis___video_youtube[[#This Row],[description]])</f>
        <v>452</v>
      </c>
    </row>
    <row r="950" spans="1:39" x14ac:dyDescent="0.35">
      <c r="A950" t="s">
        <v>8621</v>
      </c>
      <c r="B950" t="s">
        <v>8622</v>
      </c>
      <c r="C950" t="s">
        <v>8622</v>
      </c>
      <c r="D950" t="s">
        <v>8623</v>
      </c>
      <c r="E950" t="s">
        <v>41</v>
      </c>
      <c r="F950" t="s">
        <v>4527</v>
      </c>
      <c r="G950" t="s">
        <v>1721</v>
      </c>
      <c r="H950" t="s">
        <v>1721</v>
      </c>
      <c r="I950" t="s">
        <v>2494</v>
      </c>
      <c r="J950" t="s">
        <v>8624</v>
      </c>
      <c r="K950" t="s">
        <v>8624</v>
      </c>
      <c r="L950" t="s">
        <v>8625</v>
      </c>
      <c r="M950">
        <v>6</v>
      </c>
      <c r="N950">
        <v>3</v>
      </c>
      <c r="O950">
        <v>2019</v>
      </c>
      <c r="P950">
        <v>6</v>
      </c>
      <c r="Q950" t="s">
        <v>280</v>
      </c>
      <c r="R950" s="1">
        <v>43525</v>
      </c>
      <c r="S950">
        <v>1</v>
      </c>
      <c r="T950" t="s">
        <v>8564</v>
      </c>
      <c r="U950" t="s">
        <v>8626</v>
      </c>
      <c r="V950">
        <v>196826</v>
      </c>
      <c r="W950" t="s">
        <v>8627</v>
      </c>
      <c r="X950">
        <v>4396</v>
      </c>
      <c r="Y950">
        <v>2.23E-2</v>
      </c>
      <c r="Z950">
        <v>61</v>
      </c>
      <c r="AA950" t="s">
        <v>1689</v>
      </c>
      <c r="AB950">
        <v>15</v>
      </c>
      <c r="AC950">
        <v>34</v>
      </c>
      <c r="AD950">
        <v>0</v>
      </c>
      <c r="AE950">
        <v>34.299999999999997</v>
      </c>
      <c r="AF950" t="s">
        <v>52</v>
      </c>
      <c r="AG950">
        <v>35400</v>
      </c>
      <c r="AH950" t="s">
        <v>8628</v>
      </c>
      <c r="AI950" t="s">
        <v>54</v>
      </c>
      <c r="AJ950" t="s">
        <v>54</v>
      </c>
      <c r="AK950" t="s">
        <v>54</v>
      </c>
      <c r="AL950" s="23" t="str">
        <f t="shared" si="15"/>
        <v>อื่น ๆ</v>
      </c>
      <c r="AM950">
        <f>LEN(Exploratory_Data_Analysis___video_youtube[[#This Row],[description]])</f>
        <v>434</v>
      </c>
    </row>
    <row r="951" spans="1:39" x14ac:dyDescent="0.35">
      <c r="A951" t="s">
        <v>8629</v>
      </c>
      <c r="B951" t="s">
        <v>8630</v>
      </c>
      <c r="C951" t="s">
        <v>8630</v>
      </c>
      <c r="D951" t="s">
        <v>8631</v>
      </c>
      <c r="E951" t="s">
        <v>41</v>
      </c>
      <c r="F951" t="s">
        <v>4038</v>
      </c>
      <c r="G951" t="s">
        <v>1721</v>
      </c>
      <c r="H951" t="s">
        <v>1721</v>
      </c>
      <c r="I951" t="s">
        <v>2494</v>
      </c>
      <c r="J951" t="s">
        <v>8632</v>
      </c>
      <c r="K951" t="s">
        <v>8632</v>
      </c>
      <c r="L951" t="s">
        <v>8633</v>
      </c>
      <c r="M951">
        <v>1</v>
      </c>
      <c r="N951">
        <v>3</v>
      </c>
      <c r="O951">
        <v>2019</v>
      </c>
      <c r="P951">
        <v>1</v>
      </c>
      <c r="Q951" t="s">
        <v>280</v>
      </c>
      <c r="R951" s="1">
        <v>43525</v>
      </c>
      <c r="S951">
        <v>1</v>
      </c>
      <c r="T951" t="s">
        <v>8564</v>
      </c>
      <c r="U951" t="s">
        <v>8634</v>
      </c>
      <c r="V951">
        <v>167989</v>
      </c>
      <c r="W951" t="s">
        <v>8635</v>
      </c>
      <c r="X951">
        <v>3202</v>
      </c>
      <c r="Y951">
        <v>1.9099999999999999E-2</v>
      </c>
      <c r="Z951">
        <v>74</v>
      </c>
      <c r="AA951" t="s">
        <v>8636</v>
      </c>
      <c r="AB951">
        <v>48</v>
      </c>
      <c r="AC951">
        <v>29</v>
      </c>
      <c r="AD951">
        <v>0</v>
      </c>
      <c r="AE951">
        <v>29.8</v>
      </c>
      <c r="AF951" t="s">
        <v>187</v>
      </c>
      <c r="AG951">
        <v>36500</v>
      </c>
      <c r="AH951" t="s">
        <v>8637</v>
      </c>
      <c r="AI951" t="s">
        <v>54</v>
      </c>
      <c r="AJ951" t="s">
        <v>9380</v>
      </c>
      <c r="AK951" t="s">
        <v>54</v>
      </c>
      <c r="AL951" s="23" t="str">
        <f t="shared" si="15"/>
        <v>Life Style</v>
      </c>
      <c r="AM951">
        <f>LEN(Exploratory_Data_Analysis___video_youtube[[#This Row],[description]])</f>
        <v>402</v>
      </c>
    </row>
    <row r="952" spans="1:39" x14ac:dyDescent="0.35">
      <c r="A952" t="s">
        <v>8638</v>
      </c>
      <c r="B952" t="s">
        <v>8639</v>
      </c>
      <c r="C952" t="s">
        <v>8639</v>
      </c>
      <c r="D952" t="s">
        <v>8640</v>
      </c>
      <c r="E952" t="s">
        <v>41</v>
      </c>
      <c r="F952" t="s">
        <v>4017</v>
      </c>
      <c r="G952" t="s">
        <v>1721</v>
      </c>
      <c r="H952" t="s">
        <v>1721</v>
      </c>
      <c r="I952" t="s">
        <v>2494</v>
      </c>
      <c r="J952" t="s">
        <v>8641</v>
      </c>
      <c r="K952" t="s">
        <v>8641</v>
      </c>
      <c r="L952" t="s">
        <v>8642</v>
      </c>
      <c r="M952">
        <v>26</v>
      </c>
      <c r="N952">
        <v>2</v>
      </c>
      <c r="O952">
        <v>2019</v>
      </c>
      <c r="P952">
        <v>26</v>
      </c>
      <c r="Q952" t="s">
        <v>173</v>
      </c>
      <c r="R952" s="1">
        <v>43497</v>
      </c>
      <c r="S952">
        <v>1</v>
      </c>
      <c r="T952" t="s">
        <v>8564</v>
      </c>
      <c r="U952" t="s">
        <v>8643</v>
      </c>
      <c r="V952">
        <v>186652</v>
      </c>
      <c r="W952" t="s">
        <v>8644</v>
      </c>
      <c r="X952">
        <v>4946</v>
      </c>
      <c r="Y952">
        <v>2.6499999999999999E-2</v>
      </c>
      <c r="Z952">
        <v>42</v>
      </c>
      <c r="AA952" t="s">
        <v>8645</v>
      </c>
      <c r="AB952">
        <v>35</v>
      </c>
      <c r="AC952">
        <v>33</v>
      </c>
      <c r="AD952">
        <v>0</v>
      </c>
      <c r="AE952">
        <v>33.6</v>
      </c>
      <c r="AF952" t="s">
        <v>52</v>
      </c>
      <c r="AG952">
        <v>38400</v>
      </c>
      <c r="AH952" t="s">
        <v>8646</v>
      </c>
      <c r="AI952" t="s">
        <v>54</v>
      </c>
      <c r="AJ952" t="s">
        <v>54</v>
      </c>
      <c r="AK952" t="s">
        <v>54</v>
      </c>
      <c r="AL952" s="23" t="str">
        <f t="shared" si="15"/>
        <v>อื่น ๆ</v>
      </c>
      <c r="AM952">
        <f>LEN(Exploratory_Data_Analysis___video_youtube[[#This Row],[description]])</f>
        <v>371</v>
      </c>
    </row>
    <row r="953" spans="1:39" x14ac:dyDescent="0.35">
      <c r="A953" t="s">
        <v>8647</v>
      </c>
      <c r="B953" t="s">
        <v>8648</v>
      </c>
      <c r="C953" t="s">
        <v>8648</v>
      </c>
      <c r="D953" t="s">
        <v>8649</v>
      </c>
      <c r="E953" t="s">
        <v>41</v>
      </c>
      <c r="F953" t="s">
        <v>40</v>
      </c>
      <c r="G953" t="s">
        <v>1721</v>
      </c>
      <c r="H953" t="s">
        <v>1721</v>
      </c>
      <c r="I953" t="s">
        <v>2494</v>
      </c>
      <c r="J953" t="s">
        <v>8650</v>
      </c>
      <c r="K953" t="s">
        <v>8650</v>
      </c>
      <c r="L953" t="s">
        <v>8651</v>
      </c>
      <c r="M953">
        <v>22</v>
      </c>
      <c r="N953">
        <v>2</v>
      </c>
      <c r="O953">
        <v>2019</v>
      </c>
      <c r="P953">
        <v>22</v>
      </c>
      <c r="Q953" t="s">
        <v>173</v>
      </c>
      <c r="R953" s="1">
        <v>43497</v>
      </c>
      <c r="S953">
        <v>1</v>
      </c>
      <c r="T953" t="s">
        <v>8564</v>
      </c>
      <c r="U953" t="s">
        <v>8652</v>
      </c>
      <c r="V953">
        <v>28107</v>
      </c>
      <c r="W953" t="s">
        <v>2499</v>
      </c>
      <c r="X953">
        <v>545</v>
      </c>
      <c r="Y953">
        <v>1.9400000000000001E-2</v>
      </c>
      <c r="Z953">
        <v>11</v>
      </c>
      <c r="AA953" t="s">
        <v>8653</v>
      </c>
      <c r="AB953">
        <v>25</v>
      </c>
      <c r="AC953">
        <v>26</v>
      </c>
      <c r="AD953">
        <v>0</v>
      </c>
      <c r="AE953">
        <v>26.4</v>
      </c>
      <c r="AF953" t="s">
        <v>187</v>
      </c>
      <c r="AG953">
        <v>28500</v>
      </c>
      <c r="AH953" t="s">
        <v>8654</v>
      </c>
      <c r="AI953" t="s">
        <v>54</v>
      </c>
      <c r="AJ953" t="s">
        <v>1579</v>
      </c>
      <c r="AK953" t="s">
        <v>1579</v>
      </c>
      <c r="AL953" s="23" t="str">
        <f t="shared" si="15"/>
        <v>สินค้าและบริการ</v>
      </c>
      <c r="AM953">
        <f>LEN(Exploratory_Data_Analysis___video_youtube[[#This Row],[description]])</f>
        <v>540</v>
      </c>
    </row>
    <row r="954" spans="1:39" x14ac:dyDescent="0.35">
      <c r="A954" t="s">
        <v>8655</v>
      </c>
      <c r="B954" t="s">
        <v>8656</v>
      </c>
      <c r="C954" t="s">
        <v>8656</v>
      </c>
      <c r="D954" t="s">
        <v>8657</v>
      </c>
      <c r="E954" t="s">
        <v>41</v>
      </c>
      <c r="F954" t="s">
        <v>8561</v>
      </c>
      <c r="G954" t="s">
        <v>1721</v>
      </c>
      <c r="H954" t="s">
        <v>1721</v>
      </c>
      <c r="I954" t="s">
        <v>2494</v>
      </c>
      <c r="J954" t="s">
        <v>8658</v>
      </c>
      <c r="K954" t="s">
        <v>8658</v>
      </c>
      <c r="L954" t="s">
        <v>8659</v>
      </c>
      <c r="M954">
        <v>20</v>
      </c>
      <c r="N954">
        <v>2</v>
      </c>
      <c r="O954">
        <v>2019</v>
      </c>
      <c r="P954">
        <v>20</v>
      </c>
      <c r="Q954" t="s">
        <v>173</v>
      </c>
      <c r="R954" s="1">
        <v>43497</v>
      </c>
      <c r="S954">
        <v>1</v>
      </c>
      <c r="T954" t="s">
        <v>8564</v>
      </c>
      <c r="U954" t="s">
        <v>8660</v>
      </c>
      <c r="V954">
        <v>20845</v>
      </c>
      <c r="W954" t="s">
        <v>3902</v>
      </c>
      <c r="X954">
        <v>544</v>
      </c>
      <c r="Y954">
        <v>2.6100000000000002E-2</v>
      </c>
      <c r="Z954">
        <v>11</v>
      </c>
      <c r="AA954" t="s">
        <v>8661</v>
      </c>
      <c r="AB954">
        <v>24</v>
      </c>
      <c r="AC954">
        <v>19</v>
      </c>
      <c r="AD954">
        <v>0</v>
      </c>
      <c r="AE954">
        <v>19.399999999999999</v>
      </c>
      <c r="AF954" t="s">
        <v>187</v>
      </c>
      <c r="AG954">
        <v>22800</v>
      </c>
      <c r="AH954" t="s">
        <v>8662</v>
      </c>
      <c r="AI954" t="s">
        <v>54</v>
      </c>
      <c r="AJ954" t="s">
        <v>5374</v>
      </c>
      <c r="AK954" t="s">
        <v>54</v>
      </c>
      <c r="AL954" s="23" t="str">
        <f t="shared" si="15"/>
        <v>Life Style</v>
      </c>
      <c r="AM954">
        <f>LEN(Exploratory_Data_Analysis___video_youtube[[#This Row],[description]])</f>
        <v>567</v>
      </c>
    </row>
    <row r="955" spans="1:39" x14ac:dyDescent="0.35">
      <c r="A955" t="s">
        <v>8663</v>
      </c>
      <c r="B955" t="s">
        <v>8664</v>
      </c>
      <c r="C955" t="s">
        <v>8664</v>
      </c>
      <c r="D955" t="s">
        <v>8665</v>
      </c>
      <c r="E955" t="s">
        <v>41</v>
      </c>
      <c r="F955" t="s">
        <v>8561</v>
      </c>
      <c r="G955" t="s">
        <v>1721</v>
      </c>
      <c r="H955" t="s">
        <v>1721</v>
      </c>
      <c r="I955" t="s">
        <v>2494</v>
      </c>
      <c r="J955" t="s">
        <v>8658</v>
      </c>
      <c r="K955" t="s">
        <v>8658</v>
      </c>
      <c r="L955" t="s">
        <v>8659</v>
      </c>
      <c r="M955">
        <v>20</v>
      </c>
      <c r="N955">
        <v>2</v>
      </c>
      <c r="O955">
        <v>2019</v>
      </c>
      <c r="P955">
        <v>20</v>
      </c>
      <c r="Q955" t="s">
        <v>173</v>
      </c>
      <c r="R955" s="1">
        <v>43497</v>
      </c>
      <c r="S955">
        <v>1</v>
      </c>
      <c r="T955" t="s">
        <v>8564</v>
      </c>
      <c r="U955" t="s">
        <v>8666</v>
      </c>
      <c r="V955">
        <v>25813</v>
      </c>
      <c r="W955" t="s">
        <v>4778</v>
      </c>
      <c r="X955">
        <v>604</v>
      </c>
      <c r="Y955">
        <v>2.3400000000000001E-2</v>
      </c>
      <c r="Z955">
        <v>15</v>
      </c>
      <c r="AA955" t="s">
        <v>4691</v>
      </c>
      <c r="AB955">
        <v>29</v>
      </c>
      <c r="AC955">
        <v>37</v>
      </c>
      <c r="AD955">
        <v>0</v>
      </c>
      <c r="AE955">
        <v>37.5</v>
      </c>
      <c r="AF955" t="s">
        <v>52</v>
      </c>
      <c r="AG955">
        <v>26600</v>
      </c>
      <c r="AH955" t="s">
        <v>8667</v>
      </c>
      <c r="AI955" t="s">
        <v>54</v>
      </c>
      <c r="AJ955" t="s">
        <v>1579</v>
      </c>
      <c r="AK955" t="s">
        <v>1579</v>
      </c>
      <c r="AL955" s="23" t="str">
        <f t="shared" si="15"/>
        <v>สินค้าและบริการ</v>
      </c>
      <c r="AM955">
        <f>LEN(Exploratory_Data_Analysis___video_youtube[[#This Row],[description]])</f>
        <v>343</v>
      </c>
    </row>
    <row r="956" spans="1:39" x14ac:dyDescent="0.35">
      <c r="A956" t="s">
        <v>8668</v>
      </c>
      <c r="B956" t="s">
        <v>8669</v>
      </c>
      <c r="C956" t="s">
        <v>8669</v>
      </c>
      <c r="D956" t="s">
        <v>8670</v>
      </c>
      <c r="E956" t="s">
        <v>41</v>
      </c>
      <c r="F956" t="s">
        <v>4057</v>
      </c>
      <c r="G956" t="s">
        <v>1721</v>
      </c>
      <c r="H956" t="s">
        <v>1721</v>
      </c>
      <c r="I956" t="s">
        <v>2494</v>
      </c>
      <c r="J956" t="s">
        <v>8671</v>
      </c>
      <c r="K956" t="s">
        <v>8671</v>
      </c>
      <c r="L956" t="s">
        <v>8672</v>
      </c>
      <c r="M956">
        <v>15</v>
      </c>
      <c r="N956">
        <v>2</v>
      </c>
      <c r="O956">
        <v>2019</v>
      </c>
      <c r="P956">
        <v>15</v>
      </c>
      <c r="Q956" t="s">
        <v>173</v>
      </c>
      <c r="R956" s="1">
        <v>43497</v>
      </c>
      <c r="S956">
        <v>1</v>
      </c>
      <c r="T956" t="s">
        <v>8564</v>
      </c>
      <c r="U956" t="s">
        <v>8673</v>
      </c>
      <c r="V956">
        <v>7863</v>
      </c>
      <c r="W956" t="s">
        <v>8674</v>
      </c>
      <c r="X956">
        <v>118</v>
      </c>
      <c r="Y956">
        <v>1.4999999999999999E-2</v>
      </c>
      <c r="Z956">
        <v>11</v>
      </c>
      <c r="AA956" t="s">
        <v>8675</v>
      </c>
      <c r="AB956">
        <v>42</v>
      </c>
      <c r="AC956">
        <v>52</v>
      </c>
      <c r="AD956">
        <v>0</v>
      </c>
      <c r="AE956">
        <v>52.7</v>
      </c>
      <c r="AF956" t="s">
        <v>52</v>
      </c>
      <c r="AG956">
        <v>28400</v>
      </c>
      <c r="AH956" t="s">
        <v>8676</v>
      </c>
      <c r="AI956" t="s">
        <v>54</v>
      </c>
      <c r="AJ956" t="s">
        <v>54</v>
      </c>
      <c r="AK956" t="s">
        <v>54</v>
      </c>
      <c r="AL956" s="23" t="str">
        <f t="shared" si="15"/>
        <v>อื่น ๆ</v>
      </c>
      <c r="AM956">
        <f>LEN(Exploratory_Data_Analysis___video_youtube[[#This Row],[description]])</f>
        <v>569</v>
      </c>
    </row>
    <row r="957" spans="1:39" x14ac:dyDescent="0.35">
      <c r="A957" t="s">
        <v>8677</v>
      </c>
      <c r="B957" t="s">
        <v>8678</v>
      </c>
      <c r="C957" t="s">
        <v>8678</v>
      </c>
      <c r="D957" t="s">
        <v>8679</v>
      </c>
      <c r="E957" t="s">
        <v>41</v>
      </c>
      <c r="F957" t="s">
        <v>158</v>
      </c>
      <c r="G957" t="s">
        <v>1721</v>
      </c>
      <c r="H957" t="s">
        <v>1721</v>
      </c>
      <c r="I957" t="s">
        <v>2494</v>
      </c>
      <c r="J957" t="s">
        <v>8680</v>
      </c>
      <c r="K957" t="s">
        <v>8680</v>
      </c>
      <c r="L957" t="s">
        <v>8681</v>
      </c>
      <c r="M957">
        <v>12</v>
      </c>
      <c r="N957">
        <v>2</v>
      </c>
      <c r="O957">
        <v>2019</v>
      </c>
      <c r="P957">
        <v>12</v>
      </c>
      <c r="Q957" t="s">
        <v>173</v>
      </c>
      <c r="R957" s="1">
        <v>43497</v>
      </c>
      <c r="S957">
        <v>1</v>
      </c>
      <c r="T957" t="s">
        <v>8564</v>
      </c>
      <c r="U957" t="s">
        <v>8682</v>
      </c>
      <c r="V957">
        <v>67577</v>
      </c>
      <c r="W957" t="s">
        <v>8683</v>
      </c>
      <c r="X957">
        <v>1417</v>
      </c>
      <c r="Y957">
        <v>2.1000000000000001E-2</v>
      </c>
      <c r="Z957">
        <v>95</v>
      </c>
      <c r="AA957" t="s">
        <v>8684</v>
      </c>
      <c r="AB957">
        <v>40</v>
      </c>
      <c r="AC957">
        <v>30</v>
      </c>
      <c r="AD957">
        <v>0</v>
      </c>
      <c r="AE957">
        <v>30.7</v>
      </c>
      <c r="AF957" t="s">
        <v>52</v>
      </c>
      <c r="AG957">
        <v>52900</v>
      </c>
      <c r="AH957" t="s">
        <v>8685</v>
      </c>
      <c r="AI957" t="s">
        <v>54</v>
      </c>
      <c r="AJ957" t="s">
        <v>166</v>
      </c>
      <c r="AK957" t="s">
        <v>54</v>
      </c>
      <c r="AL957" s="23" t="str">
        <f t="shared" si="15"/>
        <v>Life Style</v>
      </c>
      <c r="AM957">
        <f>LEN(Exploratory_Data_Analysis___video_youtube[[#This Row],[description]])</f>
        <v>669</v>
      </c>
    </row>
    <row r="958" spans="1:39" x14ac:dyDescent="0.35">
      <c r="A958" t="s">
        <v>8686</v>
      </c>
      <c r="B958" t="s">
        <v>8687</v>
      </c>
      <c r="C958" t="s">
        <v>8687</v>
      </c>
      <c r="D958" t="s">
        <v>8688</v>
      </c>
      <c r="E958" t="s">
        <v>41</v>
      </c>
      <c r="F958" t="s">
        <v>4017</v>
      </c>
      <c r="G958" t="s">
        <v>1721</v>
      </c>
      <c r="H958" t="s">
        <v>1721</v>
      </c>
      <c r="I958" t="s">
        <v>2494</v>
      </c>
      <c r="J958" t="s">
        <v>8689</v>
      </c>
      <c r="K958" t="s">
        <v>8689</v>
      </c>
      <c r="L958" t="s">
        <v>8690</v>
      </c>
      <c r="M958">
        <v>8</v>
      </c>
      <c r="N958">
        <v>2</v>
      </c>
      <c r="O958">
        <v>2019</v>
      </c>
      <c r="P958">
        <v>8</v>
      </c>
      <c r="Q958" t="s">
        <v>173</v>
      </c>
      <c r="R958" s="1">
        <v>43497</v>
      </c>
      <c r="S958">
        <v>1</v>
      </c>
      <c r="T958" t="s">
        <v>8564</v>
      </c>
      <c r="U958" t="s">
        <v>8691</v>
      </c>
      <c r="V958">
        <v>66460</v>
      </c>
      <c r="W958" t="s">
        <v>8692</v>
      </c>
      <c r="X958">
        <v>1447</v>
      </c>
      <c r="Y958">
        <v>2.18E-2</v>
      </c>
      <c r="Z958">
        <v>67</v>
      </c>
      <c r="AA958" t="s">
        <v>8693</v>
      </c>
      <c r="AB958">
        <v>16</v>
      </c>
      <c r="AC958">
        <v>25</v>
      </c>
      <c r="AD958">
        <v>0</v>
      </c>
      <c r="AE958">
        <v>25.3</v>
      </c>
      <c r="AF958" t="s">
        <v>187</v>
      </c>
      <c r="AG958">
        <v>52600</v>
      </c>
      <c r="AH958" t="s">
        <v>8694</v>
      </c>
      <c r="AI958" t="s">
        <v>54</v>
      </c>
      <c r="AJ958" t="s">
        <v>54</v>
      </c>
      <c r="AK958" t="s">
        <v>54</v>
      </c>
      <c r="AL958" s="23" t="str">
        <f t="shared" si="15"/>
        <v>อื่น ๆ</v>
      </c>
      <c r="AM958">
        <f>LEN(Exploratory_Data_Analysis___video_youtube[[#This Row],[description]])</f>
        <v>596</v>
      </c>
    </row>
    <row r="959" spans="1:39" x14ac:dyDescent="0.35">
      <c r="A959" t="s">
        <v>8695</v>
      </c>
      <c r="B959" t="s">
        <v>8696</v>
      </c>
      <c r="C959" t="s">
        <v>8696</v>
      </c>
      <c r="D959" t="s">
        <v>8697</v>
      </c>
      <c r="E959" t="s">
        <v>41</v>
      </c>
      <c r="F959" t="s">
        <v>276</v>
      </c>
      <c r="G959" t="s">
        <v>1721</v>
      </c>
      <c r="H959" t="s">
        <v>1721</v>
      </c>
      <c r="I959" t="s">
        <v>2494</v>
      </c>
      <c r="J959" t="s">
        <v>8698</v>
      </c>
      <c r="K959" t="s">
        <v>8698</v>
      </c>
      <c r="L959" t="s">
        <v>8699</v>
      </c>
      <c r="M959">
        <v>5</v>
      </c>
      <c r="N959">
        <v>2</v>
      </c>
      <c r="O959">
        <v>2019</v>
      </c>
      <c r="P959">
        <v>5</v>
      </c>
      <c r="Q959" t="s">
        <v>173</v>
      </c>
      <c r="R959" s="1">
        <v>43497</v>
      </c>
      <c r="S959">
        <v>1</v>
      </c>
      <c r="T959" t="s">
        <v>8564</v>
      </c>
      <c r="U959" t="s">
        <v>8700</v>
      </c>
      <c r="V959">
        <v>13756</v>
      </c>
      <c r="W959" t="s">
        <v>8701</v>
      </c>
      <c r="X959">
        <v>238</v>
      </c>
      <c r="Y959">
        <v>1.7299999999999999E-2</v>
      </c>
      <c r="Z959">
        <v>6</v>
      </c>
      <c r="AA959" t="s">
        <v>4236</v>
      </c>
      <c r="AB959">
        <v>52</v>
      </c>
      <c r="AC959">
        <v>44</v>
      </c>
      <c r="AD959">
        <v>0</v>
      </c>
      <c r="AE959">
        <v>44.9</v>
      </c>
      <c r="AF959" t="s">
        <v>52</v>
      </c>
      <c r="AG959">
        <v>27500</v>
      </c>
      <c r="AH959" t="s">
        <v>8702</v>
      </c>
      <c r="AI959" t="s">
        <v>54</v>
      </c>
      <c r="AJ959" t="s">
        <v>1579</v>
      </c>
      <c r="AK959" t="s">
        <v>1579</v>
      </c>
      <c r="AL959" s="23" t="str">
        <f t="shared" si="15"/>
        <v>สินค้าและบริการ</v>
      </c>
      <c r="AM959">
        <f>LEN(Exploratory_Data_Analysis___video_youtube[[#This Row],[description]])</f>
        <v>293</v>
      </c>
    </row>
    <row r="960" spans="1:39" x14ac:dyDescent="0.35">
      <c r="A960" t="s">
        <v>8703</v>
      </c>
      <c r="B960" t="s">
        <v>8704</v>
      </c>
      <c r="C960" t="s">
        <v>8704</v>
      </c>
      <c r="D960" t="s">
        <v>8705</v>
      </c>
      <c r="E960" t="s">
        <v>41</v>
      </c>
      <c r="F960" t="s">
        <v>289</v>
      </c>
      <c r="G960" t="s">
        <v>1721</v>
      </c>
      <c r="H960" t="s">
        <v>1721</v>
      </c>
      <c r="I960" t="s">
        <v>2494</v>
      </c>
      <c r="J960" t="s">
        <v>8706</v>
      </c>
      <c r="K960" t="s">
        <v>8706</v>
      </c>
      <c r="L960" t="s">
        <v>8707</v>
      </c>
      <c r="M960">
        <v>1</v>
      </c>
      <c r="N960">
        <v>2</v>
      </c>
      <c r="O960">
        <v>2019</v>
      </c>
      <c r="P960">
        <v>1</v>
      </c>
      <c r="Q960" t="s">
        <v>173</v>
      </c>
      <c r="R960" s="1">
        <v>43497</v>
      </c>
      <c r="S960">
        <v>1</v>
      </c>
      <c r="T960" t="s">
        <v>8564</v>
      </c>
      <c r="U960" t="s">
        <v>8708</v>
      </c>
      <c r="V960">
        <v>16248</v>
      </c>
      <c r="W960" t="s">
        <v>8709</v>
      </c>
      <c r="X960">
        <v>280</v>
      </c>
      <c r="Y960">
        <v>1.72E-2</v>
      </c>
      <c r="Z960">
        <v>9</v>
      </c>
      <c r="AA960" t="s">
        <v>8710</v>
      </c>
      <c r="AB960">
        <v>37</v>
      </c>
      <c r="AC960">
        <v>40</v>
      </c>
      <c r="AD960">
        <v>0</v>
      </c>
      <c r="AE960">
        <v>40.6</v>
      </c>
      <c r="AF960" t="s">
        <v>52</v>
      </c>
      <c r="AG960">
        <v>25200</v>
      </c>
      <c r="AH960" t="s">
        <v>8711</v>
      </c>
      <c r="AI960" t="s">
        <v>54</v>
      </c>
      <c r="AJ960" t="s">
        <v>846</v>
      </c>
      <c r="AK960" t="s">
        <v>846</v>
      </c>
      <c r="AL960" s="23" t="str">
        <f t="shared" si="15"/>
        <v>ธุรกิจและการค้า</v>
      </c>
      <c r="AM960">
        <f>LEN(Exploratory_Data_Analysis___video_youtube[[#This Row],[description]])</f>
        <v>709</v>
      </c>
    </row>
    <row r="961" spans="1:39" x14ac:dyDescent="0.35">
      <c r="A961" t="s">
        <v>8712</v>
      </c>
      <c r="B961" t="s">
        <v>8713</v>
      </c>
      <c r="C961" t="s">
        <v>8713</v>
      </c>
      <c r="D961" t="s">
        <v>8714</v>
      </c>
      <c r="E961" t="s">
        <v>41</v>
      </c>
      <c r="F961" t="s">
        <v>103</v>
      </c>
      <c r="G961" t="s">
        <v>1721</v>
      </c>
      <c r="H961" t="s">
        <v>1721</v>
      </c>
      <c r="I961" t="s">
        <v>2494</v>
      </c>
      <c r="J961" t="s">
        <v>8715</v>
      </c>
      <c r="K961" t="s">
        <v>8715</v>
      </c>
      <c r="L961" t="s">
        <v>8716</v>
      </c>
      <c r="M961">
        <v>30</v>
      </c>
      <c r="N961">
        <v>1</v>
      </c>
      <c r="O961">
        <v>2019</v>
      </c>
      <c r="P961">
        <v>30</v>
      </c>
      <c r="Q961" t="s">
        <v>47</v>
      </c>
      <c r="R961" s="1">
        <v>43466</v>
      </c>
      <c r="S961">
        <v>1</v>
      </c>
      <c r="T961" t="s">
        <v>8564</v>
      </c>
      <c r="U961" t="s">
        <v>8717</v>
      </c>
      <c r="V961">
        <v>21656</v>
      </c>
      <c r="W961" t="s">
        <v>4042</v>
      </c>
      <c r="X961">
        <v>431</v>
      </c>
      <c r="Y961">
        <v>1.9900000000000001E-2</v>
      </c>
      <c r="Z961">
        <v>15</v>
      </c>
      <c r="AA961" t="s">
        <v>2269</v>
      </c>
      <c r="AB961">
        <v>36</v>
      </c>
      <c r="AC961">
        <v>35</v>
      </c>
      <c r="AD961">
        <v>0</v>
      </c>
      <c r="AE961">
        <v>35.6</v>
      </c>
      <c r="AF961" t="s">
        <v>52</v>
      </c>
      <c r="AG961">
        <v>27700</v>
      </c>
      <c r="AH961" t="s">
        <v>8718</v>
      </c>
      <c r="AI961" t="s">
        <v>54</v>
      </c>
      <c r="AJ961" t="s">
        <v>5374</v>
      </c>
      <c r="AK961" t="s">
        <v>5374</v>
      </c>
      <c r="AL961" s="23" t="str">
        <f t="shared" si="15"/>
        <v>Life Style</v>
      </c>
      <c r="AM961">
        <f>LEN(Exploratory_Data_Analysis___video_youtube[[#This Row],[description]])</f>
        <v>452</v>
      </c>
    </row>
    <row r="962" spans="1:39" x14ac:dyDescent="0.35">
      <c r="A962" t="s">
        <v>8719</v>
      </c>
      <c r="B962" t="s">
        <v>8720</v>
      </c>
      <c r="C962" t="s">
        <v>8720</v>
      </c>
      <c r="D962" t="s">
        <v>8721</v>
      </c>
      <c r="E962" t="s">
        <v>41</v>
      </c>
      <c r="F962" t="s">
        <v>4833</v>
      </c>
      <c r="G962" t="s">
        <v>1721</v>
      </c>
      <c r="H962" t="s">
        <v>1721</v>
      </c>
      <c r="I962" t="s">
        <v>2494</v>
      </c>
      <c r="J962" t="s">
        <v>8722</v>
      </c>
      <c r="K962" t="s">
        <v>8722</v>
      </c>
      <c r="L962" t="s">
        <v>8723</v>
      </c>
      <c r="M962">
        <v>25</v>
      </c>
      <c r="N962">
        <v>1</v>
      </c>
      <c r="O962">
        <v>2019</v>
      </c>
      <c r="P962">
        <v>25</v>
      </c>
      <c r="Q962" t="s">
        <v>47</v>
      </c>
      <c r="R962" s="1">
        <v>43466</v>
      </c>
      <c r="S962">
        <v>1</v>
      </c>
      <c r="T962" t="s">
        <v>8564</v>
      </c>
      <c r="U962" t="s">
        <v>8724</v>
      </c>
      <c r="V962">
        <v>133136</v>
      </c>
      <c r="W962" t="s">
        <v>8725</v>
      </c>
      <c r="X962">
        <v>2234</v>
      </c>
      <c r="Y962">
        <v>1.6799999999999999E-2</v>
      </c>
      <c r="Z962">
        <v>41</v>
      </c>
      <c r="AA962" t="s">
        <v>4457</v>
      </c>
      <c r="AB962">
        <v>42</v>
      </c>
      <c r="AC962">
        <v>40</v>
      </c>
      <c r="AD962">
        <v>0</v>
      </c>
      <c r="AE962">
        <v>40.700000000000003</v>
      </c>
      <c r="AF962" t="s">
        <v>52</v>
      </c>
      <c r="AG962">
        <v>33500</v>
      </c>
      <c r="AH962" t="s">
        <v>8726</v>
      </c>
      <c r="AI962" t="s">
        <v>54</v>
      </c>
      <c r="AJ962" t="s">
        <v>54</v>
      </c>
      <c r="AK962" t="s">
        <v>54</v>
      </c>
      <c r="AL962" s="23" t="str">
        <f t="shared" ref="AL962:AL1025" si="16">_xlfn.XLOOKUP(AJ962,$AO$2:$AO$28,$AP$2:$AP$28)</f>
        <v>อื่น ๆ</v>
      </c>
      <c r="AM962">
        <f>LEN(Exploratory_Data_Analysis___video_youtube[[#This Row],[description]])</f>
        <v>364</v>
      </c>
    </row>
    <row r="963" spans="1:39" x14ac:dyDescent="0.35">
      <c r="A963" t="s">
        <v>8727</v>
      </c>
      <c r="B963" t="s">
        <v>8728</v>
      </c>
      <c r="C963" t="s">
        <v>8728</v>
      </c>
      <c r="D963" t="s">
        <v>8729</v>
      </c>
      <c r="E963" t="s">
        <v>41</v>
      </c>
      <c r="F963" t="s">
        <v>114</v>
      </c>
      <c r="G963" t="s">
        <v>1721</v>
      </c>
      <c r="H963" t="s">
        <v>1721</v>
      </c>
      <c r="I963" t="s">
        <v>2494</v>
      </c>
      <c r="J963" t="s">
        <v>8730</v>
      </c>
      <c r="K963" t="s">
        <v>8730</v>
      </c>
      <c r="L963" t="s">
        <v>8731</v>
      </c>
      <c r="M963">
        <v>24</v>
      </c>
      <c r="N963">
        <v>1</v>
      </c>
      <c r="O963">
        <v>2019</v>
      </c>
      <c r="P963">
        <v>24</v>
      </c>
      <c r="Q963" t="s">
        <v>47</v>
      </c>
      <c r="R963" s="1">
        <v>43466</v>
      </c>
      <c r="S963">
        <v>1</v>
      </c>
      <c r="T963" t="s">
        <v>8564</v>
      </c>
      <c r="U963" t="s">
        <v>8732</v>
      </c>
      <c r="V963">
        <v>34188</v>
      </c>
      <c r="W963" t="s">
        <v>8733</v>
      </c>
      <c r="X963">
        <v>670</v>
      </c>
      <c r="Y963">
        <v>1.9599999999999999E-2</v>
      </c>
      <c r="Z963">
        <v>21</v>
      </c>
      <c r="AA963" t="s">
        <v>8734</v>
      </c>
      <c r="AB963">
        <v>18</v>
      </c>
      <c r="AC963">
        <v>33</v>
      </c>
      <c r="AD963">
        <v>0</v>
      </c>
      <c r="AE963">
        <v>33.299999999999997</v>
      </c>
      <c r="AF963" t="s">
        <v>52</v>
      </c>
      <c r="AG963">
        <v>26600</v>
      </c>
      <c r="AH963" t="s">
        <v>8735</v>
      </c>
      <c r="AI963" t="s">
        <v>54</v>
      </c>
      <c r="AJ963" t="s">
        <v>6766</v>
      </c>
      <c r="AK963" t="s">
        <v>6766</v>
      </c>
      <c r="AL963" s="23" t="str">
        <f t="shared" si="16"/>
        <v>สินค้าและบริการ</v>
      </c>
      <c r="AM963">
        <f>LEN(Exploratory_Data_Analysis___video_youtube[[#This Row],[description]])</f>
        <v>850</v>
      </c>
    </row>
    <row r="964" spans="1:39" x14ac:dyDescent="0.35">
      <c r="A964" t="s">
        <v>8736</v>
      </c>
      <c r="B964" t="s">
        <v>8737</v>
      </c>
      <c r="C964" t="s">
        <v>8737</v>
      </c>
      <c r="D964" t="s">
        <v>8738</v>
      </c>
      <c r="E964" t="s">
        <v>41</v>
      </c>
      <c r="F964" t="s">
        <v>8561</v>
      </c>
      <c r="G964" t="s">
        <v>1721</v>
      </c>
      <c r="H964" t="s">
        <v>1721</v>
      </c>
      <c r="I964" t="s">
        <v>2494</v>
      </c>
      <c r="J964" t="s">
        <v>8739</v>
      </c>
      <c r="K964" t="s">
        <v>8739</v>
      </c>
      <c r="L964" t="s">
        <v>8740</v>
      </c>
      <c r="M964">
        <v>17</v>
      </c>
      <c r="N964">
        <v>1</v>
      </c>
      <c r="O964">
        <v>2019</v>
      </c>
      <c r="P964">
        <v>17</v>
      </c>
      <c r="Q964" t="s">
        <v>47</v>
      </c>
      <c r="R964" s="1">
        <v>43466</v>
      </c>
      <c r="S964">
        <v>1</v>
      </c>
      <c r="T964" t="s">
        <v>8564</v>
      </c>
      <c r="U964" t="s">
        <v>8741</v>
      </c>
      <c r="V964">
        <v>11077</v>
      </c>
      <c r="W964" t="s">
        <v>8742</v>
      </c>
      <c r="X964">
        <v>203</v>
      </c>
      <c r="Y964">
        <v>1.83E-2</v>
      </c>
      <c r="Z964">
        <v>10</v>
      </c>
      <c r="AA964" t="s">
        <v>8743</v>
      </c>
      <c r="AB964">
        <v>27</v>
      </c>
      <c r="AC964">
        <v>19</v>
      </c>
      <c r="AD964">
        <v>0</v>
      </c>
      <c r="AE964">
        <v>19.5</v>
      </c>
      <c r="AF964" t="s">
        <v>187</v>
      </c>
      <c r="AG964">
        <v>23400</v>
      </c>
      <c r="AH964" t="s">
        <v>8744</v>
      </c>
      <c r="AI964" t="s">
        <v>54</v>
      </c>
      <c r="AJ964" t="s">
        <v>54</v>
      </c>
      <c r="AK964" t="s">
        <v>54</v>
      </c>
      <c r="AL964" s="23" t="str">
        <f t="shared" si="16"/>
        <v>อื่น ๆ</v>
      </c>
      <c r="AM964">
        <f>LEN(Exploratory_Data_Analysis___video_youtube[[#This Row],[description]])</f>
        <v>566</v>
      </c>
    </row>
    <row r="965" spans="1:39" x14ac:dyDescent="0.35">
      <c r="A965" t="s">
        <v>8745</v>
      </c>
      <c r="B965" t="s">
        <v>8746</v>
      </c>
      <c r="C965" t="s">
        <v>8746</v>
      </c>
      <c r="D965" t="s">
        <v>8747</v>
      </c>
      <c r="E965" t="s">
        <v>41</v>
      </c>
      <c r="F965" t="s">
        <v>412</v>
      </c>
      <c r="G965" t="s">
        <v>1721</v>
      </c>
      <c r="H965" t="s">
        <v>1721</v>
      </c>
      <c r="I965" t="s">
        <v>2494</v>
      </c>
      <c r="J965" t="s">
        <v>8748</v>
      </c>
      <c r="K965" t="s">
        <v>8748</v>
      </c>
      <c r="L965" t="s">
        <v>8749</v>
      </c>
      <c r="M965">
        <v>12</v>
      </c>
      <c r="N965">
        <v>1</v>
      </c>
      <c r="O965">
        <v>2019</v>
      </c>
      <c r="P965">
        <v>12</v>
      </c>
      <c r="Q965" t="s">
        <v>47</v>
      </c>
      <c r="R965" s="1">
        <v>43466</v>
      </c>
      <c r="S965">
        <v>1</v>
      </c>
      <c r="T965" t="s">
        <v>8564</v>
      </c>
      <c r="U965" t="s">
        <v>8750</v>
      </c>
      <c r="V965">
        <v>24064</v>
      </c>
      <c r="W965" t="s">
        <v>8751</v>
      </c>
      <c r="X965">
        <v>540</v>
      </c>
      <c r="Y965">
        <v>2.24E-2</v>
      </c>
      <c r="Z965">
        <v>12</v>
      </c>
      <c r="AA965" t="s">
        <v>8752</v>
      </c>
      <c r="AB965">
        <v>10</v>
      </c>
      <c r="AC965">
        <v>16</v>
      </c>
      <c r="AD965">
        <v>0</v>
      </c>
      <c r="AE965">
        <v>16.2</v>
      </c>
      <c r="AF965" t="s">
        <v>187</v>
      </c>
      <c r="AG965">
        <v>21700</v>
      </c>
      <c r="AH965" t="s">
        <v>8753</v>
      </c>
      <c r="AI965" t="s">
        <v>54</v>
      </c>
      <c r="AJ965" t="s">
        <v>1419</v>
      </c>
      <c r="AK965" t="s">
        <v>1419</v>
      </c>
      <c r="AL965" s="23" t="str">
        <f t="shared" si="16"/>
        <v>Life Style</v>
      </c>
      <c r="AM965">
        <f>LEN(Exploratory_Data_Analysis___video_youtube[[#This Row],[description]])</f>
        <v>581</v>
      </c>
    </row>
    <row r="966" spans="1:39" x14ac:dyDescent="0.35">
      <c r="A966" t="s">
        <v>8754</v>
      </c>
      <c r="B966" t="s">
        <v>8755</v>
      </c>
      <c r="C966" t="s">
        <v>8755</v>
      </c>
      <c r="D966" t="s">
        <v>8756</v>
      </c>
      <c r="E966" t="s">
        <v>41</v>
      </c>
      <c r="F966" t="s">
        <v>4038</v>
      </c>
      <c r="G966" t="s">
        <v>1721</v>
      </c>
      <c r="H966" t="s">
        <v>1721</v>
      </c>
      <c r="I966" t="s">
        <v>2494</v>
      </c>
      <c r="J966" t="s">
        <v>8757</v>
      </c>
      <c r="K966" t="s">
        <v>8757</v>
      </c>
      <c r="L966" t="s">
        <v>8758</v>
      </c>
      <c r="M966">
        <v>10</v>
      </c>
      <c r="N966">
        <v>1</v>
      </c>
      <c r="O966">
        <v>2019</v>
      </c>
      <c r="P966">
        <v>10</v>
      </c>
      <c r="Q966" t="s">
        <v>47</v>
      </c>
      <c r="R966" s="1">
        <v>43466</v>
      </c>
      <c r="S966">
        <v>1</v>
      </c>
      <c r="T966" t="s">
        <v>8564</v>
      </c>
      <c r="U966" t="s">
        <v>8759</v>
      </c>
      <c r="V966">
        <v>102469</v>
      </c>
      <c r="W966" t="s">
        <v>8760</v>
      </c>
      <c r="X966">
        <v>2340</v>
      </c>
      <c r="Y966">
        <v>2.2800000000000001E-2</v>
      </c>
      <c r="Z966">
        <v>85</v>
      </c>
      <c r="AA966" t="s">
        <v>8761</v>
      </c>
      <c r="AB966">
        <v>57</v>
      </c>
      <c r="AC966">
        <v>33</v>
      </c>
      <c r="AD966">
        <v>0</v>
      </c>
      <c r="AE966">
        <v>34</v>
      </c>
      <c r="AF966" t="s">
        <v>52</v>
      </c>
      <c r="AG966">
        <v>25000</v>
      </c>
      <c r="AH966" t="s">
        <v>8762</v>
      </c>
      <c r="AI966" t="s">
        <v>54</v>
      </c>
      <c r="AJ966" t="s">
        <v>9380</v>
      </c>
      <c r="AK966" t="s">
        <v>54</v>
      </c>
      <c r="AL966" s="23" t="str">
        <f t="shared" si="16"/>
        <v>Life Style</v>
      </c>
      <c r="AM966">
        <f>LEN(Exploratory_Data_Analysis___video_youtube[[#This Row],[description]])</f>
        <v>430</v>
      </c>
    </row>
    <row r="967" spans="1:39" x14ac:dyDescent="0.35">
      <c r="A967" t="s">
        <v>8763</v>
      </c>
      <c r="B967" t="s">
        <v>8764</v>
      </c>
      <c r="C967" t="s">
        <v>8764</v>
      </c>
      <c r="D967" t="s">
        <v>8765</v>
      </c>
      <c r="E967" t="s">
        <v>41</v>
      </c>
      <c r="F967" t="s">
        <v>103</v>
      </c>
      <c r="G967" t="s">
        <v>1721</v>
      </c>
      <c r="H967" t="s">
        <v>1721</v>
      </c>
      <c r="I967" t="s">
        <v>2494</v>
      </c>
      <c r="J967" t="s">
        <v>8766</v>
      </c>
      <c r="K967" t="s">
        <v>8766</v>
      </c>
      <c r="L967" t="s">
        <v>8767</v>
      </c>
      <c r="M967">
        <v>1</v>
      </c>
      <c r="N967">
        <v>1</v>
      </c>
      <c r="O967">
        <v>2019</v>
      </c>
      <c r="P967">
        <v>1</v>
      </c>
      <c r="Q967" t="s">
        <v>47</v>
      </c>
      <c r="R967" s="1">
        <v>43466</v>
      </c>
      <c r="S967">
        <v>1</v>
      </c>
      <c r="T967" t="s">
        <v>8564</v>
      </c>
      <c r="U967" t="s">
        <v>8768</v>
      </c>
      <c r="V967">
        <v>190116</v>
      </c>
      <c r="W967" t="s">
        <v>8769</v>
      </c>
      <c r="X967">
        <v>3181</v>
      </c>
      <c r="Y967">
        <v>1.67E-2</v>
      </c>
      <c r="Z967">
        <v>52</v>
      </c>
      <c r="AA967" t="s">
        <v>8770</v>
      </c>
      <c r="AB967">
        <v>34</v>
      </c>
      <c r="AC967">
        <v>29</v>
      </c>
      <c r="AD967">
        <v>0</v>
      </c>
      <c r="AE967">
        <v>29.6</v>
      </c>
      <c r="AF967" t="s">
        <v>187</v>
      </c>
      <c r="AG967">
        <v>30900</v>
      </c>
      <c r="AH967" t="s">
        <v>8771</v>
      </c>
      <c r="AI967" t="s">
        <v>54</v>
      </c>
      <c r="AJ967" t="s">
        <v>54</v>
      </c>
      <c r="AK967" t="s">
        <v>54</v>
      </c>
      <c r="AL967" s="23" t="str">
        <f t="shared" si="16"/>
        <v>อื่น ๆ</v>
      </c>
      <c r="AM967">
        <f>LEN(Exploratory_Data_Analysis___video_youtube[[#This Row],[description]])</f>
        <v>559</v>
      </c>
    </row>
    <row r="968" spans="1:39" x14ac:dyDescent="0.35">
      <c r="A968" t="s">
        <v>8772</v>
      </c>
      <c r="B968" t="s">
        <v>8773</v>
      </c>
      <c r="C968" t="s">
        <v>8773</v>
      </c>
      <c r="D968" t="s">
        <v>8774</v>
      </c>
      <c r="E968" t="s">
        <v>41</v>
      </c>
      <c r="F968" t="s">
        <v>1749</v>
      </c>
      <c r="G968" t="s">
        <v>1721</v>
      </c>
      <c r="H968" t="s">
        <v>1721</v>
      </c>
      <c r="I968" t="s">
        <v>2494</v>
      </c>
      <c r="J968" t="s">
        <v>8775</v>
      </c>
      <c r="K968" t="s">
        <v>8775</v>
      </c>
      <c r="L968" t="s">
        <v>8776</v>
      </c>
      <c r="M968">
        <v>27</v>
      </c>
      <c r="N968">
        <v>12</v>
      </c>
      <c r="O968">
        <v>2018</v>
      </c>
      <c r="P968">
        <v>27</v>
      </c>
      <c r="Q968" t="s">
        <v>1375</v>
      </c>
      <c r="R968" s="1">
        <v>43435</v>
      </c>
      <c r="S968">
        <v>4</v>
      </c>
      <c r="T968" t="s">
        <v>8777</v>
      </c>
      <c r="U968" t="s">
        <v>8778</v>
      </c>
      <c r="V968">
        <v>23891</v>
      </c>
      <c r="W968" t="s">
        <v>8094</v>
      </c>
      <c r="X968">
        <v>582</v>
      </c>
      <c r="Y968">
        <v>2.4400000000000002E-2</v>
      </c>
      <c r="Z968">
        <v>134</v>
      </c>
      <c r="AA968" t="s">
        <v>7367</v>
      </c>
      <c r="AB968">
        <v>46</v>
      </c>
      <c r="AC968">
        <v>48</v>
      </c>
      <c r="AD968">
        <v>0</v>
      </c>
      <c r="AE968">
        <v>48.8</v>
      </c>
      <c r="AF968" t="s">
        <v>52</v>
      </c>
      <c r="AG968">
        <v>27800</v>
      </c>
      <c r="AH968" t="s">
        <v>8779</v>
      </c>
      <c r="AI968" t="s">
        <v>54</v>
      </c>
      <c r="AJ968" t="s">
        <v>9380</v>
      </c>
      <c r="AK968" t="s">
        <v>54</v>
      </c>
      <c r="AL968" s="23" t="str">
        <f t="shared" si="16"/>
        <v>Life Style</v>
      </c>
      <c r="AM968">
        <f>LEN(Exploratory_Data_Analysis___video_youtube[[#This Row],[description]])</f>
        <v>417</v>
      </c>
    </row>
    <row r="969" spans="1:39" x14ac:dyDescent="0.35">
      <c r="A969" t="s">
        <v>8780</v>
      </c>
      <c r="B969" t="s">
        <v>8781</v>
      </c>
      <c r="C969" t="s">
        <v>8781</v>
      </c>
      <c r="D969" t="s">
        <v>8782</v>
      </c>
      <c r="E969" t="s">
        <v>41</v>
      </c>
      <c r="F969" t="s">
        <v>4833</v>
      </c>
      <c r="G969" t="s">
        <v>1721</v>
      </c>
      <c r="H969" t="s">
        <v>1721</v>
      </c>
      <c r="I969" t="s">
        <v>2494</v>
      </c>
      <c r="J969" t="s">
        <v>8783</v>
      </c>
      <c r="K969" t="s">
        <v>8783</v>
      </c>
      <c r="L969" t="s">
        <v>8784</v>
      </c>
      <c r="M969">
        <v>26</v>
      </c>
      <c r="N969">
        <v>12</v>
      </c>
      <c r="O969">
        <v>2018</v>
      </c>
      <c r="P969">
        <v>26</v>
      </c>
      <c r="Q969" t="s">
        <v>1375</v>
      </c>
      <c r="R969" s="1">
        <v>43435</v>
      </c>
      <c r="S969">
        <v>4</v>
      </c>
      <c r="T969" t="s">
        <v>8777</v>
      </c>
      <c r="U969" t="s">
        <v>8785</v>
      </c>
      <c r="V969">
        <v>35773</v>
      </c>
      <c r="W969" t="s">
        <v>8786</v>
      </c>
      <c r="X969">
        <v>634</v>
      </c>
      <c r="Y969">
        <v>1.77E-2</v>
      </c>
      <c r="Z969">
        <v>20</v>
      </c>
      <c r="AA969" t="s">
        <v>6292</v>
      </c>
      <c r="AB969">
        <v>19</v>
      </c>
      <c r="AC969">
        <v>42</v>
      </c>
      <c r="AD969">
        <v>0</v>
      </c>
      <c r="AE969">
        <v>42.3</v>
      </c>
      <c r="AF969" t="s">
        <v>52</v>
      </c>
      <c r="AG969">
        <v>19300</v>
      </c>
      <c r="AH969" t="s">
        <v>8787</v>
      </c>
      <c r="AI969" t="s">
        <v>54</v>
      </c>
      <c r="AJ969" t="s">
        <v>54</v>
      </c>
      <c r="AK969" t="s">
        <v>54</v>
      </c>
      <c r="AL969" s="23" t="str">
        <f t="shared" si="16"/>
        <v>อื่น ๆ</v>
      </c>
      <c r="AM969">
        <f>LEN(Exploratory_Data_Analysis___video_youtube[[#This Row],[description]])</f>
        <v>723</v>
      </c>
    </row>
    <row r="970" spans="1:39" x14ac:dyDescent="0.35">
      <c r="A970" t="s">
        <v>8788</v>
      </c>
      <c r="B970" t="s">
        <v>8789</v>
      </c>
      <c r="C970" t="s">
        <v>8789</v>
      </c>
      <c r="D970" t="s">
        <v>8790</v>
      </c>
      <c r="E970" t="s">
        <v>41</v>
      </c>
      <c r="F970" t="s">
        <v>203</v>
      </c>
      <c r="G970" t="s">
        <v>1721</v>
      </c>
      <c r="H970" t="s">
        <v>1721</v>
      </c>
      <c r="I970" t="s">
        <v>2494</v>
      </c>
      <c r="J970" t="s">
        <v>8791</v>
      </c>
      <c r="K970" t="s">
        <v>8791</v>
      </c>
      <c r="L970" t="s">
        <v>8792</v>
      </c>
      <c r="M970">
        <v>21</v>
      </c>
      <c r="N970">
        <v>12</v>
      </c>
      <c r="O970">
        <v>2018</v>
      </c>
      <c r="P970">
        <v>21</v>
      </c>
      <c r="Q970" t="s">
        <v>1375</v>
      </c>
      <c r="R970" s="1">
        <v>43435</v>
      </c>
      <c r="S970">
        <v>4</v>
      </c>
      <c r="T970" t="s">
        <v>8777</v>
      </c>
      <c r="U970" t="s">
        <v>8793</v>
      </c>
      <c r="V970">
        <v>69942</v>
      </c>
      <c r="W970" t="s">
        <v>1981</v>
      </c>
      <c r="X970">
        <v>1008</v>
      </c>
      <c r="Y970">
        <v>1.44E-2</v>
      </c>
      <c r="Z970">
        <v>26</v>
      </c>
      <c r="AA970" t="s">
        <v>8794</v>
      </c>
      <c r="AB970">
        <v>45</v>
      </c>
      <c r="AC970">
        <v>43</v>
      </c>
      <c r="AD970">
        <v>0</v>
      </c>
      <c r="AE970">
        <v>43.8</v>
      </c>
      <c r="AF970" t="s">
        <v>52</v>
      </c>
      <c r="AG970">
        <v>27100</v>
      </c>
      <c r="AH970" t="s">
        <v>8795</v>
      </c>
      <c r="AI970" t="s">
        <v>54</v>
      </c>
      <c r="AJ970" t="s">
        <v>846</v>
      </c>
      <c r="AK970" t="s">
        <v>54</v>
      </c>
      <c r="AL970" s="23" t="str">
        <f t="shared" si="16"/>
        <v>ธุรกิจและการค้า</v>
      </c>
      <c r="AM970">
        <f>LEN(Exploratory_Data_Analysis___video_youtube[[#This Row],[description]])</f>
        <v>406</v>
      </c>
    </row>
    <row r="971" spans="1:39" x14ac:dyDescent="0.35">
      <c r="A971" t="s">
        <v>8796</v>
      </c>
      <c r="B971" t="s">
        <v>8797</v>
      </c>
      <c r="C971" t="s">
        <v>8797</v>
      </c>
      <c r="D971" t="s">
        <v>8798</v>
      </c>
      <c r="E971" t="s">
        <v>41</v>
      </c>
      <c r="F971" t="s">
        <v>69</v>
      </c>
      <c r="G971" t="s">
        <v>1721</v>
      </c>
      <c r="H971" t="s">
        <v>1721</v>
      </c>
      <c r="I971" t="s">
        <v>2494</v>
      </c>
      <c r="J971" t="s">
        <v>8799</v>
      </c>
      <c r="K971" t="s">
        <v>8799</v>
      </c>
      <c r="L971" t="s">
        <v>8800</v>
      </c>
      <c r="M971">
        <v>18</v>
      </c>
      <c r="N971">
        <v>12</v>
      </c>
      <c r="O971">
        <v>2018</v>
      </c>
      <c r="P971">
        <v>18</v>
      </c>
      <c r="Q971" t="s">
        <v>1375</v>
      </c>
      <c r="R971" s="1">
        <v>43435</v>
      </c>
      <c r="S971">
        <v>4</v>
      </c>
      <c r="T971" t="s">
        <v>8777</v>
      </c>
      <c r="U971" t="s">
        <v>8801</v>
      </c>
      <c r="V971">
        <v>16263</v>
      </c>
      <c r="W971" t="s">
        <v>8802</v>
      </c>
      <c r="X971">
        <v>381</v>
      </c>
      <c r="Y971">
        <v>2.3400000000000001E-2</v>
      </c>
      <c r="Z971">
        <v>9</v>
      </c>
      <c r="AA971" t="s">
        <v>8803</v>
      </c>
      <c r="AB971">
        <v>58</v>
      </c>
      <c r="AC971">
        <v>41</v>
      </c>
      <c r="AD971">
        <v>0</v>
      </c>
      <c r="AE971">
        <v>42</v>
      </c>
      <c r="AF971" t="s">
        <v>52</v>
      </c>
      <c r="AG971">
        <v>26000</v>
      </c>
      <c r="AH971" t="s">
        <v>8804</v>
      </c>
      <c r="AI971" t="s">
        <v>54</v>
      </c>
      <c r="AJ971" t="s">
        <v>249</v>
      </c>
      <c r="AK971" t="s">
        <v>54</v>
      </c>
      <c r="AL971" s="23" t="str">
        <f t="shared" si="16"/>
        <v>เศรษฐกิจ</v>
      </c>
      <c r="AM971">
        <f>LEN(Exploratory_Data_Analysis___video_youtube[[#This Row],[description]])</f>
        <v>654</v>
      </c>
    </row>
    <row r="972" spans="1:39" x14ac:dyDescent="0.35">
      <c r="A972" t="s">
        <v>8805</v>
      </c>
      <c r="B972" t="s">
        <v>8806</v>
      </c>
      <c r="C972" t="s">
        <v>8806</v>
      </c>
      <c r="D972" t="s">
        <v>8807</v>
      </c>
      <c r="E972" t="s">
        <v>41</v>
      </c>
      <c r="F972" t="s">
        <v>4038</v>
      </c>
      <c r="G972" t="s">
        <v>1721</v>
      </c>
      <c r="H972" t="s">
        <v>1721</v>
      </c>
      <c r="I972" t="s">
        <v>2494</v>
      </c>
      <c r="J972" t="s">
        <v>8808</v>
      </c>
      <c r="K972" t="s">
        <v>8808</v>
      </c>
      <c r="L972" t="s">
        <v>8809</v>
      </c>
      <c r="M972">
        <v>15</v>
      </c>
      <c r="N972">
        <v>12</v>
      </c>
      <c r="O972">
        <v>2018</v>
      </c>
      <c r="P972">
        <v>15</v>
      </c>
      <c r="Q972" t="s">
        <v>1375</v>
      </c>
      <c r="R972" s="1">
        <v>43435</v>
      </c>
      <c r="S972">
        <v>4</v>
      </c>
      <c r="T972" t="s">
        <v>8777</v>
      </c>
      <c r="U972" t="s">
        <v>8810</v>
      </c>
      <c r="V972">
        <v>11927</v>
      </c>
      <c r="W972" t="s">
        <v>8811</v>
      </c>
      <c r="X972">
        <v>199</v>
      </c>
      <c r="Y972">
        <v>1.67E-2</v>
      </c>
      <c r="Z972">
        <v>11</v>
      </c>
      <c r="AA972" t="s">
        <v>8812</v>
      </c>
      <c r="AB972">
        <v>55</v>
      </c>
      <c r="AC972">
        <v>37</v>
      </c>
      <c r="AD972">
        <v>0</v>
      </c>
      <c r="AE972">
        <v>37.9</v>
      </c>
      <c r="AF972" t="s">
        <v>52</v>
      </c>
      <c r="AG972">
        <v>21000</v>
      </c>
      <c r="AH972" t="s">
        <v>8813</v>
      </c>
      <c r="AI972" t="s">
        <v>54</v>
      </c>
      <c r="AJ972" t="s">
        <v>54</v>
      </c>
      <c r="AK972" t="s">
        <v>54</v>
      </c>
      <c r="AL972" s="23" t="str">
        <f t="shared" si="16"/>
        <v>อื่น ๆ</v>
      </c>
      <c r="AM972">
        <f>LEN(Exploratory_Data_Analysis___video_youtube[[#This Row],[description]])</f>
        <v>952</v>
      </c>
    </row>
    <row r="973" spans="1:39" x14ac:dyDescent="0.35">
      <c r="A973" t="s">
        <v>8814</v>
      </c>
      <c r="B973" t="s">
        <v>8815</v>
      </c>
      <c r="C973" t="s">
        <v>8815</v>
      </c>
      <c r="D973" t="s">
        <v>8816</v>
      </c>
      <c r="E973" t="s">
        <v>41</v>
      </c>
      <c r="F973" t="s">
        <v>4038</v>
      </c>
      <c r="G973" t="s">
        <v>1721</v>
      </c>
      <c r="H973" t="s">
        <v>1721</v>
      </c>
      <c r="I973" t="s">
        <v>2494</v>
      </c>
      <c r="J973" t="s">
        <v>8817</v>
      </c>
      <c r="K973" t="s">
        <v>8817</v>
      </c>
      <c r="L973" t="s">
        <v>8818</v>
      </c>
      <c r="M973">
        <v>12</v>
      </c>
      <c r="N973">
        <v>12</v>
      </c>
      <c r="O973">
        <v>2018</v>
      </c>
      <c r="P973">
        <v>12</v>
      </c>
      <c r="Q973" t="s">
        <v>1375</v>
      </c>
      <c r="R973" s="1">
        <v>43435</v>
      </c>
      <c r="S973">
        <v>4</v>
      </c>
      <c r="T973" t="s">
        <v>8777</v>
      </c>
      <c r="U973" t="s">
        <v>8819</v>
      </c>
      <c r="V973">
        <v>95248</v>
      </c>
      <c r="W973" t="s">
        <v>8820</v>
      </c>
      <c r="X973">
        <v>2638</v>
      </c>
      <c r="Y973">
        <v>2.7699999999999999E-2</v>
      </c>
      <c r="Z973">
        <v>95</v>
      </c>
      <c r="AA973" t="s">
        <v>8743</v>
      </c>
      <c r="AB973">
        <v>27</v>
      </c>
      <c r="AC973">
        <v>19</v>
      </c>
      <c r="AD973">
        <v>0</v>
      </c>
      <c r="AE973">
        <v>19.5</v>
      </c>
      <c r="AF973" t="s">
        <v>187</v>
      </c>
      <c r="AG973">
        <v>20000</v>
      </c>
      <c r="AH973" t="s">
        <v>8821</v>
      </c>
      <c r="AI973" t="s">
        <v>54</v>
      </c>
      <c r="AJ973" t="s">
        <v>9380</v>
      </c>
      <c r="AK973" t="s">
        <v>54</v>
      </c>
      <c r="AL973" s="23" t="str">
        <f t="shared" si="16"/>
        <v>Life Style</v>
      </c>
      <c r="AM973">
        <f>LEN(Exploratory_Data_Analysis___video_youtube[[#This Row],[description]])</f>
        <v>571</v>
      </c>
    </row>
    <row r="974" spans="1:39" x14ac:dyDescent="0.35">
      <c r="A974" t="s">
        <v>8822</v>
      </c>
      <c r="B974" t="s">
        <v>8823</v>
      </c>
      <c r="C974" t="s">
        <v>8823</v>
      </c>
      <c r="D974" t="s">
        <v>8824</v>
      </c>
      <c r="E974" t="s">
        <v>41</v>
      </c>
      <c r="F974" t="s">
        <v>4833</v>
      </c>
      <c r="G974" t="s">
        <v>1721</v>
      </c>
      <c r="H974" t="s">
        <v>1721</v>
      </c>
      <c r="I974" t="s">
        <v>2494</v>
      </c>
      <c r="J974" t="s">
        <v>8825</v>
      </c>
      <c r="K974" t="s">
        <v>8825</v>
      </c>
      <c r="L974" t="s">
        <v>8826</v>
      </c>
      <c r="M974">
        <v>7</v>
      </c>
      <c r="N974">
        <v>12</v>
      </c>
      <c r="O974">
        <v>2018</v>
      </c>
      <c r="P974">
        <v>7</v>
      </c>
      <c r="Q974" t="s">
        <v>1375</v>
      </c>
      <c r="R974" s="1">
        <v>43435</v>
      </c>
      <c r="S974">
        <v>4</v>
      </c>
      <c r="T974" t="s">
        <v>8777</v>
      </c>
      <c r="U974" t="s">
        <v>8827</v>
      </c>
      <c r="V974">
        <v>24893</v>
      </c>
      <c r="W974" t="s">
        <v>6006</v>
      </c>
      <c r="X974">
        <v>437</v>
      </c>
      <c r="Y974">
        <v>1.7600000000000001E-2</v>
      </c>
      <c r="Z974">
        <v>26</v>
      </c>
      <c r="AA974" t="s">
        <v>8828</v>
      </c>
      <c r="AB974">
        <v>50</v>
      </c>
      <c r="AC974">
        <v>16</v>
      </c>
      <c r="AD974">
        <v>0</v>
      </c>
      <c r="AE974">
        <v>16.8</v>
      </c>
      <c r="AF974" t="s">
        <v>187</v>
      </c>
      <c r="AG974">
        <v>18300</v>
      </c>
      <c r="AH974" t="s">
        <v>8829</v>
      </c>
      <c r="AI974" t="s">
        <v>54</v>
      </c>
      <c r="AJ974" t="s">
        <v>54</v>
      </c>
      <c r="AK974" t="s">
        <v>54</v>
      </c>
      <c r="AL974" s="23" t="str">
        <f t="shared" si="16"/>
        <v>อื่น ๆ</v>
      </c>
      <c r="AM974">
        <f>LEN(Exploratory_Data_Analysis___video_youtube[[#This Row],[description]])</f>
        <v>422</v>
      </c>
    </row>
    <row r="975" spans="1:39" x14ac:dyDescent="0.35">
      <c r="A975" t="s">
        <v>8830</v>
      </c>
      <c r="B975" t="s">
        <v>8831</v>
      </c>
      <c r="C975" t="s">
        <v>8831</v>
      </c>
      <c r="D975" t="s">
        <v>8832</v>
      </c>
      <c r="E975" t="s">
        <v>41</v>
      </c>
      <c r="F975" t="s">
        <v>597</v>
      </c>
      <c r="G975" t="s">
        <v>1721</v>
      </c>
      <c r="H975" t="s">
        <v>1721</v>
      </c>
      <c r="I975" t="s">
        <v>2494</v>
      </c>
      <c r="J975" t="s">
        <v>8833</v>
      </c>
      <c r="K975" t="s">
        <v>8833</v>
      </c>
      <c r="L975" t="s">
        <v>8834</v>
      </c>
      <c r="M975">
        <v>5</v>
      </c>
      <c r="N975">
        <v>12</v>
      </c>
      <c r="O975">
        <v>2018</v>
      </c>
      <c r="P975">
        <v>5</v>
      </c>
      <c r="Q975" t="s">
        <v>1375</v>
      </c>
      <c r="R975" s="1">
        <v>43435</v>
      </c>
      <c r="S975">
        <v>4</v>
      </c>
      <c r="T975" t="s">
        <v>8777</v>
      </c>
      <c r="U975" t="s">
        <v>8835</v>
      </c>
      <c r="V975">
        <v>25069</v>
      </c>
      <c r="W975" t="s">
        <v>8836</v>
      </c>
      <c r="X975">
        <v>479</v>
      </c>
      <c r="Y975">
        <v>1.9099999999999999E-2</v>
      </c>
      <c r="Z975">
        <v>10</v>
      </c>
      <c r="AA975" t="s">
        <v>8837</v>
      </c>
      <c r="AB975">
        <v>33</v>
      </c>
      <c r="AC975">
        <v>26</v>
      </c>
      <c r="AD975">
        <v>0</v>
      </c>
      <c r="AE975">
        <v>26.6</v>
      </c>
      <c r="AF975" t="s">
        <v>187</v>
      </c>
      <c r="AG975">
        <v>21000</v>
      </c>
      <c r="AH975" t="s">
        <v>8838</v>
      </c>
      <c r="AI975" t="s">
        <v>54</v>
      </c>
      <c r="AJ975" t="s">
        <v>54</v>
      </c>
      <c r="AK975" t="s">
        <v>54</v>
      </c>
      <c r="AL975" s="23" t="str">
        <f t="shared" si="16"/>
        <v>อื่น ๆ</v>
      </c>
      <c r="AM975">
        <f>LEN(Exploratory_Data_Analysis___video_youtube[[#This Row],[description]])</f>
        <v>574</v>
      </c>
    </row>
    <row r="976" spans="1:39" x14ac:dyDescent="0.35">
      <c r="A976" t="s">
        <v>8839</v>
      </c>
      <c r="B976" t="s">
        <v>8840</v>
      </c>
      <c r="C976" t="s">
        <v>8840</v>
      </c>
      <c r="D976" t="s">
        <v>8841</v>
      </c>
      <c r="E976" t="s">
        <v>41</v>
      </c>
      <c r="F976" t="s">
        <v>4527</v>
      </c>
      <c r="G976" t="s">
        <v>1721</v>
      </c>
      <c r="H976" t="s">
        <v>1721</v>
      </c>
      <c r="I976" t="s">
        <v>2494</v>
      </c>
      <c r="J976" t="s">
        <v>8842</v>
      </c>
      <c r="K976" t="s">
        <v>8842</v>
      </c>
      <c r="L976" t="s">
        <v>8843</v>
      </c>
      <c r="M976">
        <v>30</v>
      </c>
      <c r="N976">
        <v>11</v>
      </c>
      <c r="O976">
        <v>2018</v>
      </c>
      <c r="P976">
        <v>30</v>
      </c>
      <c r="Q976" t="s">
        <v>1272</v>
      </c>
      <c r="R976" s="1">
        <v>43405</v>
      </c>
      <c r="S976">
        <v>4</v>
      </c>
      <c r="T976" t="s">
        <v>8777</v>
      </c>
      <c r="U976" t="s">
        <v>8844</v>
      </c>
      <c r="V976">
        <v>327868</v>
      </c>
      <c r="W976" t="s">
        <v>8845</v>
      </c>
      <c r="X976">
        <v>7000</v>
      </c>
      <c r="Y976">
        <v>2.1399999999999999E-2</v>
      </c>
      <c r="Z976">
        <v>528</v>
      </c>
      <c r="AA976" t="s">
        <v>8846</v>
      </c>
      <c r="AB976">
        <v>2</v>
      </c>
      <c r="AC976">
        <v>56</v>
      </c>
      <c r="AD976">
        <v>0</v>
      </c>
      <c r="AE976">
        <v>56</v>
      </c>
      <c r="AF976" t="s">
        <v>52</v>
      </c>
      <c r="AG976">
        <v>68200</v>
      </c>
      <c r="AH976" t="s">
        <v>8847</v>
      </c>
      <c r="AI976" t="s">
        <v>54</v>
      </c>
      <c r="AJ976" t="s">
        <v>9380</v>
      </c>
      <c r="AK976" t="s">
        <v>54</v>
      </c>
      <c r="AL976" s="23" t="str">
        <f t="shared" si="16"/>
        <v>Life Style</v>
      </c>
      <c r="AM976">
        <f>LEN(Exploratory_Data_Analysis___video_youtube[[#This Row],[description]])</f>
        <v>583</v>
      </c>
    </row>
    <row r="977" spans="1:39" x14ac:dyDescent="0.35">
      <c r="A977" t="s">
        <v>8848</v>
      </c>
      <c r="B977" t="s">
        <v>8849</v>
      </c>
      <c r="C977" t="s">
        <v>8849</v>
      </c>
      <c r="D977" t="s">
        <v>8850</v>
      </c>
      <c r="E977" t="s">
        <v>41</v>
      </c>
      <c r="F977" t="s">
        <v>92</v>
      </c>
      <c r="G977" t="s">
        <v>1721</v>
      </c>
      <c r="H977" t="s">
        <v>1721</v>
      </c>
      <c r="I977" t="s">
        <v>2494</v>
      </c>
      <c r="J977" t="s">
        <v>8851</v>
      </c>
      <c r="K977" t="s">
        <v>8851</v>
      </c>
      <c r="L977" t="s">
        <v>8852</v>
      </c>
      <c r="M977">
        <v>28</v>
      </c>
      <c r="N977">
        <v>11</v>
      </c>
      <c r="O977">
        <v>2018</v>
      </c>
      <c r="P977">
        <v>28</v>
      </c>
      <c r="Q977" t="s">
        <v>1272</v>
      </c>
      <c r="R977" s="1">
        <v>43405</v>
      </c>
      <c r="S977">
        <v>4</v>
      </c>
      <c r="T977" t="s">
        <v>8777</v>
      </c>
      <c r="U977" t="s">
        <v>8853</v>
      </c>
      <c r="V977">
        <v>89742</v>
      </c>
      <c r="W977" t="s">
        <v>8854</v>
      </c>
      <c r="X977">
        <v>1431</v>
      </c>
      <c r="Y977">
        <v>1.5900000000000001E-2</v>
      </c>
      <c r="Z977">
        <v>27</v>
      </c>
      <c r="AA977" t="s">
        <v>8855</v>
      </c>
      <c r="AB977">
        <v>27</v>
      </c>
      <c r="AC977">
        <v>28</v>
      </c>
      <c r="AD977">
        <v>0</v>
      </c>
      <c r="AE977">
        <v>28.5</v>
      </c>
      <c r="AF977" t="s">
        <v>187</v>
      </c>
      <c r="AG977">
        <v>22100</v>
      </c>
      <c r="AH977" t="s">
        <v>8856</v>
      </c>
      <c r="AI977" t="s">
        <v>54</v>
      </c>
      <c r="AJ977" t="s">
        <v>249</v>
      </c>
      <c r="AK977" t="s">
        <v>54</v>
      </c>
      <c r="AL977" s="23" t="str">
        <f t="shared" si="16"/>
        <v>เศรษฐกิจ</v>
      </c>
      <c r="AM977">
        <f>LEN(Exploratory_Data_Analysis___video_youtube[[#This Row],[description]])</f>
        <v>511</v>
      </c>
    </row>
    <row r="978" spans="1:39" x14ac:dyDescent="0.35">
      <c r="A978" t="s">
        <v>8857</v>
      </c>
      <c r="B978" t="s">
        <v>8858</v>
      </c>
      <c r="C978" t="s">
        <v>8858</v>
      </c>
      <c r="D978" t="s">
        <v>8859</v>
      </c>
      <c r="E978" t="s">
        <v>41</v>
      </c>
      <c r="F978" t="s">
        <v>8561</v>
      </c>
      <c r="G978" t="s">
        <v>1721</v>
      </c>
      <c r="H978" t="s">
        <v>1721</v>
      </c>
      <c r="I978" t="s">
        <v>2494</v>
      </c>
      <c r="J978" t="s">
        <v>8860</v>
      </c>
      <c r="K978" t="s">
        <v>8860</v>
      </c>
      <c r="L978" t="s">
        <v>8861</v>
      </c>
      <c r="M978">
        <v>23</v>
      </c>
      <c r="N978">
        <v>11</v>
      </c>
      <c r="O978">
        <v>2018</v>
      </c>
      <c r="P978">
        <v>23</v>
      </c>
      <c r="Q978" t="s">
        <v>1272</v>
      </c>
      <c r="R978" s="1">
        <v>43405</v>
      </c>
      <c r="S978">
        <v>4</v>
      </c>
      <c r="T978" t="s">
        <v>8777</v>
      </c>
      <c r="U978" t="s">
        <v>8862</v>
      </c>
      <c r="V978">
        <v>268011</v>
      </c>
      <c r="W978" t="s">
        <v>8863</v>
      </c>
      <c r="X978">
        <v>5580</v>
      </c>
      <c r="Y978">
        <v>2.0799999999999999E-2</v>
      </c>
      <c r="Z978">
        <v>64</v>
      </c>
      <c r="AA978" t="s">
        <v>8864</v>
      </c>
      <c r="AB978">
        <v>33</v>
      </c>
      <c r="AC978">
        <v>17</v>
      </c>
      <c r="AD978">
        <v>0</v>
      </c>
      <c r="AE978">
        <v>17.600000000000001</v>
      </c>
      <c r="AF978" t="s">
        <v>187</v>
      </c>
      <c r="AG978">
        <v>25400</v>
      </c>
      <c r="AH978" t="s">
        <v>8865</v>
      </c>
      <c r="AI978" t="s">
        <v>54</v>
      </c>
      <c r="AJ978" t="s">
        <v>9380</v>
      </c>
      <c r="AK978" t="s">
        <v>54</v>
      </c>
      <c r="AL978" s="23" t="str">
        <f t="shared" si="16"/>
        <v>Life Style</v>
      </c>
      <c r="AM978">
        <f>LEN(Exploratory_Data_Analysis___video_youtube[[#This Row],[description]])</f>
        <v>450</v>
      </c>
    </row>
    <row r="979" spans="1:39" x14ac:dyDescent="0.35">
      <c r="A979" t="s">
        <v>8866</v>
      </c>
      <c r="B979" t="s">
        <v>8867</v>
      </c>
      <c r="C979" t="s">
        <v>8867</v>
      </c>
      <c r="D979" t="s">
        <v>8868</v>
      </c>
      <c r="E979" t="s">
        <v>41</v>
      </c>
      <c r="F979" t="s">
        <v>3112</v>
      </c>
      <c r="G979" t="s">
        <v>1721</v>
      </c>
      <c r="H979" t="s">
        <v>1721</v>
      </c>
      <c r="I979" t="s">
        <v>2494</v>
      </c>
      <c r="J979" t="s">
        <v>8869</v>
      </c>
      <c r="K979" t="s">
        <v>8869</v>
      </c>
      <c r="L979" t="s">
        <v>8870</v>
      </c>
      <c r="M979">
        <v>21</v>
      </c>
      <c r="N979">
        <v>11</v>
      </c>
      <c r="O979">
        <v>2018</v>
      </c>
      <c r="P979">
        <v>21</v>
      </c>
      <c r="Q979" t="s">
        <v>1272</v>
      </c>
      <c r="R979" s="1">
        <v>43405</v>
      </c>
      <c r="S979">
        <v>4</v>
      </c>
      <c r="T979" t="s">
        <v>8777</v>
      </c>
      <c r="U979" t="s">
        <v>8871</v>
      </c>
      <c r="V979">
        <v>9895</v>
      </c>
      <c r="W979" t="s">
        <v>8872</v>
      </c>
      <c r="X979">
        <v>133</v>
      </c>
      <c r="Y979">
        <v>1.34E-2</v>
      </c>
      <c r="Z979">
        <v>9</v>
      </c>
      <c r="AA979" t="s">
        <v>8873</v>
      </c>
      <c r="AB979">
        <v>10</v>
      </c>
      <c r="AC979">
        <v>43</v>
      </c>
      <c r="AD979">
        <v>0</v>
      </c>
      <c r="AE979">
        <v>43.2</v>
      </c>
      <c r="AF979" t="s">
        <v>52</v>
      </c>
      <c r="AG979">
        <v>23600</v>
      </c>
      <c r="AH979" t="s">
        <v>8874</v>
      </c>
      <c r="AI979" t="s">
        <v>54</v>
      </c>
      <c r="AJ979" t="s">
        <v>4459</v>
      </c>
      <c r="AK979" t="s">
        <v>4459</v>
      </c>
      <c r="AL979" s="23" t="str">
        <f t="shared" si="16"/>
        <v>สินค้าและบริการ</v>
      </c>
      <c r="AM979">
        <f>LEN(Exploratory_Data_Analysis___video_youtube[[#This Row],[description]])</f>
        <v>680</v>
      </c>
    </row>
    <row r="980" spans="1:39" x14ac:dyDescent="0.35">
      <c r="A980" t="s">
        <v>8875</v>
      </c>
      <c r="B980" t="s">
        <v>8876</v>
      </c>
      <c r="C980" t="s">
        <v>8876</v>
      </c>
      <c r="D980" t="s">
        <v>8877</v>
      </c>
      <c r="E980" t="s">
        <v>41</v>
      </c>
      <c r="F980" t="s">
        <v>892</v>
      </c>
      <c r="G980" t="s">
        <v>1721</v>
      </c>
      <c r="H980" t="s">
        <v>1721</v>
      </c>
      <c r="I980" t="s">
        <v>2494</v>
      </c>
      <c r="J980" t="s">
        <v>8878</v>
      </c>
      <c r="K980" t="s">
        <v>8878</v>
      </c>
      <c r="L980" t="s">
        <v>8879</v>
      </c>
      <c r="M980">
        <v>16</v>
      </c>
      <c r="N980">
        <v>11</v>
      </c>
      <c r="O980">
        <v>2018</v>
      </c>
      <c r="P980">
        <v>16</v>
      </c>
      <c r="Q980" t="s">
        <v>1272</v>
      </c>
      <c r="R980" s="1">
        <v>43405</v>
      </c>
      <c r="S980">
        <v>4</v>
      </c>
      <c r="T980" t="s">
        <v>8777</v>
      </c>
      <c r="U980" t="s">
        <v>8880</v>
      </c>
      <c r="V980">
        <v>40880</v>
      </c>
      <c r="W980" t="s">
        <v>8881</v>
      </c>
      <c r="X980">
        <v>645</v>
      </c>
      <c r="Y980">
        <v>1.5800000000000002E-2</v>
      </c>
      <c r="Z980">
        <v>21</v>
      </c>
      <c r="AA980" t="s">
        <v>8882</v>
      </c>
      <c r="AB980">
        <v>3</v>
      </c>
      <c r="AC980">
        <v>20</v>
      </c>
      <c r="AD980">
        <v>0</v>
      </c>
      <c r="AE980">
        <v>20.100000000000001</v>
      </c>
      <c r="AF980" t="s">
        <v>187</v>
      </c>
      <c r="AG980">
        <v>19100</v>
      </c>
      <c r="AH980" t="s">
        <v>8883</v>
      </c>
      <c r="AI980" t="s">
        <v>54</v>
      </c>
      <c r="AJ980" t="s">
        <v>54</v>
      </c>
      <c r="AK980" t="s">
        <v>54</v>
      </c>
      <c r="AL980" s="23" t="str">
        <f t="shared" si="16"/>
        <v>อื่น ๆ</v>
      </c>
      <c r="AM980">
        <f>LEN(Exploratory_Data_Analysis___video_youtube[[#This Row],[description]])</f>
        <v>567</v>
      </c>
    </row>
    <row r="981" spans="1:39" x14ac:dyDescent="0.35">
      <c r="A981" t="s">
        <v>8884</v>
      </c>
      <c r="B981" t="s">
        <v>8885</v>
      </c>
      <c r="C981" t="s">
        <v>8885</v>
      </c>
      <c r="D981" t="s">
        <v>8886</v>
      </c>
      <c r="E981" t="s">
        <v>41</v>
      </c>
      <c r="F981" t="s">
        <v>8561</v>
      </c>
      <c r="G981" t="s">
        <v>1721</v>
      </c>
      <c r="H981" t="s">
        <v>1721</v>
      </c>
      <c r="I981" t="s">
        <v>2494</v>
      </c>
      <c r="J981" t="s">
        <v>8887</v>
      </c>
      <c r="K981" t="s">
        <v>8887</v>
      </c>
      <c r="L981" t="s">
        <v>8888</v>
      </c>
      <c r="M981">
        <v>14</v>
      </c>
      <c r="N981">
        <v>11</v>
      </c>
      <c r="O981">
        <v>2018</v>
      </c>
      <c r="P981">
        <v>14</v>
      </c>
      <c r="Q981" t="s">
        <v>1272</v>
      </c>
      <c r="R981" s="1">
        <v>43405</v>
      </c>
      <c r="S981">
        <v>4</v>
      </c>
      <c r="T981" t="s">
        <v>8777</v>
      </c>
      <c r="U981" t="s">
        <v>8889</v>
      </c>
      <c r="V981">
        <v>89295</v>
      </c>
      <c r="W981" t="s">
        <v>8890</v>
      </c>
      <c r="X981">
        <v>1512</v>
      </c>
      <c r="Y981">
        <v>1.6899999999999998E-2</v>
      </c>
      <c r="Z981">
        <v>42</v>
      </c>
      <c r="AA981" t="s">
        <v>8891</v>
      </c>
      <c r="AB981">
        <v>1</v>
      </c>
      <c r="AC981">
        <v>32</v>
      </c>
      <c r="AD981">
        <v>0</v>
      </c>
      <c r="AE981">
        <v>32</v>
      </c>
      <c r="AF981" t="s">
        <v>52</v>
      </c>
      <c r="AG981">
        <v>25400</v>
      </c>
      <c r="AH981" t="s">
        <v>8892</v>
      </c>
      <c r="AI981" t="s">
        <v>54</v>
      </c>
      <c r="AJ981" t="s">
        <v>5573</v>
      </c>
      <c r="AK981" t="s">
        <v>54</v>
      </c>
      <c r="AL981" s="23" t="str">
        <f t="shared" si="16"/>
        <v>ธุรกิจและการค้า</v>
      </c>
      <c r="AM981">
        <f>LEN(Exploratory_Data_Analysis___video_youtube[[#This Row],[description]])</f>
        <v>768</v>
      </c>
    </row>
    <row r="982" spans="1:39" x14ac:dyDescent="0.35">
      <c r="A982" t="s">
        <v>8893</v>
      </c>
      <c r="B982" t="s">
        <v>8894</v>
      </c>
      <c r="C982" t="s">
        <v>8894</v>
      </c>
      <c r="D982" t="s">
        <v>8895</v>
      </c>
      <c r="E982" t="s">
        <v>41</v>
      </c>
      <c r="F982" t="s">
        <v>3112</v>
      </c>
      <c r="G982" t="s">
        <v>1721</v>
      </c>
      <c r="H982" t="s">
        <v>1721</v>
      </c>
      <c r="I982" t="s">
        <v>2494</v>
      </c>
      <c r="J982" t="s">
        <v>8896</v>
      </c>
      <c r="K982" t="s">
        <v>8896</v>
      </c>
      <c r="L982" t="s">
        <v>8897</v>
      </c>
      <c r="M982">
        <v>9</v>
      </c>
      <c r="N982">
        <v>11</v>
      </c>
      <c r="O982">
        <v>2018</v>
      </c>
      <c r="P982">
        <v>9</v>
      </c>
      <c r="Q982" t="s">
        <v>1272</v>
      </c>
      <c r="R982" s="1">
        <v>43405</v>
      </c>
      <c r="S982">
        <v>4</v>
      </c>
      <c r="T982" t="s">
        <v>8777</v>
      </c>
      <c r="U982" t="s">
        <v>8898</v>
      </c>
      <c r="V982">
        <v>9257</v>
      </c>
      <c r="W982" t="s">
        <v>7885</v>
      </c>
      <c r="X982">
        <v>139</v>
      </c>
      <c r="Y982">
        <v>1.4999999999999999E-2</v>
      </c>
      <c r="Z982">
        <v>7</v>
      </c>
      <c r="AA982" t="s">
        <v>7499</v>
      </c>
      <c r="AB982">
        <v>9</v>
      </c>
      <c r="AC982">
        <v>48</v>
      </c>
      <c r="AD982">
        <v>0</v>
      </c>
      <c r="AE982">
        <v>48.2</v>
      </c>
      <c r="AF982" t="s">
        <v>52</v>
      </c>
      <c r="AG982">
        <v>19000</v>
      </c>
      <c r="AH982" t="s">
        <v>8899</v>
      </c>
      <c r="AI982" t="s">
        <v>54</v>
      </c>
      <c r="AJ982" t="s">
        <v>4459</v>
      </c>
      <c r="AK982" t="s">
        <v>4459</v>
      </c>
      <c r="AL982" s="23" t="str">
        <f t="shared" si="16"/>
        <v>สินค้าและบริการ</v>
      </c>
      <c r="AM982">
        <f>LEN(Exploratory_Data_Analysis___video_youtube[[#This Row],[description]])</f>
        <v>556</v>
      </c>
    </row>
    <row r="983" spans="1:39" x14ac:dyDescent="0.35">
      <c r="A983" t="s">
        <v>8900</v>
      </c>
      <c r="B983" t="s">
        <v>8901</v>
      </c>
      <c r="C983" t="s">
        <v>8901</v>
      </c>
      <c r="D983" t="s">
        <v>8902</v>
      </c>
      <c r="E983" t="s">
        <v>41</v>
      </c>
      <c r="F983" t="s">
        <v>8561</v>
      </c>
      <c r="G983" t="s">
        <v>1721</v>
      </c>
      <c r="H983" t="s">
        <v>1721</v>
      </c>
      <c r="I983" t="s">
        <v>2494</v>
      </c>
      <c r="J983" t="s">
        <v>8903</v>
      </c>
      <c r="K983" t="s">
        <v>8903</v>
      </c>
      <c r="L983" t="s">
        <v>8904</v>
      </c>
      <c r="M983">
        <v>6</v>
      </c>
      <c r="N983">
        <v>11</v>
      </c>
      <c r="O983">
        <v>2018</v>
      </c>
      <c r="P983">
        <v>6</v>
      </c>
      <c r="Q983" t="s">
        <v>1272</v>
      </c>
      <c r="R983" s="1">
        <v>43405</v>
      </c>
      <c r="S983">
        <v>4</v>
      </c>
      <c r="T983" t="s">
        <v>8777</v>
      </c>
      <c r="U983" t="s">
        <v>8905</v>
      </c>
      <c r="V983">
        <v>446175</v>
      </c>
      <c r="W983" t="s">
        <v>8906</v>
      </c>
      <c r="X983">
        <v>8325</v>
      </c>
      <c r="Y983">
        <v>1.8700000000000001E-2</v>
      </c>
      <c r="Z983">
        <v>302</v>
      </c>
      <c r="AA983" t="s">
        <v>3380</v>
      </c>
      <c r="AB983">
        <v>44</v>
      </c>
      <c r="AC983">
        <v>27</v>
      </c>
      <c r="AD983">
        <v>0</v>
      </c>
      <c r="AE983">
        <v>27.7</v>
      </c>
      <c r="AF983" t="s">
        <v>187</v>
      </c>
      <c r="AG983">
        <v>26500</v>
      </c>
      <c r="AH983" t="s">
        <v>8907</v>
      </c>
      <c r="AI983" t="s">
        <v>54</v>
      </c>
      <c r="AJ983" t="s">
        <v>54</v>
      </c>
      <c r="AK983" t="s">
        <v>54</v>
      </c>
      <c r="AL983" s="23" t="str">
        <f t="shared" si="16"/>
        <v>อื่น ๆ</v>
      </c>
      <c r="AM983">
        <f>LEN(Exploratory_Data_Analysis___video_youtube[[#This Row],[description]])</f>
        <v>529</v>
      </c>
    </row>
    <row r="984" spans="1:39" x14ac:dyDescent="0.35">
      <c r="A984" t="s">
        <v>8908</v>
      </c>
      <c r="B984" t="s">
        <v>8909</v>
      </c>
      <c r="C984" t="s">
        <v>8909</v>
      </c>
      <c r="D984" t="s">
        <v>8910</v>
      </c>
      <c r="E984" t="s">
        <v>41</v>
      </c>
      <c r="F984" t="s">
        <v>8561</v>
      </c>
      <c r="G984" t="s">
        <v>1721</v>
      </c>
      <c r="H984" t="s">
        <v>1721</v>
      </c>
      <c r="I984" t="s">
        <v>2494</v>
      </c>
      <c r="J984" t="s">
        <v>8911</v>
      </c>
      <c r="K984" t="s">
        <v>8911</v>
      </c>
      <c r="L984" t="s">
        <v>8912</v>
      </c>
      <c r="M984">
        <v>31</v>
      </c>
      <c r="N984">
        <v>10</v>
      </c>
      <c r="O984">
        <v>2018</v>
      </c>
      <c r="P984">
        <v>31</v>
      </c>
      <c r="Q984" t="s">
        <v>1170</v>
      </c>
      <c r="R984" s="1">
        <v>43374</v>
      </c>
      <c r="S984">
        <v>4</v>
      </c>
      <c r="T984" t="s">
        <v>8777</v>
      </c>
      <c r="U984" t="s">
        <v>8913</v>
      </c>
      <c r="V984">
        <v>30466</v>
      </c>
      <c r="W984" t="s">
        <v>4225</v>
      </c>
      <c r="X984">
        <v>601</v>
      </c>
      <c r="Y984">
        <v>1.9699999999999999E-2</v>
      </c>
      <c r="Z984">
        <v>9</v>
      </c>
      <c r="AA984" t="s">
        <v>8914</v>
      </c>
      <c r="AB984">
        <v>28</v>
      </c>
      <c r="AC984">
        <v>41</v>
      </c>
      <c r="AD984">
        <v>0</v>
      </c>
      <c r="AE984">
        <v>41.5</v>
      </c>
      <c r="AF984" t="s">
        <v>52</v>
      </c>
      <c r="AG984">
        <v>18500</v>
      </c>
      <c r="AH984" t="s">
        <v>8915</v>
      </c>
      <c r="AI984" t="s">
        <v>54</v>
      </c>
      <c r="AJ984" t="s">
        <v>272</v>
      </c>
      <c r="AK984" t="s">
        <v>272</v>
      </c>
      <c r="AL984" s="23" t="str">
        <f t="shared" si="16"/>
        <v>สินค้าและบริการ</v>
      </c>
      <c r="AM984">
        <f>LEN(Exploratory_Data_Analysis___video_youtube[[#This Row],[description]])</f>
        <v>369</v>
      </c>
    </row>
    <row r="985" spans="1:39" x14ac:dyDescent="0.35">
      <c r="A985" t="s">
        <v>8916</v>
      </c>
      <c r="B985" t="s">
        <v>8917</v>
      </c>
      <c r="C985" t="s">
        <v>8917</v>
      </c>
      <c r="D985" t="s">
        <v>8918</v>
      </c>
      <c r="E985" t="s">
        <v>41</v>
      </c>
      <c r="F985" t="s">
        <v>4527</v>
      </c>
      <c r="G985" t="s">
        <v>1721</v>
      </c>
      <c r="H985" t="s">
        <v>1721</v>
      </c>
      <c r="I985" t="s">
        <v>2494</v>
      </c>
      <c r="J985" t="s">
        <v>8919</v>
      </c>
      <c r="K985" t="s">
        <v>8919</v>
      </c>
      <c r="L985" t="s">
        <v>8920</v>
      </c>
      <c r="M985">
        <v>29</v>
      </c>
      <c r="N985">
        <v>10</v>
      </c>
      <c r="O985">
        <v>2018</v>
      </c>
      <c r="P985">
        <v>29</v>
      </c>
      <c r="Q985" t="s">
        <v>1170</v>
      </c>
      <c r="R985" s="1">
        <v>43374</v>
      </c>
      <c r="S985">
        <v>4</v>
      </c>
      <c r="T985" t="s">
        <v>8777</v>
      </c>
      <c r="U985" t="s">
        <v>8921</v>
      </c>
      <c r="V985">
        <v>87376</v>
      </c>
      <c r="W985" t="s">
        <v>8922</v>
      </c>
      <c r="X985">
        <v>1796</v>
      </c>
      <c r="Y985">
        <v>2.06E-2</v>
      </c>
      <c r="Z985">
        <v>73</v>
      </c>
      <c r="AA985" t="s">
        <v>8923</v>
      </c>
      <c r="AB985">
        <v>23</v>
      </c>
      <c r="AC985">
        <v>22</v>
      </c>
      <c r="AD985">
        <v>0</v>
      </c>
      <c r="AE985">
        <v>22.4</v>
      </c>
      <c r="AF985" t="s">
        <v>187</v>
      </c>
      <c r="AG985">
        <v>54400</v>
      </c>
      <c r="AH985" t="s">
        <v>8924</v>
      </c>
      <c r="AI985" t="s">
        <v>54</v>
      </c>
      <c r="AJ985" t="s">
        <v>54</v>
      </c>
      <c r="AK985" t="s">
        <v>54</v>
      </c>
      <c r="AL985" s="23" t="str">
        <f t="shared" si="16"/>
        <v>อื่น ๆ</v>
      </c>
      <c r="AM985">
        <f>LEN(Exploratory_Data_Analysis___video_youtube[[#This Row],[description]])</f>
        <v>679</v>
      </c>
    </row>
    <row r="986" spans="1:39" x14ac:dyDescent="0.35">
      <c r="A986" t="s">
        <v>8925</v>
      </c>
      <c r="B986" t="s">
        <v>8926</v>
      </c>
      <c r="C986" t="s">
        <v>8926</v>
      </c>
      <c r="D986" t="s">
        <v>8927</v>
      </c>
      <c r="E986" t="s">
        <v>41</v>
      </c>
      <c r="F986" t="s">
        <v>103</v>
      </c>
      <c r="G986" t="s">
        <v>1721</v>
      </c>
      <c r="H986" t="s">
        <v>1721</v>
      </c>
      <c r="I986" t="s">
        <v>2494</v>
      </c>
      <c r="J986" t="s">
        <v>8928</v>
      </c>
      <c r="K986" t="s">
        <v>8928</v>
      </c>
      <c r="L986" t="s">
        <v>8929</v>
      </c>
      <c r="M986">
        <v>27</v>
      </c>
      <c r="N986">
        <v>10</v>
      </c>
      <c r="O986">
        <v>2018</v>
      </c>
      <c r="P986">
        <v>27</v>
      </c>
      <c r="Q986" t="s">
        <v>1170</v>
      </c>
      <c r="R986" s="1">
        <v>43374</v>
      </c>
      <c r="S986">
        <v>4</v>
      </c>
      <c r="T986" t="s">
        <v>8777</v>
      </c>
      <c r="U986" t="s">
        <v>8930</v>
      </c>
      <c r="V986">
        <v>32659</v>
      </c>
      <c r="W986" t="s">
        <v>8931</v>
      </c>
      <c r="X986">
        <v>548</v>
      </c>
      <c r="Y986">
        <v>1.6799999999999999E-2</v>
      </c>
      <c r="Z986">
        <v>32</v>
      </c>
      <c r="AA986" t="s">
        <v>8932</v>
      </c>
      <c r="AB986">
        <v>57</v>
      </c>
      <c r="AC986">
        <v>27</v>
      </c>
      <c r="AD986">
        <v>0</v>
      </c>
      <c r="AE986">
        <v>28</v>
      </c>
      <c r="AF986" t="s">
        <v>187</v>
      </c>
      <c r="AG986">
        <v>17100</v>
      </c>
      <c r="AH986" t="s">
        <v>8933</v>
      </c>
      <c r="AI986" t="s">
        <v>54</v>
      </c>
      <c r="AJ986" t="s">
        <v>1579</v>
      </c>
      <c r="AK986" t="s">
        <v>1579</v>
      </c>
      <c r="AL986" s="23" t="str">
        <f t="shared" si="16"/>
        <v>สินค้าและบริการ</v>
      </c>
      <c r="AM986">
        <f>LEN(Exploratory_Data_Analysis___video_youtube[[#This Row],[description]])</f>
        <v>570</v>
      </c>
    </row>
    <row r="987" spans="1:39" x14ac:dyDescent="0.35">
      <c r="A987" t="s">
        <v>8934</v>
      </c>
      <c r="B987" t="s">
        <v>8935</v>
      </c>
      <c r="C987" t="s">
        <v>8935</v>
      </c>
      <c r="D987" t="s">
        <v>8936</v>
      </c>
      <c r="E987" t="s">
        <v>41</v>
      </c>
      <c r="F987" t="s">
        <v>224</v>
      </c>
      <c r="G987" t="s">
        <v>1721</v>
      </c>
      <c r="H987" t="s">
        <v>1721</v>
      </c>
      <c r="I987" t="s">
        <v>2494</v>
      </c>
      <c r="J987" t="s">
        <v>8937</v>
      </c>
      <c r="K987" t="s">
        <v>8937</v>
      </c>
      <c r="L987" t="s">
        <v>8938</v>
      </c>
      <c r="M987">
        <v>24</v>
      </c>
      <c r="N987">
        <v>10</v>
      </c>
      <c r="O987">
        <v>2018</v>
      </c>
      <c r="P987">
        <v>24</v>
      </c>
      <c r="Q987" t="s">
        <v>1170</v>
      </c>
      <c r="R987" s="1">
        <v>43374</v>
      </c>
      <c r="S987">
        <v>4</v>
      </c>
      <c r="T987" t="s">
        <v>8777</v>
      </c>
      <c r="U987" t="s">
        <v>8939</v>
      </c>
      <c r="V987">
        <v>38962</v>
      </c>
      <c r="W987" t="s">
        <v>732</v>
      </c>
      <c r="X987">
        <v>693</v>
      </c>
      <c r="Y987">
        <v>1.78E-2</v>
      </c>
      <c r="Z987">
        <v>15</v>
      </c>
      <c r="AA987" t="s">
        <v>8382</v>
      </c>
      <c r="AB987">
        <v>42</v>
      </c>
      <c r="AC987">
        <v>48</v>
      </c>
      <c r="AD987">
        <v>0</v>
      </c>
      <c r="AE987">
        <v>48.7</v>
      </c>
      <c r="AF987" t="s">
        <v>52</v>
      </c>
      <c r="AG987">
        <v>16400</v>
      </c>
      <c r="AH987" t="s">
        <v>8940</v>
      </c>
      <c r="AI987" t="s">
        <v>54</v>
      </c>
      <c r="AJ987" t="s">
        <v>272</v>
      </c>
      <c r="AK987" t="s">
        <v>272</v>
      </c>
      <c r="AL987" s="23" t="str">
        <f t="shared" si="16"/>
        <v>สินค้าและบริการ</v>
      </c>
      <c r="AM987">
        <f>LEN(Exploratory_Data_Analysis___video_youtube[[#This Row],[description]])</f>
        <v>484</v>
      </c>
    </row>
    <row r="988" spans="1:39" x14ac:dyDescent="0.35">
      <c r="A988" t="s">
        <v>8941</v>
      </c>
      <c r="B988" t="s">
        <v>8942</v>
      </c>
      <c r="C988" t="s">
        <v>8942</v>
      </c>
      <c r="D988" t="s">
        <v>8943</v>
      </c>
      <c r="E988" t="s">
        <v>41</v>
      </c>
      <c r="F988" t="s">
        <v>40</v>
      </c>
      <c r="G988" t="s">
        <v>1721</v>
      </c>
      <c r="H988" t="s">
        <v>1721</v>
      </c>
      <c r="I988" t="s">
        <v>2494</v>
      </c>
      <c r="J988" t="s">
        <v>8944</v>
      </c>
      <c r="K988" t="s">
        <v>8944</v>
      </c>
      <c r="L988" t="s">
        <v>8945</v>
      </c>
      <c r="M988">
        <v>19</v>
      </c>
      <c r="N988">
        <v>10</v>
      </c>
      <c r="O988">
        <v>2018</v>
      </c>
      <c r="P988">
        <v>19</v>
      </c>
      <c r="Q988" t="s">
        <v>1170</v>
      </c>
      <c r="R988" s="1">
        <v>43374</v>
      </c>
      <c r="S988">
        <v>4</v>
      </c>
      <c r="T988" t="s">
        <v>8777</v>
      </c>
      <c r="U988" t="s">
        <v>8946</v>
      </c>
      <c r="V988">
        <v>969692</v>
      </c>
      <c r="W988" t="s">
        <v>8947</v>
      </c>
      <c r="X988">
        <v>19256</v>
      </c>
      <c r="Y988">
        <v>1.9900000000000001E-2</v>
      </c>
      <c r="Z988">
        <v>231</v>
      </c>
      <c r="AA988" t="s">
        <v>8948</v>
      </c>
      <c r="AB988">
        <v>12</v>
      </c>
      <c r="AC988">
        <v>23</v>
      </c>
      <c r="AD988">
        <v>0</v>
      </c>
      <c r="AE988">
        <v>23.2</v>
      </c>
      <c r="AF988" t="s">
        <v>187</v>
      </c>
      <c r="AG988">
        <v>21200</v>
      </c>
      <c r="AH988" t="s">
        <v>8949</v>
      </c>
      <c r="AI988" t="s">
        <v>54</v>
      </c>
      <c r="AJ988" t="s">
        <v>54</v>
      </c>
      <c r="AK988" t="s">
        <v>54</v>
      </c>
      <c r="AL988" s="23" t="str">
        <f t="shared" si="16"/>
        <v>อื่น ๆ</v>
      </c>
      <c r="AM988">
        <f>LEN(Exploratory_Data_Analysis___video_youtube[[#This Row],[description]])</f>
        <v>342</v>
      </c>
    </row>
    <row r="989" spans="1:39" x14ac:dyDescent="0.35">
      <c r="A989" t="s">
        <v>8950</v>
      </c>
      <c r="B989" t="s">
        <v>8951</v>
      </c>
      <c r="C989" t="s">
        <v>8951</v>
      </c>
      <c r="D989" t="s">
        <v>8952</v>
      </c>
      <c r="E989" t="s">
        <v>41</v>
      </c>
      <c r="F989" t="s">
        <v>8561</v>
      </c>
      <c r="G989" t="s">
        <v>1721</v>
      </c>
      <c r="H989" t="s">
        <v>1721</v>
      </c>
      <c r="I989" t="s">
        <v>2494</v>
      </c>
      <c r="J989" t="s">
        <v>8953</v>
      </c>
      <c r="K989" t="s">
        <v>8953</v>
      </c>
      <c r="L989" t="s">
        <v>8954</v>
      </c>
      <c r="M989">
        <v>16</v>
      </c>
      <c r="N989">
        <v>10</v>
      </c>
      <c r="O989">
        <v>2018</v>
      </c>
      <c r="P989">
        <v>16</v>
      </c>
      <c r="Q989" t="s">
        <v>1170</v>
      </c>
      <c r="R989" s="1">
        <v>43374</v>
      </c>
      <c r="S989">
        <v>4</v>
      </c>
      <c r="T989" t="s">
        <v>8777</v>
      </c>
      <c r="U989" t="s">
        <v>8955</v>
      </c>
      <c r="V989">
        <v>27684</v>
      </c>
      <c r="W989" t="s">
        <v>1027</v>
      </c>
      <c r="X989">
        <v>571</v>
      </c>
      <c r="Y989">
        <v>2.06E-2</v>
      </c>
      <c r="Z989">
        <v>10</v>
      </c>
      <c r="AA989" t="s">
        <v>8956</v>
      </c>
      <c r="AB989">
        <v>9</v>
      </c>
      <c r="AC989">
        <v>31</v>
      </c>
      <c r="AD989">
        <v>0</v>
      </c>
      <c r="AE989">
        <v>31.2</v>
      </c>
      <c r="AF989" t="s">
        <v>52</v>
      </c>
      <c r="AG989">
        <v>17000</v>
      </c>
      <c r="AH989" t="s">
        <v>8957</v>
      </c>
      <c r="AI989" t="s">
        <v>54</v>
      </c>
      <c r="AJ989" t="s">
        <v>7043</v>
      </c>
      <c r="AK989" t="s">
        <v>7043</v>
      </c>
      <c r="AL989" s="23" t="str">
        <f t="shared" si="16"/>
        <v>Life Style</v>
      </c>
      <c r="AM989">
        <f>LEN(Exploratory_Data_Analysis___video_youtube[[#This Row],[description]])</f>
        <v>526</v>
      </c>
    </row>
    <row r="990" spans="1:39" x14ac:dyDescent="0.35">
      <c r="A990" t="s">
        <v>8958</v>
      </c>
      <c r="B990" t="s">
        <v>8959</v>
      </c>
      <c r="C990" t="s">
        <v>8959</v>
      </c>
      <c r="D990" t="s">
        <v>8960</v>
      </c>
      <c r="E990" t="s">
        <v>41</v>
      </c>
      <c r="F990" t="s">
        <v>92</v>
      </c>
      <c r="G990" t="s">
        <v>1721</v>
      </c>
      <c r="H990" t="s">
        <v>1721</v>
      </c>
      <c r="I990" t="s">
        <v>2494</v>
      </c>
      <c r="J990" t="s">
        <v>8961</v>
      </c>
      <c r="K990" t="s">
        <v>8961</v>
      </c>
      <c r="L990" t="s">
        <v>8962</v>
      </c>
      <c r="M990">
        <v>13</v>
      </c>
      <c r="N990">
        <v>10</v>
      </c>
      <c r="O990">
        <v>2018</v>
      </c>
      <c r="P990">
        <v>13</v>
      </c>
      <c r="Q990" t="s">
        <v>1170</v>
      </c>
      <c r="R990" s="1">
        <v>43374</v>
      </c>
      <c r="S990">
        <v>4</v>
      </c>
      <c r="T990" t="s">
        <v>8777</v>
      </c>
      <c r="U990" t="s">
        <v>8963</v>
      </c>
      <c r="V990">
        <v>121164</v>
      </c>
      <c r="W990" t="s">
        <v>8964</v>
      </c>
      <c r="X990">
        <v>2195</v>
      </c>
      <c r="Y990">
        <v>1.8100000000000002E-2</v>
      </c>
      <c r="Z990">
        <v>18</v>
      </c>
      <c r="AA990" t="s">
        <v>8965</v>
      </c>
      <c r="AB990">
        <v>11</v>
      </c>
      <c r="AC990">
        <v>30</v>
      </c>
      <c r="AD990">
        <v>0</v>
      </c>
      <c r="AE990">
        <v>30.2</v>
      </c>
      <c r="AF990" t="s">
        <v>52</v>
      </c>
      <c r="AG990">
        <v>18400</v>
      </c>
      <c r="AH990" t="s">
        <v>8966</v>
      </c>
      <c r="AI990" t="s">
        <v>54</v>
      </c>
      <c r="AJ990" t="s">
        <v>54</v>
      </c>
      <c r="AK990" t="s">
        <v>54</v>
      </c>
      <c r="AL990" s="23" t="str">
        <f t="shared" si="16"/>
        <v>อื่น ๆ</v>
      </c>
      <c r="AM990">
        <f>LEN(Exploratory_Data_Analysis___video_youtube[[#This Row],[description]])</f>
        <v>510</v>
      </c>
    </row>
    <row r="991" spans="1:39" x14ac:dyDescent="0.35">
      <c r="A991" t="s">
        <v>8967</v>
      </c>
      <c r="B991" t="s">
        <v>8968</v>
      </c>
      <c r="C991" t="s">
        <v>8968</v>
      </c>
      <c r="D991" t="s">
        <v>8969</v>
      </c>
      <c r="E991" t="s">
        <v>41</v>
      </c>
      <c r="F991" t="s">
        <v>892</v>
      </c>
      <c r="G991" t="s">
        <v>1721</v>
      </c>
      <c r="H991" t="s">
        <v>1721</v>
      </c>
      <c r="I991" t="s">
        <v>2494</v>
      </c>
      <c r="J991" t="s">
        <v>8970</v>
      </c>
      <c r="K991" t="s">
        <v>8970</v>
      </c>
      <c r="L991" t="s">
        <v>8971</v>
      </c>
      <c r="M991">
        <v>9</v>
      </c>
      <c r="N991">
        <v>10</v>
      </c>
      <c r="O991">
        <v>2018</v>
      </c>
      <c r="P991">
        <v>9</v>
      </c>
      <c r="Q991" t="s">
        <v>1170</v>
      </c>
      <c r="R991" s="1">
        <v>43374</v>
      </c>
      <c r="S991">
        <v>4</v>
      </c>
      <c r="T991" t="s">
        <v>8777</v>
      </c>
      <c r="U991" t="s">
        <v>8972</v>
      </c>
      <c r="V991">
        <v>21827</v>
      </c>
      <c r="W991" t="s">
        <v>5789</v>
      </c>
      <c r="X991">
        <v>345</v>
      </c>
      <c r="Y991">
        <v>1.5800000000000002E-2</v>
      </c>
      <c r="Z991">
        <v>10</v>
      </c>
      <c r="AA991" t="s">
        <v>7997</v>
      </c>
      <c r="AB991">
        <v>25</v>
      </c>
      <c r="AC991">
        <v>31</v>
      </c>
      <c r="AD991">
        <v>0</v>
      </c>
      <c r="AE991">
        <v>31.4</v>
      </c>
      <c r="AF991" t="s">
        <v>52</v>
      </c>
      <c r="AG991">
        <v>16500</v>
      </c>
      <c r="AH991" t="s">
        <v>8973</v>
      </c>
      <c r="AI991" t="s">
        <v>54</v>
      </c>
      <c r="AJ991" t="s">
        <v>5573</v>
      </c>
      <c r="AK991" t="s">
        <v>5573</v>
      </c>
      <c r="AL991" s="23" t="str">
        <f t="shared" si="16"/>
        <v>ธุรกิจและการค้า</v>
      </c>
      <c r="AM991">
        <f>LEN(Exploratory_Data_Analysis___video_youtube[[#This Row],[description]])</f>
        <v>378</v>
      </c>
    </row>
    <row r="992" spans="1:39" x14ac:dyDescent="0.35">
      <c r="A992" t="s">
        <v>8974</v>
      </c>
      <c r="B992" t="s">
        <v>8975</v>
      </c>
      <c r="C992" t="s">
        <v>8975</v>
      </c>
      <c r="D992" t="s">
        <v>8976</v>
      </c>
      <c r="E992" t="s">
        <v>41</v>
      </c>
      <c r="F992" t="s">
        <v>412</v>
      </c>
      <c r="G992" t="s">
        <v>1721</v>
      </c>
      <c r="H992" t="s">
        <v>1721</v>
      </c>
      <c r="I992" t="s">
        <v>2494</v>
      </c>
      <c r="J992" t="s">
        <v>8977</v>
      </c>
      <c r="K992" t="s">
        <v>8977</v>
      </c>
      <c r="L992" t="s">
        <v>8978</v>
      </c>
      <c r="M992">
        <v>6</v>
      </c>
      <c r="N992">
        <v>10</v>
      </c>
      <c r="O992">
        <v>2018</v>
      </c>
      <c r="P992">
        <v>6</v>
      </c>
      <c r="Q992" t="s">
        <v>1170</v>
      </c>
      <c r="R992" s="1">
        <v>43374</v>
      </c>
      <c r="S992">
        <v>4</v>
      </c>
      <c r="T992" t="s">
        <v>8777</v>
      </c>
      <c r="U992" t="s">
        <v>8979</v>
      </c>
      <c r="V992">
        <v>430958</v>
      </c>
      <c r="W992" t="s">
        <v>8980</v>
      </c>
      <c r="X992">
        <v>7694</v>
      </c>
      <c r="Y992">
        <v>1.7899999999999999E-2</v>
      </c>
      <c r="Z992">
        <v>590</v>
      </c>
      <c r="AA992" t="s">
        <v>8981</v>
      </c>
      <c r="AB992">
        <v>23</v>
      </c>
      <c r="AC992">
        <v>20</v>
      </c>
      <c r="AD992">
        <v>0</v>
      </c>
      <c r="AE992">
        <v>20.399999999999999</v>
      </c>
      <c r="AF992" t="s">
        <v>187</v>
      </c>
      <c r="AG992">
        <v>16300</v>
      </c>
      <c r="AH992" t="s">
        <v>8982</v>
      </c>
      <c r="AI992" t="s">
        <v>54</v>
      </c>
      <c r="AJ992" t="s">
        <v>54</v>
      </c>
      <c r="AK992" t="s">
        <v>54</v>
      </c>
      <c r="AL992" s="23" t="str">
        <f t="shared" si="16"/>
        <v>อื่น ๆ</v>
      </c>
      <c r="AM992">
        <f>LEN(Exploratory_Data_Analysis___video_youtube[[#This Row],[description]])</f>
        <v>418</v>
      </c>
    </row>
    <row r="993" spans="1:39" x14ac:dyDescent="0.35">
      <c r="A993" t="s">
        <v>8983</v>
      </c>
      <c r="B993" t="s">
        <v>8984</v>
      </c>
      <c r="C993" t="s">
        <v>8984</v>
      </c>
      <c r="D993" t="s">
        <v>8985</v>
      </c>
      <c r="E993" t="s">
        <v>41</v>
      </c>
      <c r="F993" t="s">
        <v>4057</v>
      </c>
      <c r="G993" t="s">
        <v>1721</v>
      </c>
      <c r="H993" t="s">
        <v>1721</v>
      </c>
      <c r="I993" t="s">
        <v>2494</v>
      </c>
      <c r="J993" t="s">
        <v>8986</v>
      </c>
      <c r="K993" t="s">
        <v>8986</v>
      </c>
      <c r="L993" t="s">
        <v>8987</v>
      </c>
      <c r="M993">
        <v>2</v>
      </c>
      <c r="N993">
        <v>10</v>
      </c>
      <c r="O993">
        <v>2018</v>
      </c>
      <c r="P993">
        <v>2</v>
      </c>
      <c r="Q993" t="s">
        <v>1170</v>
      </c>
      <c r="R993" s="1">
        <v>43374</v>
      </c>
      <c r="S993">
        <v>4</v>
      </c>
      <c r="T993" t="s">
        <v>8777</v>
      </c>
      <c r="U993" t="s">
        <v>8988</v>
      </c>
      <c r="V993">
        <v>39069</v>
      </c>
      <c r="W993" t="s">
        <v>1595</v>
      </c>
      <c r="X993">
        <v>780</v>
      </c>
      <c r="Y993">
        <v>0.02</v>
      </c>
      <c r="Z993">
        <v>50</v>
      </c>
      <c r="AA993" t="s">
        <v>8989</v>
      </c>
      <c r="AB993">
        <v>50</v>
      </c>
      <c r="AC993">
        <v>18</v>
      </c>
      <c r="AD993">
        <v>0</v>
      </c>
      <c r="AE993">
        <v>18.8</v>
      </c>
      <c r="AF993" t="s">
        <v>187</v>
      </c>
      <c r="AG993">
        <v>38900</v>
      </c>
      <c r="AH993" t="s">
        <v>8990</v>
      </c>
      <c r="AI993" t="s">
        <v>54</v>
      </c>
      <c r="AJ993" t="s">
        <v>54</v>
      </c>
      <c r="AK993" t="s">
        <v>54</v>
      </c>
      <c r="AL993" s="23" t="str">
        <f t="shared" si="16"/>
        <v>อื่น ๆ</v>
      </c>
      <c r="AM993">
        <f>LEN(Exploratory_Data_Analysis___video_youtube[[#This Row],[description]])</f>
        <v>945</v>
      </c>
    </row>
    <row r="994" spans="1:39" x14ac:dyDescent="0.35">
      <c r="A994" t="s">
        <v>8991</v>
      </c>
      <c r="B994" t="s">
        <v>8992</v>
      </c>
      <c r="C994" t="s">
        <v>8992</v>
      </c>
      <c r="D994" t="s">
        <v>8993</v>
      </c>
      <c r="E994" t="s">
        <v>41</v>
      </c>
      <c r="F994" t="s">
        <v>4833</v>
      </c>
      <c r="G994" t="s">
        <v>1721</v>
      </c>
      <c r="H994" t="s">
        <v>1721</v>
      </c>
      <c r="I994" t="s">
        <v>2494</v>
      </c>
      <c r="J994" t="s">
        <v>8994</v>
      </c>
      <c r="K994" t="s">
        <v>8994</v>
      </c>
      <c r="L994" t="s">
        <v>8995</v>
      </c>
      <c r="M994">
        <v>28</v>
      </c>
      <c r="N994">
        <v>9</v>
      </c>
      <c r="O994">
        <v>2018</v>
      </c>
      <c r="P994">
        <v>28</v>
      </c>
      <c r="Q994" t="s">
        <v>1047</v>
      </c>
      <c r="R994" s="1">
        <v>43344</v>
      </c>
      <c r="S994">
        <v>3</v>
      </c>
      <c r="T994" t="s">
        <v>8996</v>
      </c>
      <c r="U994" t="s">
        <v>8997</v>
      </c>
      <c r="V994">
        <v>26650</v>
      </c>
      <c r="W994" t="s">
        <v>8998</v>
      </c>
      <c r="X994">
        <v>567</v>
      </c>
      <c r="Y994">
        <v>2.1299999999999999E-2</v>
      </c>
      <c r="Z994">
        <v>16</v>
      </c>
      <c r="AA994" t="s">
        <v>8999</v>
      </c>
      <c r="AB994">
        <v>19</v>
      </c>
      <c r="AC994">
        <v>20</v>
      </c>
      <c r="AD994">
        <v>0</v>
      </c>
      <c r="AE994">
        <v>20.3</v>
      </c>
      <c r="AF994" t="s">
        <v>187</v>
      </c>
      <c r="AG994">
        <v>15600</v>
      </c>
      <c r="AH994" t="s">
        <v>9000</v>
      </c>
      <c r="AI994" t="s">
        <v>54</v>
      </c>
      <c r="AJ994" t="s">
        <v>5374</v>
      </c>
      <c r="AK994" t="s">
        <v>5374</v>
      </c>
      <c r="AL994" s="23" t="str">
        <f t="shared" si="16"/>
        <v>Life Style</v>
      </c>
      <c r="AM994">
        <f>LEN(Exploratory_Data_Analysis___video_youtube[[#This Row],[description]])</f>
        <v>684</v>
      </c>
    </row>
    <row r="995" spans="1:39" x14ac:dyDescent="0.35">
      <c r="A995" t="s">
        <v>9001</v>
      </c>
      <c r="B995" t="s">
        <v>9002</v>
      </c>
      <c r="C995" t="s">
        <v>9002</v>
      </c>
      <c r="D995" t="s">
        <v>9003</v>
      </c>
      <c r="E995" t="s">
        <v>41</v>
      </c>
      <c r="F995" t="s">
        <v>4057</v>
      </c>
      <c r="G995" t="s">
        <v>1721</v>
      </c>
      <c r="H995" t="s">
        <v>1721</v>
      </c>
      <c r="I995" t="s">
        <v>2494</v>
      </c>
      <c r="J995" t="s">
        <v>9004</v>
      </c>
      <c r="K995" t="s">
        <v>9004</v>
      </c>
      <c r="L995" t="s">
        <v>9005</v>
      </c>
      <c r="M995">
        <v>25</v>
      </c>
      <c r="N995">
        <v>9</v>
      </c>
      <c r="O995">
        <v>2018</v>
      </c>
      <c r="P995">
        <v>25</v>
      </c>
      <c r="Q995" t="s">
        <v>1047</v>
      </c>
      <c r="R995" s="1">
        <v>43344</v>
      </c>
      <c r="S995">
        <v>3</v>
      </c>
      <c r="T995" t="s">
        <v>8996</v>
      </c>
      <c r="U995" t="s">
        <v>9006</v>
      </c>
      <c r="V995">
        <v>7635</v>
      </c>
      <c r="W995" t="s">
        <v>8152</v>
      </c>
      <c r="X995">
        <v>136</v>
      </c>
      <c r="Y995">
        <v>1.78E-2</v>
      </c>
      <c r="Z995">
        <v>5</v>
      </c>
      <c r="AA995" t="s">
        <v>9007</v>
      </c>
      <c r="AB995">
        <v>36</v>
      </c>
      <c r="AC995">
        <v>20</v>
      </c>
      <c r="AD995">
        <v>0</v>
      </c>
      <c r="AE995">
        <v>20.6</v>
      </c>
      <c r="AF995" t="s">
        <v>187</v>
      </c>
      <c r="AG995">
        <v>16800</v>
      </c>
      <c r="AH995" t="s">
        <v>9008</v>
      </c>
      <c r="AI995" t="s">
        <v>54</v>
      </c>
      <c r="AJ995" t="s">
        <v>54</v>
      </c>
      <c r="AK995" t="s">
        <v>54</v>
      </c>
      <c r="AL995" s="23" t="str">
        <f t="shared" si="16"/>
        <v>อื่น ๆ</v>
      </c>
      <c r="AM995">
        <f>LEN(Exploratory_Data_Analysis___video_youtube[[#This Row],[description]])</f>
        <v>422</v>
      </c>
    </row>
    <row r="996" spans="1:39" x14ac:dyDescent="0.35">
      <c r="A996" t="s">
        <v>9009</v>
      </c>
      <c r="B996" t="s">
        <v>9010</v>
      </c>
      <c r="C996" t="s">
        <v>9010</v>
      </c>
      <c r="D996" t="s">
        <v>9011</v>
      </c>
      <c r="E996" t="s">
        <v>41</v>
      </c>
      <c r="F996" t="s">
        <v>158</v>
      </c>
      <c r="G996" t="s">
        <v>1721</v>
      </c>
      <c r="H996" t="s">
        <v>1721</v>
      </c>
      <c r="I996" t="s">
        <v>2494</v>
      </c>
      <c r="J996" t="s">
        <v>9012</v>
      </c>
      <c r="K996" t="s">
        <v>9012</v>
      </c>
      <c r="L996" t="s">
        <v>9013</v>
      </c>
      <c r="M996">
        <v>21</v>
      </c>
      <c r="N996">
        <v>9</v>
      </c>
      <c r="O996">
        <v>2018</v>
      </c>
      <c r="P996">
        <v>21</v>
      </c>
      <c r="Q996" t="s">
        <v>1047</v>
      </c>
      <c r="R996" s="1">
        <v>43344</v>
      </c>
      <c r="S996">
        <v>3</v>
      </c>
      <c r="T996" t="s">
        <v>8996</v>
      </c>
      <c r="U996" t="s">
        <v>9014</v>
      </c>
      <c r="V996">
        <v>237038</v>
      </c>
      <c r="W996" t="s">
        <v>9015</v>
      </c>
      <c r="X996">
        <v>5194</v>
      </c>
      <c r="Y996">
        <v>2.1899999999999999E-2</v>
      </c>
      <c r="Z996">
        <v>79</v>
      </c>
      <c r="AA996" t="s">
        <v>9016</v>
      </c>
      <c r="AB996">
        <v>4</v>
      </c>
      <c r="AC996">
        <v>14</v>
      </c>
      <c r="AD996">
        <v>0</v>
      </c>
      <c r="AE996">
        <v>14.1</v>
      </c>
      <c r="AF996" t="s">
        <v>187</v>
      </c>
      <c r="AG996">
        <v>20000</v>
      </c>
      <c r="AH996" t="s">
        <v>9017</v>
      </c>
      <c r="AI996" t="s">
        <v>54</v>
      </c>
      <c r="AJ996" t="s">
        <v>9380</v>
      </c>
      <c r="AK996" t="s">
        <v>54</v>
      </c>
      <c r="AL996" s="23" t="str">
        <f t="shared" si="16"/>
        <v>Life Style</v>
      </c>
      <c r="AM996">
        <f>LEN(Exploratory_Data_Analysis___video_youtube[[#This Row],[description]])</f>
        <v>268</v>
      </c>
    </row>
    <row r="997" spans="1:39" x14ac:dyDescent="0.35">
      <c r="A997" t="s">
        <v>9018</v>
      </c>
      <c r="B997" t="s">
        <v>9019</v>
      </c>
      <c r="C997" t="s">
        <v>9019</v>
      </c>
      <c r="D997" t="s">
        <v>9020</v>
      </c>
      <c r="E997" t="s">
        <v>41</v>
      </c>
      <c r="F997" t="s">
        <v>4527</v>
      </c>
      <c r="G997" t="s">
        <v>1721</v>
      </c>
      <c r="H997" t="s">
        <v>1721</v>
      </c>
      <c r="I997" t="s">
        <v>2494</v>
      </c>
      <c r="J997" t="s">
        <v>9021</v>
      </c>
      <c r="K997" t="s">
        <v>9021</v>
      </c>
      <c r="L997" t="s">
        <v>9022</v>
      </c>
      <c r="M997">
        <v>18</v>
      </c>
      <c r="N997">
        <v>9</v>
      </c>
      <c r="O997">
        <v>2018</v>
      </c>
      <c r="P997">
        <v>18</v>
      </c>
      <c r="Q997" t="s">
        <v>1047</v>
      </c>
      <c r="R997" s="1">
        <v>43344</v>
      </c>
      <c r="S997">
        <v>3</v>
      </c>
      <c r="T997" t="s">
        <v>8996</v>
      </c>
      <c r="U997" t="s">
        <v>9023</v>
      </c>
      <c r="V997">
        <v>109753</v>
      </c>
      <c r="W997" t="s">
        <v>8356</v>
      </c>
      <c r="X997">
        <v>2400</v>
      </c>
      <c r="Y997">
        <v>2.1899999999999999E-2</v>
      </c>
      <c r="Z997">
        <v>68</v>
      </c>
      <c r="AA997" t="s">
        <v>9024</v>
      </c>
      <c r="AB997">
        <v>48</v>
      </c>
      <c r="AC997">
        <v>19</v>
      </c>
      <c r="AD997">
        <v>0</v>
      </c>
      <c r="AE997">
        <v>19.8</v>
      </c>
      <c r="AF997" t="s">
        <v>187</v>
      </c>
      <c r="AG997">
        <v>59400</v>
      </c>
      <c r="AH997" t="s">
        <v>9025</v>
      </c>
      <c r="AI997" t="s">
        <v>54</v>
      </c>
      <c r="AJ997" t="s">
        <v>54</v>
      </c>
      <c r="AK997" t="s">
        <v>54</v>
      </c>
      <c r="AL997" s="23" t="str">
        <f t="shared" si="16"/>
        <v>อื่น ๆ</v>
      </c>
      <c r="AM997">
        <f>LEN(Exploratory_Data_Analysis___video_youtube[[#This Row],[description]])</f>
        <v>591</v>
      </c>
    </row>
    <row r="998" spans="1:39" x14ac:dyDescent="0.35">
      <c r="A998" t="s">
        <v>9026</v>
      </c>
      <c r="B998" t="s">
        <v>9027</v>
      </c>
      <c r="C998" t="s">
        <v>9027</v>
      </c>
      <c r="D998" t="s">
        <v>9028</v>
      </c>
      <c r="E998" t="s">
        <v>41</v>
      </c>
      <c r="F998" t="s">
        <v>69</v>
      </c>
      <c r="G998" t="s">
        <v>1721</v>
      </c>
      <c r="H998" t="s">
        <v>1721</v>
      </c>
      <c r="I998" t="s">
        <v>2494</v>
      </c>
      <c r="J998" t="s">
        <v>9029</v>
      </c>
      <c r="K998" t="s">
        <v>9029</v>
      </c>
      <c r="L998" t="s">
        <v>9030</v>
      </c>
      <c r="M998">
        <v>14</v>
      </c>
      <c r="N998">
        <v>9</v>
      </c>
      <c r="O998">
        <v>2018</v>
      </c>
      <c r="P998">
        <v>14</v>
      </c>
      <c r="Q998" t="s">
        <v>1047</v>
      </c>
      <c r="R998" s="1">
        <v>43344</v>
      </c>
      <c r="S998">
        <v>3</v>
      </c>
      <c r="T998" t="s">
        <v>8996</v>
      </c>
      <c r="U998" t="s">
        <v>9031</v>
      </c>
      <c r="V998">
        <v>408474</v>
      </c>
      <c r="W998" t="s">
        <v>9032</v>
      </c>
      <c r="X998">
        <v>8331</v>
      </c>
      <c r="Y998">
        <v>2.0400000000000001E-2</v>
      </c>
      <c r="Z998">
        <v>160</v>
      </c>
      <c r="AA998" t="s">
        <v>9033</v>
      </c>
      <c r="AB998">
        <v>18</v>
      </c>
      <c r="AC998">
        <v>19</v>
      </c>
      <c r="AD998">
        <v>0</v>
      </c>
      <c r="AE998">
        <v>19.3</v>
      </c>
      <c r="AF998" t="s">
        <v>187</v>
      </c>
      <c r="AG998">
        <v>54800</v>
      </c>
      <c r="AH998" t="s">
        <v>9034</v>
      </c>
      <c r="AI998" t="s">
        <v>54</v>
      </c>
      <c r="AJ998" t="s">
        <v>166</v>
      </c>
      <c r="AK998" t="s">
        <v>54</v>
      </c>
      <c r="AL998" s="23" t="str">
        <f t="shared" si="16"/>
        <v>Life Style</v>
      </c>
      <c r="AM998">
        <f>LEN(Exploratory_Data_Analysis___video_youtube[[#This Row],[description]])</f>
        <v>467</v>
      </c>
    </row>
    <row r="999" spans="1:39" x14ac:dyDescent="0.35">
      <c r="A999" t="s">
        <v>9035</v>
      </c>
      <c r="B999" t="s">
        <v>9036</v>
      </c>
      <c r="C999" t="s">
        <v>9036</v>
      </c>
      <c r="D999" t="s">
        <v>9037</v>
      </c>
      <c r="E999" t="s">
        <v>41</v>
      </c>
      <c r="F999" t="s">
        <v>224</v>
      </c>
      <c r="G999" t="s">
        <v>1721</v>
      </c>
      <c r="H999" t="s">
        <v>1721</v>
      </c>
      <c r="I999" t="s">
        <v>2494</v>
      </c>
      <c r="J999" t="s">
        <v>9038</v>
      </c>
      <c r="K999" t="s">
        <v>9038</v>
      </c>
      <c r="L999" t="s">
        <v>9039</v>
      </c>
      <c r="M999">
        <v>11</v>
      </c>
      <c r="N999">
        <v>9</v>
      </c>
      <c r="O999">
        <v>2018</v>
      </c>
      <c r="P999">
        <v>11</v>
      </c>
      <c r="Q999" t="s">
        <v>1047</v>
      </c>
      <c r="R999" s="1">
        <v>43344</v>
      </c>
      <c r="S999">
        <v>3</v>
      </c>
      <c r="T999" t="s">
        <v>8996</v>
      </c>
      <c r="U999" t="s">
        <v>9040</v>
      </c>
      <c r="V999">
        <v>77268</v>
      </c>
      <c r="W999" t="s">
        <v>9041</v>
      </c>
      <c r="X999">
        <v>1583</v>
      </c>
      <c r="Y999">
        <v>2.0500000000000001E-2</v>
      </c>
      <c r="Z999">
        <v>42</v>
      </c>
      <c r="AA999" t="s">
        <v>9042</v>
      </c>
      <c r="AB999">
        <v>19</v>
      </c>
      <c r="AC999">
        <v>30</v>
      </c>
      <c r="AD999">
        <v>0</v>
      </c>
      <c r="AE999">
        <v>30.3</v>
      </c>
      <c r="AF999" t="s">
        <v>52</v>
      </c>
      <c r="AG999">
        <v>23200</v>
      </c>
      <c r="AH999" t="s">
        <v>9043</v>
      </c>
      <c r="AI999" t="s">
        <v>54</v>
      </c>
      <c r="AJ999" t="s">
        <v>54</v>
      </c>
      <c r="AK999" t="s">
        <v>54</v>
      </c>
      <c r="AL999" s="23" t="str">
        <f t="shared" si="16"/>
        <v>อื่น ๆ</v>
      </c>
      <c r="AM999">
        <f>LEN(Exploratory_Data_Analysis___video_youtube[[#This Row],[description]])</f>
        <v>506</v>
      </c>
    </row>
    <row r="1000" spans="1:39" x14ac:dyDescent="0.35">
      <c r="A1000" t="s">
        <v>9044</v>
      </c>
      <c r="B1000" t="s">
        <v>9045</v>
      </c>
      <c r="C1000" t="s">
        <v>9045</v>
      </c>
      <c r="D1000" t="s">
        <v>9046</v>
      </c>
      <c r="E1000" t="s">
        <v>41</v>
      </c>
      <c r="F1000" t="s">
        <v>597</v>
      </c>
      <c r="G1000" t="s">
        <v>1721</v>
      </c>
      <c r="H1000" t="s">
        <v>1721</v>
      </c>
      <c r="I1000" t="s">
        <v>2494</v>
      </c>
      <c r="J1000" t="s">
        <v>9047</v>
      </c>
      <c r="K1000" t="s">
        <v>9047</v>
      </c>
      <c r="L1000" t="s">
        <v>9048</v>
      </c>
      <c r="M1000">
        <v>4</v>
      </c>
      <c r="N1000">
        <v>9</v>
      </c>
      <c r="O1000">
        <v>2018</v>
      </c>
      <c r="P1000">
        <v>4</v>
      </c>
      <c r="Q1000" t="s">
        <v>1047</v>
      </c>
      <c r="R1000" s="1">
        <v>43344</v>
      </c>
      <c r="S1000">
        <v>3</v>
      </c>
      <c r="T1000" t="s">
        <v>8996</v>
      </c>
      <c r="U1000" t="s">
        <v>9049</v>
      </c>
      <c r="V1000">
        <v>17779</v>
      </c>
      <c r="W1000" t="s">
        <v>8161</v>
      </c>
      <c r="X1000">
        <v>267</v>
      </c>
      <c r="Y1000">
        <v>1.4999999999999999E-2</v>
      </c>
      <c r="Z1000">
        <v>7</v>
      </c>
      <c r="AA1000" t="s">
        <v>9050</v>
      </c>
      <c r="AB1000">
        <v>31</v>
      </c>
      <c r="AC1000">
        <v>41</v>
      </c>
      <c r="AD1000">
        <v>0</v>
      </c>
      <c r="AE1000">
        <v>41.5</v>
      </c>
      <c r="AF1000" t="s">
        <v>52</v>
      </c>
      <c r="AG1000">
        <v>17900</v>
      </c>
      <c r="AH1000" t="s">
        <v>9051</v>
      </c>
      <c r="AI1000" t="s">
        <v>54</v>
      </c>
      <c r="AJ1000" t="s">
        <v>1143</v>
      </c>
      <c r="AK1000" t="s">
        <v>1143</v>
      </c>
      <c r="AL1000" s="23" t="str">
        <f t="shared" si="16"/>
        <v>ธุรกิจและการค้า</v>
      </c>
      <c r="AM1000">
        <f>LEN(Exploratory_Data_Analysis___video_youtube[[#This Row],[description]])</f>
        <v>499</v>
      </c>
    </row>
    <row r="1001" spans="1:39" x14ac:dyDescent="0.35">
      <c r="A1001" t="s">
        <v>9052</v>
      </c>
      <c r="B1001" t="s">
        <v>9053</v>
      </c>
      <c r="C1001" t="s">
        <v>9053</v>
      </c>
      <c r="D1001" t="s">
        <v>9054</v>
      </c>
      <c r="E1001" t="s">
        <v>41</v>
      </c>
      <c r="F1001" t="s">
        <v>114</v>
      </c>
      <c r="G1001" t="s">
        <v>1721</v>
      </c>
      <c r="H1001" t="s">
        <v>1721</v>
      </c>
      <c r="I1001" t="s">
        <v>2494</v>
      </c>
      <c r="J1001" t="s">
        <v>9055</v>
      </c>
      <c r="K1001" t="s">
        <v>9055</v>
      </c>
      <c r="L1001" t="s">
        <v>9056</v>
      </c>
      <c r="M1001">
        <v>28</v>
      </c>
      <c r="N1001">
        <v>8</v>
      </c>
      <c r="O1001">
        <v>2018</v>
      </c>
      <c r="P1001">
        <v>28</v>
      </c>
      <c r="Q1001" t="s">
        <v>906</v>
      </c>
      <c r="R1001" s="1">
        <v>43313</v>
      </c>
      <c r="S1001">
        <v>3</v>
      </c>
      <c r="T1001" t="s">
        <v>8996</v>
      </c>
      <c r="U1001" t="s">
        <v>9057</v>
      </c>
      <c r="V1001">
        <v>174501</v>
      </c>
      <c r="W1001" t="s">
        <v>9058</v>
      </c>
      <c r="X1001">
        <v>3529</v>
      </c>
      <c r="Y1001">
        <v>2.0199999999999999E-2</v>
      </c>
      <c r="Z1001">
        <v>67</v>
      </c>
      <c r="AA1001" t="s">
        <v>9059</v>
      </c>
      <c r="AB1001">
        <v>32</v>
      </c>
      <c r="AC1001">
        <v>16</v>
      </c>
      <c r="AD1001">
        <v>0</v>
      </c>
      <c r="AE1001">
        <v>16.5</v>
      </c>
      <c r="AF1001" t="s">
        <v>187</v>
      </c>
      <c r="AG1001">
        <v>38200</v>
      </c>
      <c r="AH1001" t="s">
        <v>9060</v>
      </c>
      <c r="AI1001" t="s">
        <v>54</v>
      </c>
      <c r="AJ1001" t="s">
        <v>54</v>
      </c>
      <c r="AK1001" t="s">
        <v>54</v>
      </c>
      <c r="AL1001" s="23" t="str">
        <f t="shared" si="16"/>
        <v>อื่น ๆ</v>
      </c>
      <c r="AM1001">
        <f>LEN(Exploratory_Data_Analysis___video_youtube[[#This Row],[description]])</f>
        <v>424</v>
      </c>
    </row>
    <row r="1002" spans="1:39" x14ac:dyDescent="0.35">
      <c r="A1002" t="s">
        <v>9061</v>
      </c>
      <c r="B1002" t="s">
        <v>9062</v>
      </c>
      <c r="C1002" t="s">
        <v>9062</v>
      </c>
      <c r="D1002" t="s">
        <v>9063</v>
      </c>
      <c r="E1002" t="s">
        <v>41</v>
      </c>
      <c r="F1002" t="s">
        <v>738</v>
      </c>
      <c r="G1002" t="s">
        <v>1721</v>
      </c>
      <c r="H1002" t="s">
        <v>1721</v>
      </c>
      <c r="I1002" t="s">
        <v>2494</v>
      </c>
      <c r="J1002" t="s">
        <v>9064</v>
      </c>
      <c r="K1002" t="s">
        <v>9064</v>
      </c>
      <c r="L1002" t="s">
        <v>9065</v>
      </c>
      <c r="M1002">
        <v>21</v>
      </c>
      <c r="N1002">
        <v>8</v>
      </c>
      <c r="O1002">
        <v>2018</v>
      </c>
      <c r="P1002">
        <v>21</v>
      </c>
      <c r="Q1002" t="s">
        <v>906</v>
      </c>
      <c r="R1002" s="1">
        <v>43313</v>
      </c>
      <c r="S1002">
        <v>3</v>
      </c>
      <c r="T1002" t="s">
        <v>8996</v>
      </c>
      <c r="U1002" t="s">
        <v>9066</v>
      </c>
      <c r="V1002">
        <v>6935</v>
      </c>
      <c r="W1002" t="s">
        <v>9067</v>
      </c>
      <c r="X1002">
        <v>105</v>
      </c>
      <c r="Y1002">
        <v>1.5100000000000001E-2</v>
      </c>
      <c r="Z1002">
        <v>6</v>
      </c>
      <c r="AA1002" t="s">
        <v>9068</v>
      </c>
      <c r="AB1002">
        <v>30</v>
      </c>
      <c r="AC1002">
        <v>45</v>
      </c>
      <c r="AD1002">
        <v>0</v>
      </c>
      <c r="AE1002">
        <v>45.5</v>
      </c>
      <c r="AF1002" t="s">
        <v>52</v>
      </c>
      <c r="AG1002">
        <v>12700</v>
      </c>
      <c r="AH1002" t="s">
        <v>9069</v>
      </c>
      <c r="AI1002" t="s">
        <v>54</v>
      </c>
      <c r="AJ1002" t="s">
        <v>6766</v>
      </c>
      <c r="AK1002" t="s">
        <v>6766</v>
      </c>
      <c r="AL1002" s="23" t="str">
        <f t="shared" si="16"/>
        <v>สินค้าและบริการ</v>
      </c>
      <c r="AM1002">
        <f>LEN(Exploratory_Data_Analysis___video_youtube[[#This Row],[description]])</f>
        <v>402</v>
      </c>
    </row>
    <row r="1003" spans="1:39" x14ac:dyDescent="0.35">
      <c r="A1003" t="s">
        <v>9070</v>
      </c>
      <c r="B1003" t="s">
        <v>9071</v>
      </c>
      <c r="C1003" t="s">
        <v>9071</v>
      </c>
      <c r="D1003" t="s">
        <v>9072</v>
      </c>
      <c r="E1003" t="s">
        <v>41</v>
      </c>
      <c r="F1003" t="s">
        <v>69</v>
      </c>
      <c r="G1003" t="s">
        <v>1721</v>
      </c>
      <c r="H1003" t="s">
        <v>1721</v>
      </c>
      <c r="I1003" t="s">
        <v>2494</v>
      </c>
      <c r="J1003" t="s">
        <v>9073</v>
      </c>
      <c r="K1003" t="s">
        <v>9073</v>
      </c>
      <c r="L1003" t="s">
        <v>9074</v>
      </c>
      <c r="M1003">
        <v>8</v>
      </c>
      <c r="N1003">
        <v>8</v>
      </c>
      <c r="O1003">
        <v>2018</v>
      </c>
      <c r="P1003">
        <v>8</v>
      </c>
      <c r="Q1003" t="s">
        <v>906</v>
      </c>
      <c r="R1003" s="1">
        <v>43313</v>
      </c>
      <c r="S1003">
        <v>3</v>
      </c>
      <c r="T1003" t="s">
        <v>8996</v>
      </c>
      <c r="U1003" t="s">
        <v>9075</v>
      </c>
      <c r="V1003">
        <v>32649</v>
      </c>
      <c r="W1003" t="s">
        <v>9076</v>
      </c>
      <c r="X1003">
        <v>520</v>
      </c>
      <c r="Y1003">
        <v>1.5900000000000001E-2</v>
      </c>
      <c r="Z1003">
        <v>31</v>
      </c>
      <c r="AA1003" t="s">
        <v>6072</v>
      </c>
      <c r="AB1003">
        <v>49</v>
      </c>
      <c r="AC1003">
        <v>52</v>
      </c>
      <c r="AD1003">
        <v>0</v>
      </c>
      <c r="AE1003">
        <v>52.8</v>
      </c>
      <c r="AF1003" t="s">
        <v>52</v>
      </c>
      <c r="AG1003">
        <v>14600</v>
      </c>
      <c r="AH1003" t="s">
        <v>9077</v>
      </c>
      <c r="AI1003" t="s">
        <v>54</v>
      </c>
      <c r="AJ1003" t="s">
        <v>5374</v>
      </c>
      <c r="AK1003" t="s">
        <v>5374</v>
      </c>
      <c r="AL1003" s="23" t="str">
        <f t="shared" si="16"/>
        <v>Life Style</v>
      </c>
      <c r="AM1003">
        <f>LEN(Exploratory_Data_Analysis___video_youtube[[#This Row],[description]])</f>
        <v>343</v>
      </c>
    </row>
    <row r="1004" spans="1:39" x14ac:dyDescent="0.35">
      <c r="A1004" t="s">
        <v>9078</v>
      </c>
      <c r="B1004" t="s">
        <v>9079</v>
      </c>
      <c r="C1004" t="s">
        <v>9079</v>
      </c>
      <c r="D1004" t="s">
        <v>9080</v>
      </c>
      <c r="E1004" t="s">
        <v>41</v>
      </c>
      <c r="F1004" t="s">
        <v>924</v>
      </c>
      <c r="G1004" t="s">
        <v>1721</v>
      </c>
      <c r="H1004" t="s">
        <v>1721</v>
      </c>
      <c r="I1004" t="s">
        <v>2494</v>
      </c>
      <c r="J1004" t="s">
        <v>9081</v>
      </c>
      <c r="K1004" t="s">
        <v>9081</v>
      </c>
      <c r="L1004" t="s">
        <v>9082</v>
      </c>
      <c r="M1004">
        <v>3</v>
      </c>
      <c r="N1004">
        <v>8</v>
      </c>
      <c r="O1004">
        <v>2018</v>
      </c>
      <c r="P1004">
        <v>3</v>
      </c>
      <c r="Q1004" t="s">
        <v>906</v>
      </c>
      <c r="R1004" s="1">
        <v>43313</v>
      </c>
      <c r="S1004">
        <v>3</v>
      </c>
      <c r="T1004" t="s">
        <v>8996</v>
      </c>
      <c r="U1004" t="s">
        <v>9083</v>
      </c>
      <c r="V1004">
        <v>36918</v>
      </c>
      <c r="W1004" t="s">
        <v>9084</v>
      </c>
      <c r="X1004">
        <v>891</v>
      </c>
      <c r="Y1004">
        <v>2.41E-2</v>
      </c>
      <c r="Z1004">
        <v>132</v>
      </c>
      <c r="AA1004" t="s">
        <v>9085</v>
      </c>
      <c r="AB1004">
        <v>41</v>
      </c>
      <c r="AC1004">
        <v>59</v>
      </c>
      <c r="AD1004">
        <v>0</v>
      </c>
      <c r="AE1004">
        <v>59.7</v>
      </c>
      <c r="AF1004" t="s">
        <v>52</v>
      </c>
      <c r="AG1004">
        <v>13200</v>
      </c>
      <c r="AH1004" t="s">
        <v>9086</v>
      </c>
      <c r="AI1004" t="s">
        <v>54</v>
      </c>
      <c r="AJ1004" t="s">
        <v>54</v>
      </c>
      <c r="AK1004" t="s">
        <v>54</v>
      </c>
      <c r="AL1004" s="23" t="str">
        <f t="shared" si="16"/>
        <v>อื่น ๆ</v>
      </c>
      <c r="AM1004">
        <f>LEN(Exploratory_Data_Analysis___video_youtube[[#This Row],[description]])</f>
        <v>686</v>
      </c>
    </row>
    <row r="1005" spans="1:39" x14ac:dyDescent="0.35">
      <c r="A1005" t="s">
        <v>9087</v>
      </c>
      <c r="B1005" t="s">
        <v>9088</v>
      </c>
      <c r="C1005" t="s">
        <v>9088</v>
      </c>
      <c r="D1005" t="s">
        <v>9089</v>
      </c>
      <c r="E1005" t="s">
        <v>41</v>
      </c>
      <c r="F1005" t="s">
        <v>158</v>
      </c>
      <c r="G1005" t="s">
        <v>1721</v>
      </c>
      <c r="H1005" t="s">
        <v>1721</v>
      </c>
      <c r="I1005" t="s">
        <v>2494</v>
      </c>
      <c r="J1005" t="s">
        <v>9090</v>
      </c>
      <c r="K1005" t="s">
        <v>9090</v>
      </c>
      <c r="L1005" t="s">
        <v>9091</v>
      </c>
      <c r="M1005">
        <v>31</v>
      </c>
      <c r="N1005">
        <v>7</v>
      </c>
      <c r="O1005">
        <v>2018</v>
      </c>
      <c r="P1005">
        <v>31</v>
      </c>
      <c r="Q1005" t="s">
        <v>762</v>
      </c>
      <c r="R1005" s="1">
        <v>43282</v>
      </c>
      <c r="S1005">
        <v>3</v>
      </c>
      <c r="T1005" t="s">
        <v>8996</v>
      </c>
      <c r="U1005" t="s">
        <v>9092</v>
      </c>
      <c r="V1005">
        <v>26786</v>
      </c>
      <c r="W1005" t="s">
        <v>5112</v>
      </c>
      <c r="X1005">
        <v>632</v>
      </c>
      <c r="Y1005">
        <v>2.3599999999999999E-2</v>
      </c>
      <c r="Z1005">
        <v>78</v>
      </c>
      <c r="AA1005" t="s">
        <v>9093</v>
      </c>
      <c r="AB1005">
        <v>23</v>
      </c>
      <c r="AC1005">
        <v>59</v>
      </c>
      <c r="AD1005">
        <v>0</v>
      </c>
      <c r="AE1005">
        <v>59.4</v>
      </c>
      <c r="AF1005" t="s">
        <v>52</v>
      </c>
      <c r="AG1005">
        <v>13500</v>
      </c>
      <c r="AH1005" t="s">
        <v>9094</v>
      </c>
      <c r="AI1005" t="s">
        <v>54</v>
      </c>
      <c r="AJ1005" t="s">
        <v>1419</v>
      </c>
      <c r="AK1005" t="s">
        <v>1419</v>
      </c>
      <c r="AL1005" s="23" t="str">
        <f t="shared" si="16"/>
        <v>Life Style</v>
      </c>
      <c r="AM1005">
        <f>LEN(Exploratory_Data_Analysis___video_youtube[[#This Row],[description]])</f>
        <v>430</v>
      </c>
    </row>
    <row r="1006" spans="1:39" x14ac:dyDescent="0.35">
      <c r="A1006" t="s">
        <v>9095</v>
      </c>
      <c r="B1006" t="s">
        <v>9096</v>
      </c>
      <c r="C1006" t="s">
        <v>9096</v>
      </c>
      <c r="D1006" t="s">
        <v>9097</v>
      </c>
      <c r="E1006" t="s">
        <v>41</v>
      </c>
      <c r="F1006" t="s">
        <v>224</v>
      </c>
      <c r="G1006" t="s">
        <v>1721</v>
      </c>
      <c r="H1006" t="s">
        <v>1721</v>
      </c>
      <c r="I1006" t="s">
        <v>2494</v>
      </c>
      <c r="J1006" t="s">
        <v>9098</v>
      </c>
      <c r="K1006" t="s">
        <v>9098</v>
      </c>
      <c r="L1006" t="s">
        <v>9099</v>
      </c>
      <c r="M1006">
        <v>17</v>
      </c>
      <c r="N1006">
        <v>7</v>
      </c>
      <c r="O1006">
        <v>2018</v>
      </c>
      <c r="P1006">
        <v>17</v>
      </c>
      <c r="Q1006" t="s">
        <v>762</v>
      </c>
      <c r="R1006" s="1">
        <v>43282</v>
      </c>
      <c r="S1006">
        <v>3</v>
      </c>
      <c r="T1006" t="s">
        <v>8996</v>
      </c>
      <c r="U1006" t="s">
        <v>9100</v>
      </c>
      <c r="V1006">
        <v>95638</v>
      </c>
      <c r="W1006" t="s">
        <v>9101</v>
      </c>
      <c r="X1006">
        <v>1536</v>
      </c>
      <c r="Y1006">
        <v>1.61E-2</v>
      </c>
      <c r="Z1006">
        <v>49</v>
      </c>
      <c r="AA1006" t="s">
        <v>4896</v>
      </c>
      <c r="AB1006">
        <v>58</v>
      </c>
      <c r="AC1006">
        <v>42</v>
      </c>
      <c r="AD1006">
        <v>0</v>
      </c>
      <c r="AE1006">
        <v>43</v>
      </c>
      <c r="AF1006" t="s">
        <v>52</v>
      </c>
      <c r="AG1006">
        <v>16900</v>
      </c>
      <c r="AH1006" t="s">
        <v>9102</v>
      </c>
      <c r="AI1006" t="s">
        <v>54</v>
      </c>
      <c r="AJ1006" t="s">
        <v>6766</v>
      </c>
      <c r="AK1006" t="s">
        <v>6766</v>
      </c>
      <c r="AL1006" s="23" t="str">
        <f t="shared" si="16"/>
        <v>สินค้าและบริการ</v>
      </c>
      <c r="AM1006">
        <f>LEN(Exploratory_Data_Analysis___video_youtube[[#This Row],[description]])</f>
        <v>771</v>
      </c>
    </row>
    <row r="1007" spans="1:39" x14ac:dyDescent="0.35">
      <c r="A1007" t="s">
        <v>9103</v>
      </c>
      <c r="B1007" t="s">
        <v>9104</v>
      </c>
      <c r="C1007" t="s">
        <v>9104</v>
      </c>
      <c r="D1007" t="s">
        <v>9105</v>
      </c>
      <c r="E1007" t="s">
        <v>41</v>
      </c>
      <c r="F1007" t="s">
        <v>4017</v>
      </c>
      <c r="G1007" t="s">
        <v>1721</v>
      </c>
      <c r="H1007" t="s">
        <v>1721</v>
      </c>
      <c r="I1007" t="s">
        <v>2494</v>
      </c>
      <c r="J1007" t="s">
        <v>9106</v>
      </c>
      <c r="K1007" t="s">
        <v>9106</v>
      </c>
      <c r="L1007" t="s">
        <v>9107</v>
      </c>
      <c r="M1007">
        <v>4</v>
      </c>
      <c r="N1007">
        <v>7</v>
      </c>
      <c r="O1007">
        <v>2018</v>
      </c>
      <c r="P1007">
        <v>4</v>
      </c>
      <c r="Q1007" t="s">
        <v>762</v>
      </c>
      <c r="R1007" s="1">
        <v>43282</v>
      </c>
      <c r="S1007">
        <v>3</v>
      </c>
      <c r="T1007" t="s">
        <v>8996</v>
      </c>
      <c r="U1007" t="s">
        <v>9108</v>
      </c>
      <c r="V1007">
        <v>11838</v>
      </c>
      <c r="W1007" t="s">
        <v>3884</v>
      </c>
      <c r="X1007">
        <v>206</v>
      </c>
      <c r="Y1007">
        <v>1.7399999999999999E-2</v>
      </c>
      <c r="Z1007">
        <v>15</v>
      </c>
      <c r="AA1007" t="s">
        <v>9109</v>
      </c>
      <c r="AB1007">
        <v>59</v>
      </c>
      <c r="AC1007">
        <v>21</v>
      </c>
      <c r="AD1007">
        <v>0</v>
      </c>
      <c r="AE1007">
        <v>22</v>
      </c>
      <c r="AF1007" t="s">
        <v>187</v>
      </c>
      <c r="AG1007">
        <v>12200</v>
      </c>
      <c r="AH1007" t="s">
        <v>9110</v>
      </c>
      <c r="AI1007" t="s">
        <v>54</v>
      </c>
      <c r="AJ1007" t="s">
        <v>54</v>
      </c>
      <c r="AK1007" t="s">
        <v>54</v>
      </c>
      <c r="AL1007" s="23" t="str">
        <f t="shared" si="16"/>
        <v>อื่น ๆ</v>
      </c>
      <c r="AM1007">
        <f>LEN(Exploratory_Data_Analysis___video_youtube[[#This Row],[description]])</f>
        <v>387</v>
      </c>
    </row>
    <row r="1008" spans="1:39" x14ac:dyDescent="0.35">
      <c r="A1008" t="s">
        <v>9111</v>
      </c>
      <c r="B1008" t="s">
        <v>9112</v>
      </c>
      <c r="C1008" t="s">
        <v>9112</v>
      </c>
      <c r="D1008" t="s">
        <v>9113</v>
      </c>
      <c r="E1008" t="s">
        <v>41</v>
      </c>
      <c r="F1008" t="s">
        <v>8561</v>
      </c>
      <c r="G1008" t="s">
        <v>1721</v>
      </c>
      <c r="H1008" t="s">
        <v>1721</v>
      </c>
      <c r="I1008" t="s">
        <v>2494</v>
      </c>
      <c r="J1008" t="s">
        <v>9114</v>
      </c>
      <c r="K1008" t="s">
        <v>9114</v>
      </c>
      <c r="L1008" t="s">
        <v>9115</v>
      </c>
      <c r="M1008">
        <v>26</v>
      </c>
      <c r="N1008">
        <v>6</v>
      </c>
      <c r="O1008">
        <v>2018</v>
      </c>
      <c r="P1008">
        <v>26</v>
      </c>
      <c r="Q1008" t="s">
        <v>631</v>
      </c>
      <c r="R1008" s="1">
        <v>43252</v>
      </c>
      <c r="S1008">
        <v>2</v>
      </c>
      <c r="T1008" t="s">
        <v>9116</v>
      </c>
      <c r="U1008" t="s">
        <v>9117</v>
      </c>
      <c r="V1008">
        <v>9762</v>
      </c>
      <c r="W1008" t="s">
        <v>9118</v>
      </c>
      <c r="X1008">
        <v>171</v>
      </c>
      <c r="Y1008">
        <v>1.7500000000000002E-2</v>
      </c>
      <c r="Z1008">
        <v>6</v>
      </c>
      <c r="AA1008" t="s">
        <v>3549</v>
      </c>
      <c r="AB1008">
        <v>40</v>
      </c>
      <c r="AC1008">
        <v>52</v>
      </c>
      <c r="AD1008">
        <v>0</v>
      </c>
      <c r="AE1008">
        <v>52.7</v>
      </c>
      <c r="AF1008" t="s">
        <v>52</v>
      </c>
      <c r="AG1008">
        <v>35300</v>
      </c>
      <c r="AH1008" t="s">
        <v>9119</v>
      </c>
      <c r="AI1008" t="s">
        <v>54</v>
      </c>
      <c r="AJ1008" t="s">
        <v>272</v>
      </c>
      <c r="AK1008" t="s">
        <v>272</v>
      </c>
      <c r="AL1008" s="23" t="str">
        <f t="shared" si="16"/>
        <v>สินค้าและบริการ</v>
      </c>
      <c r="AM1008">
        <f>LEN(Exploratory_Data_Analysis___video_youtube[[#This Row],[description]])</f>
        <v>376</v>
      </c>
    </row>
    <row r="1009" spans="1:39" x14ac:dyDescent="0.35">
      <c r="A1009" t="s">
        <v>9120</v>
      </c>
      <c r="B1009" t="s">
        <v>9121</v>
      </c>
      <c r="C1009" t="s">
        <v>9121</v>
      </c>
      <c r="D1009" t="s">
        <v>9122</v>
      </c>
      <c r="E1009" t="s">
        <v>41</v>
      </c>
      <c r="F1009" t="s">
        <v>597</v>
      </c>
      <c r="G1009" t="s">
        <v>1721</v>
      </c>
      <c r="H1009" t="s">
        <v>1721</v>
      </c>
      <c r="I1009" t="s">
        <v>2494</v>
      </c>
      <c r="J1009" t="s">
        <v>9123</v>
      </c>
      <c r="K1009" t="s">
        <v>9123</v>
      </c>
      <c r="L1009" t="s">
        <v>9124</v>
      </c>
      <c r="M1009">
        <v>12</v>
      </c>
      <c r="N1009">
        <v>6</v>
      </c>
      <c r="O1009">
        <v>2018</v>
      </c>
      <c r="P1009">
        <v>12</v>
      </c>
      <c r="Q1009" t="s">
        <v>631</v>
      </c>
      <c r="R1009" s="1">
        <v>43252</v>
      </c>
      <c r="S1009">
        <v>2</v>
      </c>
      <c r="T1009" t="s">
        <v>9116</v>
      </c>
      <c r="U1009" t="s">
        <v>9125</v>
      </c>
      <c r="V1009">
        <v>12029</v>
      </c>
      <c r="W1009" t="s">
        <v>2916</v>
      </c>
      <c r="X1009">
        <v>188</v>
      </c>
      <c r="Y1009">
        <v>1.5599999999999999E-2</v>
      </c>
      <c r="Z1009">
        <v>10</v>
      </c>
      <c r="AA1009" t="s">
        <v>9126</v>
      </c>
      <c r="AB1009">
        <v>17</v>
      </c>
      <c r="AC1009">
        <v>1</v>
      </c>
      <c r="AD1009">
        <v>1</v>
      </c>
      <c r="AE1009">
        <v>61.3</v>
      </c>
      <c r="AF1009" t="s">
        <v>259</v>
      </c>
      <c r="AG1009">
        <v>13800</v>
      </c>
      <c r="AH1009" t="s">
        <v>9127</v>
      </c>
      <c r="AI1009" t="s">
        <v>54</v>
      </c>
      <c r="AJ1009" t="s">
        <v>54</v>
      </c>
      <c r="AK1009" t="s">
        <v>54</v>
      </c>
      <c r="AL1009" s="23" t="str">
        <f t="shared" si="16"/>
        <v>อื่น ๆ</v>
      </c>
      <c r="AM1009">
        <f>LEN(Exploratory_Data_Analysis___video_youtube[[#This Row],[description]])</f>
        <v>439</v>
      </c>
    </row>
    <row r="1010" spans="1:39" x14ac:dyDescent="0.35">
      <c r="A1010" t="s">
        <v>9128</v>
      </c>
      <c r="B1010" t="s">
        <v>9129</v>
      </c>
      <c r="C1010" t="s">
        <v>9129</v>
      </c>
      <c r="D1010" t="s">
        <v>9130</v>
      </c>
      <c r="E1010" t="s">
        <v>41</v>
      </c>
      <c r="F1010" t="s">
        <v>597</v>
      </c>
      <c r="G1010" t="s">
        <v>1721</v>
      </c>
      <c r="H1010" t="s">
        <v>1721</v>
      </c>
      <c r="I1010" t="s">
        <v>2494</v>
      </c>
      <c r="J1010" t="s">
        <v>9131</v>
      </c>
      <c r="K1010" t="s">
        <v>9131</v>
      </c>
      <c r="L1010" t="s">
        <v>9132</v>
      </c>
      <c r="M1010">
        <v>29</v>
      </c>
      <c r="N1010">
        <v>5</v>
      </c>
      <c r="O1010">
        <v>2018</v>
      </c>
      <c r="P1010">
        <v>29</v>
      </c>
      <c r="Q1010" t="s">
        <v>479</v>
      </c>
      <c r="R1010" s="1">
        <v>43221</v>
      </c>
      <c r="S1010">
        <v>2</v>
      </c>
      <c r="T1010" t="s">
        <v>9116</v>
      </c>
      <c r="U1010" t="s">
        <v>9133</v>
      </c>
      <c r="V1010">
        <v>3213</v>
      </c>
      <c r="W1010" t="s">
        <v>9134</v>
      </c>
      <c r="X1010">
        <v>28</v>
      </c>
      <c r="Y1010">
        <v>8.6999999999999994E-3</v>
      </c>
      <c r="Z1010">
        <v>2</v>
      </c>
      <c r="AA1010" t="s">
        <v>9135</v>
      </c>
      <c r="AB1010">
        <v>58</v>
      </c>
      <c r="AC1010">
        <v>49</v>
      </c>
      <c r="AD1010">
        <v>0</v>
      </c>
      <c r="AE1010">
        <v>50</v>
      </c>
      <c r="AF1010" t="s">
        <v>52</v>
      </c>
      <c r="AG1010">
        <v>10400</v>
      </c>
      <c r="AH1010" t="s">
        <v>9136</v>
      </c>
      <c r="AI1010" t="s">
        <v>54</v>
      </c>
      <c r="AJ1010" t="s">
        <v>1419</v>
      </c>
      <c r="AK1010" t="s">
        <v>1419</v>
      </c>
      <c r="AL1010" s="23" t="str">
        <f t="shared" si="16"/>
        <v>Life Style</v>
      </c>
      <c r="AM1010">
        <f>LEN(Exploratory_Data_Analysis___video_youtube[[#This Row],[description]])</f>
        <v>734</v>
      </c>
    </row>
    <row r="1011" spans="1:39" x14ac:dyDescent="0.35">
      <c r="A1011" t="s">
        <v>9137</v>
      </c>
      <c r="B1011" t="s">
        <v>9138</v>
      </c>
      <c r="C1011" t="s">
        <v>9138</v>
      </c>
      <c r="D1011" t="s">
        <v>9139</v>
      </c>
      <c r="E1011" t="s">
        <v>41</v>
      </c>
      <c r="F1011" t="s">
        <v>114</v>
      </c>
      <c r="G1011" t="s">
        <v>1721</v>
      </c>
      <c r="H1011" t="s">
        <v>1721</v>
      </c>
      <c r="I1011" t="s">
        <v>2494</v>
      </c>
      <c r="J1011" t="s">
        <v>9140</v>
      </c>
      <c r="K1011" t="s">
        <v>9140</v>
      </c>
      <c r="L1011" t="s">
        <v>9141</v>
      </c>
      <c r="M1011">
        <v>15</v>
      </c>
      <c r="N1011">
        <v>5</v>
      </c>
      <c r="O1011">
        <v>2018</v>
      </c>
      <c r="P1011">
        <v>15</v>
      </c>
      <c r="Q1011" t="s">
        <v>479</v>
      </c>
      <c r="R1011" s="1">
        <v>43221</v>
      </c>
      <c r="S1011">
        <v>2</v>
      </c>
      <c r="T1011" t="s">
        <v>9116</v>
      </c>
      <c r="U1011" t="s">
        <v>9142</v>
      </c>
      <c r="V1011">
        <v>16984</v>
      </c>
      <c r="W1011" t="s">
        <v>1284</v>
      </c>
      <c r="X1011">
        <v>236</v>
      </c>
      <c r="Y1011">
        <v>1.3899999999999999E-2</v>
      </c>
      <c r="Z1011">
        <v>9</v>
      </c>
      <c r="AA1011" t="s">
        <v>9143</v>
      </c>
      <c r="AB1011">
        <v>38</v>
      </c>
      <c r="AC1011">
        <v>46</v>
      </c>
      <c r="AD1011">
        <v>0</v>
      </c>
      <c r="AE1011">
        <v>46.6</v>
      </c>
      <c r="AF1011" t="s">
        <v>52</v>
      </c>
      <c r="AG1011">
        <v>37400</v>
      </c>
      <c r="AH1011" t="s">
        <v>9144</v>
      </c>
      <c r="AI1011" t="s">
        <v>54</v>
      </c>
      <c r="AJ1011" t="s">
        <v>846</v>
      </c>
      <c r="AK1011" t="s">
        <v>846</v>
      </c>
      <c r="AL1011" s="23" t="str">
        <f t="shared" si="16"/>
        <v>ธุรกิจและการค้า</v>
      </c>
      <c r="AM1011">
        <f>LEN(Exploratory_Data_Analysis___video_youtube[[#This Row],[description]])</f>
        <v>545</v>
      </c>
    </row>
    <row r="1012" spans="1:39" x14ac:dyDescent="0.35">
      <c r="A1012" t="s">
        <v>9145</v>
      </c>
      <c r="B1012" t="s">
        <v>9146</v>
      </c>
      <c r="C1012" t="s">
        <v>9146</v>
      </c>
      <c r="D1012" t="s">
        <v>9147</v>
      </c>
      <c r="E1012" t="s">
        <v>41</v>
      </c>
      <c r="F1012" t="s">
        <v>6723</v>
      </c>
      <c r="G1012" t="s">
        <v>1721</v>
      </c>
      <c r="H1012" t="s">
        <v>1721</v>
      </c>
      <c r="I1012" t="s">
        <v>2494</v>
      </c>
      <c r="J1012" t="s">
        <v>9148</v>
      </c>
      <c r="K1012" t="s">
        <v>9148</v>
      </c>
      <c r="L1012" t="s">
        <v>9149</v>
      </c>
      <c r="M1012">
        <v>2</v>
      </c>
      <c r="N1012">
        <v>5</v>
      </c>
      <c r="O1012">
        <v>2018</v>
      </c>
      <c r="P1012">
        <v>2</v>
      </c>
      <c r="Q1012" t="s">
        <v>479</v>
      </c>
      <c r="R1012" s="1">
        <v>43221</v>
      </c>
      <c r="S1012">
        <v>2</v>
      </c>
      <c r="T1012" t="s">
        <v>9116</v>
      </c>
      <c r="U1012" t="s">
        <v>9150</v>
      </c>
      <c r="V1012">
        <v>16499</v>
      </c>
      <c r="W1012" t="s">
        <v>9151</v>
      </c>
      <c r="X1012">
        <v>244</v>
      </c>
      <c r="Y1012">
        <v>1.4800000000000001E-2</v>
      </c>
      <c r="Z1012">
        <v>14</v>
      </c>
      <c r="AA1012" t="s">
        <v>9152</v>
      </c>
      <c r="AB1012">
        <v>44</v>
      </c>
      <c r="AC1012">
        <v>55</v>
      </c>
      <c r="AD1012">
        <v>0</v>
      </c>
      <c r="AE1012">
        <v>55.7</v>
      </c>
      <c r="AF1012" t="s">
        <v>52</v>
      </c>
      <c r="AG1012">
        <v>45900</v>
      </c>
      <c r="AH1012" t="s">
        <v>9153</v>
      </c>
      <c r="AI1012" t="s">
        <v>54</v>
      </c>
      <c r="AJ1012" t="s">
        <v>1419</v>
      </c>
      <c r="AK1012" t="s">
        <v>1419</v>
      </c>
      <c r="AL1012" s="23" t="str">
        <f t="shared" si="16"/>
        <v>Life Style</v>
      </c>
      <c r="AM1012">
        <f>LEN(Exploratory_Data_Analysis___video_youtube[[#This Row],[description]])</f>
        <v>373</v>
      </c>
    </row>
    <row r="1013" spans="1:39" x14ac:dyDescent="0.35">
      <c r="A1013" t="s">
        <v>9154</v>
      </c>
      <c r="B1013" t="s">
        <v>9155</v>
      </c>
      <c r="C1013" t="s">
        <v>9155</v>
      </c>
      <c r="D1013" t="s">
        <v>9156</v>
      </c>
      <c r="E1013" t="s">
        <v>41</v>
      </c>
      <c r="F1013" t="s">
        <v>6723</v>
      </c>
      <c r="G1013" t="s">
        <v>1721</v>
      </c>
      <c r="H1013" t="s">
        <v>1721</v>
      </c>
      <c r="I1013" t="s">
        <v>2494</v>
      </c>
      <c r="J1013" t="s">
        <v>9157</v>
      </c>
      <c r="K1013" t="s">
        <v>9157</v>
      </c>
      <c r="L1013" t="s">
        <v>9158</v>
      </c>
      <c r="M1013">
        <v>17</v>
      </c>
      <c r="N1013">
        <v>4</v>
      </c>
      <c r="O1013">
        <v>2018</v>
      </c>
      <c r="P1013">
        <v>17</v>
      </c>
      <c r="Q1013" t="s">
        <v>355</v>
      </c>
      <c r="R1013" s="1">
        <v>43191</v>
      </c>
      <c r="S1013">
        <v>2</v>
      </c>
      <c r="T1013" t="s">
        <v>9116</v>
      </c>
      <c r="U1013" t="s">
        <v>9159</v>
      </c>
      <c r="V1013">
        <v>5106</v>
      </c>
      <c r="W1013" t="s">
        <v>9160</v>
      </c>
      <c r="X1013">
        <v>71</v>
      </c>
      <c r="Y1013">
        <v>1.3899999999999999E-2</v>
      </c>
      <c r="Z1013">
        <v>6</v>
      </c>
      <c r="AA1013" t="s">
        <v>9161</v>
      </c>
      <c r="AB1013">
        <v>49</v>
      </c>
      <c r="AC1013">
        <v>59</v>
      </c>
      <c r="AD1013">
        <v>0</v>
      </c>
      <c r="AE1013">
        <v>59.8</v>
      </c>
      <c r="AF1013" t="s">
        <v>52</v>
      </c>
      <c r="AG1013">
        <v>11800</v>
      </c>
      <c r="AH1013" t="s">
        <v>9162</v>
      </c>
      <c r="AI1013" t="s">
        <v>54</v>
      </c>
      <c r="AJ1013" t="s">
        <v>1419</v>
      </c>
      <c r="AK1013" t="s">
        <v>1419</v>
      </c>
      <c r="AL1013" s="23" t="str">
        <f t="shared" si="16"/>
        <v>Life Style</v>
      </c>
      <c r="AM1013">
        <f>LEN(Exploratory_Data_Analysis___video_youtube[[#This Row],[description]])</f>
        <v>603</v>
      </c>
    </row>
    <row r="1014" spans="1:39" x14ac:dyDescent="0.35">
      <c r="A1014" t="s">
        <v>9163</v>
      </c>
      <c r="B1014" t="s">
        <v>9164</v>
      </c>
      <c r="C1014" t="s">
        <v>9164</v>
      </c>
      <c r="D1014" t="s">
        <v>9165</v>
      </c>
      <c r="E1014" t="s">
        <v>41</v>
      </c>
      <c r="F1014" t="s">
        <v>6723</v>
      </c>
      <c r="G1014" t="s">
        <v>1721</v>
      </c>
      <c r="H1014" t="s">
        <v>1721</v>
      </c>
      <c r="I1014" t="s">
        <v>2494</v>
      </c>
      <c r="J1014" t="s">
        <v>9166</v>
      </c>
      <c r="K1014" t="s">
        <v>9166</v>
      </c>
      <c r="L1014" t="s">
        <v>9167</v>
      </c>
      <c r="M1014">
        <v>27</v>
      </c>
      <c r="N1014">
        <v>3</v>
      </c>
      <c r="O1014">
        <v>2018</v>
      </c>
      <c r="P1014">
        <v>27</v>
      </c>
      <c r="Q1014" t="s">
        <v>280</v>
      </c>
      <c r="R1014" s="1">
        <v>43160</v>
      </c>
      <c r="S1014">
        <v>1</v>
      </c>
      <c r="T1014" t="s">
        <v>9168</v>
      </c>
      <c r="U1014" t="s">
        <v>9169</v>
      </c>
      <c r="V1014">
        <v>11726</v>
      </c>
      <c r="W1014" t="s">
        <v>9170</v>
      </c>
      <c r="X1014">
        <v>175</v>
      </c>
      <c r="Y1014">
        <v>1.49E-2</v>
      </c>
      <c r="Z1014">
        <v>11</v>
      </c>
      <c r="AA1014" t="s">
        <v>9171</v>
      </c>
      <c r="AB1014">
        <v>57</v>
      </c>
      <c r="AC1014">
        <v>48</v>
      </c>
      <c r="AD1014">
        <v>0</v>
      </c>
      <c r="AE1014">
        <v>49</v>
      </c>
      <c r="AF1014" t="s">
        <v>52</v>
      </c>
      <c r="AG1014">
        <v>11700</v>
      </c>
      <c r="AH1014" t="s">
        <v>9172</v>
      </c>
      <c r="AI1014" t="s">
        <v>54</v>
      </c>
      <c r="AJ1014" t="s">
        <v>54</v>
      </c>
      <c r="AK1014" t="s">
        <v>54</v>
      </c>
      <c r="AL1014" s="23" t="str">
        <f t="shared" si="16"/>
        <v>อื่น ๆ</v>
      </c>
      <c r="AM1014">
        <f>LEN(Exploratory_Data_Analysis___video_youtube[[#This Row],[description]])</f>
        <v>323</v>
      </c>
    </row>
    <row r="1015" spans="1:39" x14ac:dyDescent="0.35">
      <c r="A1015" t="s">
        <v>9173</v>
      </c>
      <c r="B1015" t="s">
        <v>9174</v>
      </c>
      <c r="C1015" t="s">
        <v>9174</v>
      </c>
      <c r="D1015" t="s">
        <v>9175</v>
      </c>
      <c r="E1015" t="s">
        <v>41</v>
      </c>
      <c r="F1015" t="s">
        <v>6723</v>
      </c>
      <c r="G1015" t="s">
        <v>1721</v>
      </c>
      <c r="H1015" t="s">
        <v>1721</v>
      </c>
      <c r="I1015" t="s">
        <v>2494</v>
      </c>
      <c r="J1015" t="s">
        <v>9166</v>
      </c>
      <c r="K1015" t="s">
        <v>9166</v>
      </c>
      <c r="L1015" t="s">
        <v>9167</v>
      </c>
      <c r="M1015">
        <v>27</v>
      </c>
      <c r="N1015">
        <v>3</v>
      </c>
      <c r="O1015">
        <v>2018</v>
      </c>
      <c r="P1015">
        <v>27</v>
      </c>
      <c r="Q1015" t="s">
        <v>280</v>
      </c>
      <c r="R1015" s="1">
        <v>43160</v>
      </c>
      <c r="S1015">
        <v>1</v>
      </c>
      <c r="T1015" t="s">
        <v>9168</v>
      </c>
      <c r="U1015" t="s">
        <v>9176</v>
      </c>
      <c r="V1015">
        <v>13207</v>
      </c>
      <c r="W1015" t="s">
        <v>7546</v>
      </c>
      <c r="X1015">
        <v>186</v>
      </c>
      <c r="Y1015">
        <v>1.41E-2</v>
      </c>
      <c r="Z1015">
        <v>8</v>
      </c>
      <c r="AA1015" t="s">
        <v>9177</v>
      </c>
      <c r="AB1015">
        <v>38</v>
      </c>
      <c r="AC1015">
        <v>41</v>
      </c>
      <c r="AD1015">
        <v>0</v>
      </c>
      <c r="AE1015">
        <v>41.6</v>
      </c>
      <c r="AF1015" t="s">
        <v>52</v>
      </c>
      <c r="AG1015">
        <v>11800</v>
      </c>
      <c r="AH1015" t="s">
        <v>9178</v>
      </c>
      <c r="AI1015" t="s">
        <v>54</v>
      </c>
      <c r="AJ1015" t="s">
        <v>6766</v>
      </c>
      <c r="AK1015" t="s">
        <v>6766</v>
      </c>
      <c r="AL1015" s="23" t="str">
        <f t="shared" si="16"/>
        <v>สินค้าและบริการ</v>
      </c>
      <c r="AM1015">
        <f>LEN(Exploratory_Data_Analysis___video_youtube[[#This Row],[description]])</f>
        <v>616</v>
      </c>
    </row>
    <row r="1016" spans="1:39" x14ac:dyDescent="0.35">
      <c r="A1016" t="s">
        <v>9179</v>
      </c>
      <c r="B1016" t="s">
        <v>9180</v>
      </c>
      <c r="C1016" t="s">
        <v>9180</v>
      </c>
      <c r="D1016" t="s">
        <v>9181</v>
      </c>
      <c r="E1016" t="s">
        <v>41</v>
      </c>
      <c r="F1016" t="s">
        <v>6723</v>
      </c>
      <c r="G1016" t="s">
        <v>1721</v>
      </c>
      <c r="H1016" t="s">
        <v>1721</v>
      </c>
      <c r="I1016" t="s">
        <v>2494</v>
      </c>
      <c r="J1016" t="s">
        <v>9182</v>
      </c>
      <c r="K1016" t="s">
        <v>9182</v>
      </c>
      <c r="L1016" t="s">
        <v>9183</v>
      </c>
      <c r="M1016">
        <v>13</v>
      </c>
      <c r="N1016">
        <v>3</v>
      </c>
      <c r="O1016">
        <v>2018</v>
      </c>
      <c r="P1016">
        <v>13</v>
      </c>
      <c r="Q1016" t="s">
        <v>280</v>
      </c>
      <c r="R1016" s="1">
        <v>43160</v>
      </c>
      <c r="S1016">
        <v>1</v>
      </c>
      <c r="T1016" t="s">
        <v>9168</v>
      </c>
      <c r="U1016" t="s">
        <v>9184</v>
      </c>
      <c r="V1016">
        <v>24625</v>
      </c>
      <c r="W1016" t="s">
        <v>9185</v>
      </c>
      <c r="X1016">
        <v>335</v>
      </c>
      <c r="Y1016">
        <v>1.3599999999999999E-2</v>
      </c>
      <c r="Z1016">
        <v>17</v>
      </c>
      <c r="AA1016" t="s">
        <v>7835</v>
      </c>
      <c r="AB1016">
        <v>1</v>
      </c>
      <c r="AC1016">
        <v>42</v>
      </c>
      <c r="AD1016">
        <v>0</v>
      </c>
      <c r="AE1016">
        <v>42</v>
      </c>
      <c r="AF1016" t="s">
        <v>52</v>
      </c>
      <c r="AG1016">
        <v>16500</v>
      </c>
      <c r="AH1016" t="s">
        <v>9186</v>
      </c>
      <c r="AI1016" t="s">
        <v>54</v>
      </c>
      <c r="AJ1016" t="s">
        <v>846</v>
      </c>
      <c r="AK1016" t="s">
        <v>846</v>
      </c>
      <c r="AL1016" s="23" t="str">
        <f t="shared" si="16"/>
        <v>ธุรกิจและการค้า</v>
      </c>
      <c r="AM1016">
        <f>LEN(Exploratory_Data_Analysis___video_youtube[[#This Row],[description]])</f>
        <v>393</v>
      </c>
    </row>
    <row r="1017" spans="1:39" x14ac:dyDescent="0.35">
      <c r="A1017" t="s">
        <v>9187</v>
      </c>
      <c r="B1017" t="s">
        <v>9188</v>
      </c>
      <c r="C1017" t="s">
        <v>9188</v>
      </c>
      <c r="D1017" t="s">
        <v>9189</v>
      </c>
      <c r="E1017" t="s">
        <v>41</v>
      </c>
      <c r="F1017" t="s">
        <v>6723</v>
      </c>
      <c r="G1017" t="s">
        <v>1721</v>
      </c>
      <c r="H1017" t="s">
        <v>1721</v>
      </c>
      <c r="I1017" t="s">
        <v>2494</v>
      </c>
      <c r="J1017" t="s">
        <v>9190</v>
      </c>
      <c r="K1017" t="s">
        <v>9190</v>
      </c>
      <c r="L1017" t="s">
        <v>9191</v>
      </c>
      <c r="M1017">
        <v>27</v>
      </c>
      <c r="N1017">
        <v>2</v>
      </c>
      <c r="O1017">
        <v>2018</v>
      </c>
      <c r="P1017">
        <v>27</v>
      </c>
      <c r="Q1017" t="s">
        <v>173</v>
      </c>
      <c r="R1017" s="1">
        <v>43132</v>
      </c>
      <c r="S1017">
        <v>1</v>
      </c>
      <c r="T1017" t="s">
        <v>9168</v>
      </c>
      <c r="U1017" t="s">
        <v>9192</v>
      </c>
      <c r="V1017">
        <v>78370</v>
      </c>
      <c r="W1017" t="s">
        <v>9193</v>
      </c>
      <c r="X1017">
        <v>1229</v>
      </c>
      <c r="Y1017">
        <v>1.5699999999999999E-2</v>
      </c>
      <c r="Z1017">
        <v>23</v>
      </c>
      <c r="AA1017" t="s">
        <v>3679</v>
      </c>
      <c r="AB1017">
        <v>48</v>
      </c>
      <c r="AC1017">
        <v>56</v>
      </c>
      <c r="AD1017">
        <v>0</v>
      </c>
      <c r="AE1017">
        <v>56.8</v>
      </c>
      <c r="AF1017" t="s">
        <v>52</v>
      </c>
      <c r="AG1017">
        <v>62600</v>
      </c>
      <c r="AH1017" t="s">
        <v>9194</v>
      </c>
      <c r="AI1017" t="s">
        <v>54</v>
      </c>
      <c r="AJ1017" t="s">
        <v>6766</v>
      </c>
      <c r="AK1017" t="s">
        <v>6766</v>
      </c>
      <c r="AL1017" s="23" t="str">
        <f t="shared" si="16"/>
        <v>สินค้าและบริการ</v>
      </c>
      <c r="AM1017">
        <f>LEN(Exploratory_Data_Analysis___video_youtube[[#This Row],[description]])</f>
        <v>493</v>
      </c>
    </row>
    <row r="1018" spans="1:39" x14ac:dyDescent="0.35">
      <c r="A1018" t="s">
        <v>9195</v>
      </c>
      <c r="B1018" t="s">
        <v>9196</v>
      </c>
      <c r="C1018" t="s">
        <v>9196</v>
      </c>
      <c r="D1018" t="s">
        <v>9197</v>
      </c>
      <c r="E1018" t="s">
        <v>41</v>
      </c>
      <c r="F1018" t="s">
        <v>6723</v>
      </c>
      <c r="G1018" t="s">
        <v>1721</v>
      </c>
      <c r="H1018" t="s">
        <v>1721</v>
      </c>
      <c r="I1018" t="s">
        <v>2494</v>
      </c>
      <c r="J1018" t="s">
        <v>9198</v>
      </c>
      <c r="K1018" t="s">
        <v>9198</v>
      </c>
      <c r="L1018" t="s">
        <v>9199</v>
      </c>
      <c r="M1018">
        <v>22</v>
      </c>
      <c r="N1018">
        <v>2</v>
      </c>
      <c r="O1018">
        <v>2018</v>
      </c>
      <c r="P1018">
        <v>22</v>
      </c>
      <c r="Q1018" t="s">
        <v>173</v>
      </c>
      <c r="R1018" s="1">
        <v>43132</v>
      </c>
      <c r="S1018">
        <v>1</v>
      </c>
      <c r="T1018" t="s">
        <v>9168</v>
      </c>
      <c r="U1018" t="s">
        <v>9200</v>
      </c>
      <c r="V1018">
        <v>86474</v>
      </c>
      <c r="W1018" t="s">
        <v>9201</v>
      </c>
      <c r="X1018">
        <v>1601</v>
      </c>
      <c r="Y1018">
        <v>1.8499999999999999E-2</v>
      </c>
      <c r="Z1018">
        <v>44</v>
      </c>
      <c r="AA1018" t="s">
        <v>9202</v>
      </c>
      <c r="AB1018">
        <v>24</v>
      </c>
      <c r="AC1018">
        <v>59</v>
      </c>
      <c r="AD1018">
        <v>0</v>
      </c>
      <c r="AE1018">
        <v>59.4</v>
      </c>
      <c r="AF1018" t="s">
        <v>52</v>
      </c>
      <c r="AG1018">
        <v>14200</v>
      </c>
      <c r="AH1018" t="s">
        <v>9203</v>
      </c>
      <c r="AI1018" t="s">
        <v>54</v>
      </c>
      <c r="AJ1018" t="s">
        <v>54</v>
      </c>
      <c r="AK1018" t="s">
        <v>54</v>
      </c>
      <c r="AL1018" s="23" t="str">
        <f t="shared" si="16"/>
        <v>อื่น ๆ</v>
      </c>
      <c r="AM1018">
        <f>LEN(Exploratory_Data_Analysis___video_youtube[[#This Row],[description]])</f>
        <v>356</v>
      </c>
    </row>
    <row r="1019" spans="1:39" x14ac:dyDescent="0.35">
      <c r="A1019" t="s">
        <v>9204</v>
      </c>
      <c r="B1019" t="s">
        <v>9205</v>
      </c>
      <c r="C1019" t="s">
        <v>9205</v>
      </c>
      <c r="D1019" t="s">
        <v>9206</v>
      </c>
      <c r="E1019" t="s">
        <v>41</v>
      </c>
      <c r="F1019" t="s">
        <v>6723</v>
      </c>
      <c r="G1019" t="s">
        <v>1721</v>
      </c>
      <c r="H1019" t="s">
        <v>1721</v>
      </c>
      <c r="I1019" t="s">
        <v>2494</v>
      </c>
      <c r="J1019" t="s">
        <v>9198</v>
      </c>
      <c r="K1019" t="s">
        <v>9198</v>
      </c>
      <c r="L1019" t="s">
        <v>9199</v>
      </c>
      <c r="M1019">
        <v>22</v>
      </c>
      <c r="N1019">
        <v>2</v>
      </c>
      <c r="O1019">
        <v>2018</v>
      </c>
      <c r="P1019">
        <v>22</v>
      </c>
      <c r="Q1019" t="s">
        <v>173</v>
      </c>
      <c r="R1019" s="1">
        <v>43132</v>
      </c>
      <c r="S1019">
        <v>1</v>
      </c>
      <c r="T1019" t="s">
        <v>9168</v>
      </c>
      <c r="U1019" t="s">
        <v>9207</v>
      </c>
      <c r="V1019">
        <v>13277</v>
      </c>
      <c r="W1019" t="s">
        <v>9208</v>
      </c>
      <c r="X1019">
        <v>202</v>
      </c>
      <c r="Y1019">
        <v>1.52E-2</v>
      </c>
      <c r="Z1019">
        <v>4</v>
      </c>
      <c r="AA1019" t="s">
        <v>9209</v>
      </c>
      <c r="AB1019">
        <v>39</v>
      </c>
      <c r="AC1019">
        <v>52</v>
      </c>
      <c r="AD1019">
        <v>0</v>
      </c>
      <c r="AE1019">
        <v>52.7</v>
      </c>
      <c r="AF1019" t="s">
        <v>52</v>
      </c>
      <c r="AG1019">
        <v>15900</v>
      </c>
      <c r="AH1019" t="s">
        <v>9210</v>
      </c>
      <c r="AI1019" t="s">
        <v>54</v>
      </c>
      <c r="AJ1019" t="s">
        <v>846</v>
      </c>
      <c r="AK1019" t="s">
        <v>846</v>
      </c>
      <c r="AL1019" s="23" t="str">
        <f t="shared" si="16"/>
        <v>ธุรกิจและการค้า</v>
      </c>
      <c r="AM1019">
        <f>LEN(Exploratory_Data_Analysis___video_youtube[[#This Row],[description]])</f>
        <v>269</v>
      </c>
    </row>
    <row r="1020" spans="1:39" x14ac:dyDescent="0.35">
      <c r="A1020" t="s">
        <v>9211</v>
      </c>
      <c r="B1020" t="s">
        <v>9212</v>
      </c>
      <c r="C1020" t="s">
        <v>9212</v>
      </c>
      <c r="D1020" t="s">
        <v>9213</v>
      </c>
      <c r="E1020" t="s">
        <v>41</v>
      </c>
      <c r="F1020" t="s">
        <v>6723</v>
      </c>
      <c r="G1020" t="s">
        <v>1721</v>
      </c>
      <c r="H1020" t="s">
        <v>1721</v>
      </c>
      <c r="I1020" t="s">
        <v>2494</v>
      </c>
      <c r="J1020" t="s">
        <v>9198</v>
      </c>
      <c r="K1020" t="s">
        <v>9198</v>
      </c>
      <c r="L1020" t="s">
        <v>9199</v>
      </c>
      <c r="M1020">
        <v>22</v>
      </c>
      <c r="N1020">
        <v>2</v>
      </c>
      <c r="O1020">
        <v>2018</v>
      </c>
      <c r="P1020">
        <v>22</v>
      </c>
      <c r="Q1020" t="s">
        <v>173</v>
      </c>
      <c r="R1020" s="1">
        <v>43132</v>
      </c>
      <c r="S1020">
        <v>1</v>
      </c>
      <c r="T1020" t="s">
        <v>9168</v>
      </c>
      <c r="U1020" t="s">
        <v>9214</v>
      </c>
      <c r="V1020">
        <v>6852</v>
      </c>
      <c r="W1020" t="s">
        <v>9215</v>
      </c>
      <c r="X1020">
        <v>61</v>
      </c>
      <c r="Y1020">
        <v>8.8999999999999999E-3</v>
      </c>
      <c r="Z1020">
        <v>2</v>
      </c>
      <c r="AA1020" t="s">
        <v>9216</v>
      </c>
      <c r="AB1020">
        <v>21</v>
      </c>
      <c r="AC1020">
        <v>53</v>
      </c>
      <c r="AD1020">
        <v>0</v>
      </c>
      <c r="AE1020">
        <v>53.4</v>
      </c>
      <c r="AF1020" t="s">
        <v>52</v>
      </c>
      <c r="AG1020">
        <v>12300</v>
      </c>
      <c r="AH1020" t="s">
        <v>9217</v>
      </c>
      <c r="AI1020" t="s">
        <v>54</v>
      </c>
      <c r="AJ1020" t="s">
        <v>272</v>
      </c>
      <c r="AK1020" t="s">
        <v>272</v>
      </c>
      <c r="AL1020" s="23" t="str">
        <f t="shared" si="16"/>
        <v>สินค้าและบริการ</v>
      </c>
      <c r="AM1020">
        <f>LEN(Exploratory_Data_Analysis___video_youtube[[#This Row],[description]])</f>
        <v>280</v>
      </c>
    </row>
    <row r="1021" spans="1:39" x14ac:dyDescent="0.35">
      <c r="A1021" t="s">
        <v>9218</v>
      </c>
      <c r="B1021" t="s">
        <v>9219</v>
      </c>
      <c r="C1021" t="s">
        <v>9219</v>
      </c>
      <c r="D1021" t="s">
        <v>9220</v>
      </c>
      <c r="E1021" t="s">
        <v>41</v>
      </c>
      <c r="F1021" t="s">
        <v>6723</v>
      </c>
      <c r="G1021" t="s">
        <v>1721</v>
      </c>
      <c r="H1021" t="s">
        <v>1721</v>
      </c>
      <c r="I1021" t="s">
        <v>2494</v>
      </c>
      <c r="J1021" t="s">
        <v>9198</v>
      </c>
      <c r="K1021" t="s">
        <v>9198</v>
      </c>
      <c r="L1021" t="s">
        <v>9199</v>
      </c>
      <c r="M1021">
        <v>22</v>
      </c>
      <c r="N1021">
        <v>2</v>
      </c>
      <c r="O1021">
        <v>2018</v>
      </c>
      <c r="P1021">
        <v>22</v>
      </c>
      <c r="Q1021" t="s">
        <v>173</v>
      </c>
      <c r="R1021" s="1">
        <v>43132</v>
      </c>
      <c r="S1021">
        <v>1</v>
      </c>
      <c r="T1021" t="s">
        <v>9168</v>
      </c>
      <c r="U1021" t="s">
        <v>9221</v>
      </c>
      <c r="V1021">
        <v>9497</v>
      </c>
      <c r="W1021" t="s">
        <v>7885</v>
      </c>
      <c r="X1021">
        <v>139</v>
      </c>
      <c r="Y1021">
        <v>1.46E-2</v>
      </c>
      <c r="Z1021">
        <v>2</v>
      </c>
      <c r="AA1021" t="s">
        <v>9222</v>
      </c>
      <c r="AB1021">
        <v>20</v>
      </c>
      <c r="AC1021">
        <v>52</v>
      </c>
      <c r="AD1021">
        <v>0</v>
      </c>
      <c r="AE1021">
        <v>52.3</v>
      </c>
      <c r="AF1021" t="s">
        <v>52</v>
      </c>
      <c r="AG1021">
        <v>10700</v>
      </c>
      <c r="AH1021" t="s">
        <v>9223</v>
      </c>
      <c r="AI1021" t="s">
        <v>54</v>
      </c>
      <c r="AJ1021" t="s">
        <v>4459</v>
      </c>
      <c r="AK1021" t="s">
        <v>4459</v>
      </c>
      <c r="AL1021" s="23" t="str">
        <f t="shared" si="16"/>
        <v>สินค้าและบริการ</v>
      </c>
      <c r="AM1021">
        <f>LEN(Exploratory_Data_Analysis___video_youtube[[#This Row],[description]])</f>
        <v>325</v>
      </c>
    </row>
    <row r="1022" spans="1:39" x14ac:dyDescent="0.35">
      <c r="A1022" t="s">
        <v>9224</v>
      </c>
      <c r="B1022" t="s">
        <v>9225</v>
      </c>
      <c r="C1022" t="s">
        <v>9225</v>
      </c>
      <c r="D1022" t="s">
        <v>9226</v>
      </c>
      <c r="E1022" t="s">
        <v>41</v>
      </c>
      <c r="F1022" t="s">
        <v>6723</v>
      </c>
      <c r="G1022" t="s">
        <v>1721</v>
      </c>
      <c r="H1022" t="s">
        <v>1721</v>
      </c>
      <c r="I1022" t="s">
        <v>2494</v>
      </c>
      <c r="J1022" t="s">
        <v>9198</v>
      </c>
      <c r="K1022" t="s">
        <v>9198</v>
      </c>
      <c r="L1022" t="s">
        <v>9199</v>
      </c>
      <c r="M1022">
        <v>22</v>
      </c>
      <c r="N1022">
        <v>2</v>
      </c>
      <c r="O1022">
        <v>2018</v>
      </c>
      <c r="P1022">
        <v>22</v>
      </c>
      <c r="Q1022" t="s">
        <v>173</v>
      </c>
      <c r="R1022" s="1">
        <v>43132</v>
      </c>
      <c r="S1022">
        <v>1</v>
      </c>
      <c r="T1022" t="s">
        <v>9168</v>
      </c>
      <c r="U1022" t="s">
        <v>9227</v>
      </c>
      <c r="V1022">
        <v>7438</v>
      </c>
      <c r="W1022" t="s">
        <v>8531</v>
      </c>
      <c r="X1022">
        <v>80</v>
      </c>
      <c r="Y1022">
        <v>1.0800000000000001E-2</v>
      </c>
      <c r="Z1022">
        <v>5</v>
      </c>
      <c r="AA1022" t="s">
        <v>9228</v>
      </c>
      <c r="AB1022">
        <v>48</v>
      </c>
      <c r="AC1022">
        <v>48</v>
      </c>
      <c r="AD1022">
        <v>0</v>
      </c>
      <c r="AE1022">
        <v>48.8</v>
      </c>
      <c r="AF1022" t="s">
        <v>52</v>
      </c>
      <c r="AG1022">
        <v>12100</v>
      </c>
      <c r="AH1022" t="s">
        <v>9229</v>
      </c>
      <c r="AI1022" t="s">
        <v>54</v>
      </c>
      <c r="AJ1022" t="s">
        <v>3427</v>
      </c>
      <c r="AK1022" t="s">
        <v>3427</v>
      </c>
      <c r="AL1022" s="23" t="str">
        <f t="shared" si="16"/>
        <v>สินค้าและบริการ</v>
      </c>
      <c r="AM1022">
        <f>LEN(Exploratory_Data_Analysis___video_youtube[[#This Row],[description]])</f>
        <v>277</v>
      </c>
    </row>
    <row r="1023" spans="1:39" x14ac:dyDescent="0.35">
      <c r="A1023" t="s">
        <v>9230</v>
      </c>
      <c r="B1023" t="s">
        <v>9231</v>
      </c>
      <c r="C1023" t="s">
        <v>9231</v>
      </c>
      <c r="D1023" t="s">
        <v>9232</v>
      </c>
      <c r="E1023" t="s">
        <v>41</v>
      </c>
      <c r="F1023" t="s">
        <v>6723</v>
      </c>
      <c r="G1023" t="s">
        <v>1721</v>
      </c>
      <c r="H1023" t="s">
        <v>1721</v>
      </c>
      <c r="I1023" t="s">
        <v>2494</v>
      </c>
      <c r="J1023" t="s">
        <v>9198</v>
      </c>
      <c r="K1023" t="s">
        <v>9198</v>
      </c>
      <c r="L1023" t="s">
        <v>9199</v>
      </c>
      <c r="M1023">
        <v>22</v>
      </c>
      <c r="N1023">
        <v>2</v>
      </c>
      <c r="O1023">
        <v>2018</v>
      </c>
      <c r="P1023">
        <v>22</v>
      </c>
      <c r="Q1023" t="s">
        <v>173</v>
      </c>
      <c r="R1023" s="1">
        <v>43132</v>
      </c>
      <c r="S1023">
        <v>1</v>
      </c>
      <c r="T1023" t="s">
        <v>9168</v>
      </c>
      <c r="U1023" t="s">
        <v>9233</v>
      </c>
      <c r="V1023">
        <v>4718</v>
      </c>
      <c r="W1023" t="s">
        <v>7230</v>
      </c>
      <c r="X1023">
        <v>64</v>
      </c>
      <c r="Y1023">
        <v>1.3599999999999999E-2</v>
      </c>
      <c r="Z1023">
        <v>1</v>
      </c>
      <c r="AA1023" t="s">
        <v>9234</v>
      </c>
      <c r="AB1023">
        <v>4</v>
      </c>
      <c r="AC1023">
        <v>29</v>
      </c>
      <c r="AD1023">
        <v>0</v>
      </c>
      <c r="AE1023">
        <v>29.1</v>
      </c>
      <c r="AF1023" t="s">
        <v>187</v>
      </c>
      <c r="AG1023">
        <v>10600</v>
      </c>
      <c r="AH1023" t="s">
        <v>9235</v>
      </c>
      <c r="AI1023" t="s">
        <v>54</v>
      </c>
      <c r="AJ1023" t="s">
        <v>249</v>
      </c>
      <c r="AK1023" t="s">
        <v>249</v>
      </c>
      <c r="AL1023" s="23" t="str">
        <f t="shared" si="16"/>
        <v>เศรษฐกิจ</v>
      </c>
      <c r="AM1023">
        <f>LEN(Exploratory_Data_Analysis___video_youtube[[#This Row],[description]])</f>
        <v>243</v>
      </c>
    </row>
    <row r="1024" spans="1:39" x14ac:dyDescent="0.35">
      <c r="A1024" t="s">
        <v>9236</v>
      </c>
      <c r="B1024" t="s">
        <v>9237</v>
      </c>
      <c r="C1024" t="s">
        <v>9237</v>
      </c>
      <c r="D1024" t="s">
        <v>9238</v>
      </c>
      <c r="E1024" t="s">
        <v>41</v>
      </c>
      <c r="F1024" t="s">
        <v>6723</v>
      </c>
      <c r="G1024" t="s">
        <v>1721</v>
      </c>
      <c r="H1024" t="s">
        <v>1721</v>
      </c>
      <c r="I1024" t="s">
        <v>2494</v>
      </c>
      <c r="J1024" t="s">
        <v>9198</v>
      </c>
      <c r="K1024" t="s">
        <v>9198</v>
      </c>
      <c r="L1024" t="s">
        <v>9199</v>
      </c>
      <c r="M1024">
        <v>22</v>
      </c>
      <c r="N1024">
        <v>2</v>
      </c>
      <c r="O1024">
        <v>2018</v>
      </c>
      <c r="P1024">
        <v>22</v>
      </c>
      <c r="Q1024" t="s">
        <v>173</v>
      </c>
      <c r="R1024" s="1">
        <v>43132</v>
      </c>
      <c r="S1024">
        <v>1</v>
      </c>
      <c r="T1024" t="s">
        <v>9168</v>
      </c>
      <c r="U1024" t="s">
        <v>9239</v>
      </c>
      <c r="V1024">
        <v>18314</v>
      </c>
      <c r="W1024" t="s">
        <v>50</v>
      </c>
      <c r="X1024">
        <v>268</v>
      </c>
      <c r="Y1024">
        <v>1.46E-2</v>
      </c>
      <c r="Z1024">
        <v>4</v>
      </c>
      <c r="AA1024" t="s">
        <v>9240</v>
      </c>
      <c r="AB1024">
        <v>57</v>
      </c>
      <c r="AC1024">
        <v>47</v>
      </c>
      <c r="AD1024">
        <v>0</v>
      </c>
      <c r="AE1024">
        <v>48</v>
      </c>
      <c r="AF1024" t="s">
        <v>52</v>
      </c>
      <c r="AG1024">
        <v>12300</v>
      </c>
      <c r="AH1024" t="s">
        <v>9241</v>
      </c>
      <c r="AI1024" t="s">
        <v>54</v>
      </c>
      <c r="AJ1024" t="s">
        <v>5374</v>
      </c>
      <c r="AK1024" t="s">
        <v>5374</v>
      </c>
      <c r="AL1024" s="23" t="str">
        <f t="shared" si="16"/>
        <v>Life Style</v>
      </c>
      <c r="AM1024">
        <f>LEN(Exploratory_Data_Analysis___video_youtube[[#This Row],[description]])</f>
        <v>238</v>
      </c>
    </row>
    <row r="1025" spans="1:39" x14ac:dyDescent="0.35">
      <c r="A1025" t="s">
        <v>9242</v>
      </c>
      <c r="B1025" t="s">
        <v>9243</v>
      </c>
      <c r="C1025" t="s">
        <v>9243</v>
      </c>
      <c r="D1025" t="s">
        <v>9244</v>
      </c>
      <c r="E1025" t="s">
        <v>41</v>
      </c>
      <c r="F1025" t="s">
        <v>6723</v>
      </c>
      <c r="G1025" t="s">
        <v>1721</v>
      </c>
      <c r="H1025" t="s">
        <v>1721</v>
      </c>
      <c r="I1025" t="s">
        <v>2494</v>
      </c>
      <c r="J1025" t="s">
        <v>9198</v>
      </c>
      <c r="K1025" t="s">
        <v>9198</v>
      </c>
      <c r="L1025" t="s">
        <v>9199</v>
      </c>
      <c r="M1025">
        <v>22</v>
      </c>
      <c r="N1025">
        <v>2</v>
      </c>
      <c r="O1025">
        <v>2018</v>
      </c>
      <c r="P1025">
        <v>22</v>
      </c>
      <c r="Q1025" t="s">
        <v>173</v>
      </c>
      <c r="R1025" s="1">
        <v>43132</v>
      </c>
      <c r="S1025">
        <v>1</v>
      </c>
      <c r="T1025" t="s">
        <v>9168</v>
      </c>
      <c r="U1025" t="s">
        <v>9245</v>
      </c>
      <c r="V1025">
        <v>19363</v>
      </c>
      <c r="W1025" t="s">
        <v>6349</v>
      </c>
      <c r="X1025">
        <v>265</v>
      </c>
      <c r="Y1025">
        <v>1.37E-2</v>
      </c>
      <c r="Z1025">
        <v>6</v>
      </c>
      <c r="AA1025" t="s">
        <v>9246</v>
      </c>
      <c r="AB1025">
        <v>24</v>
      </c>
      <c r="AC1025">
        <v>1</v>
      </c>
      <c r="AD1025">
        <v>1</v>
      </c>
      <c r="AE1025">
        <v>61.4</v>
      </c>
      <c r="AF1025" t="s">
        <v>259</v>
      </c>
      <c r="AG1025">
        <v>12700</v>
      </c>
      <c r="AH1025" t="s">
        <v>9247</v>
      </c>
      <c r="AI1025" t="s">
        <v>54</v>
      </c>
      <c r="AJ1025" t="s">
        <v>1419</v>
      </c>
      <c r="AK1025" t="s">
        <v>1419</v>
      </c>
      <c r="AL1025" s="23" t="str">
        <f t="shared" si="16"/>
        <v>Life Style</v>
      </c>
      <c r="AM1025">
        <f>LEN(Exploratory_Data_Analysis___video_youtube[[#This Row],[description]])</f>
        <v>294</v>
      </c>
    </row>
    <row r="1026" spans="1:39" x14ac:dyDescent="0.35">
      <c r="A1026" t="s">
        <v>9248</v>
      </c>
      <c r="B1026" t="s">
        <v>9249</v>
      </c>
      <c r="C1026" t="s">
        <v>9249</v>
      </c>
      <c r="D1026" t="s">
        <v>9250</v>
      </c>
      <c r="E1026" t="s">
        <v>41</v>
      </c>
      <c r="F1026" t="s">
        <v>6723</v>
      </c>
      <c r="G1026" t="s">
        <v>1721</v>
      </c>
      <c r="H1026" t="s">
        <v>1721</v>
      </c>
      <c r="I1026" t="s">
        <v>2494</v>
      </c>
      <c r="J1026" t="s">
        <v>9198</v>
      </c>
      <c r="K1026" t="s">
        <v>9198</v>
      </c>
      <c r="L1026" t="s">
        <v>9199</v>
      </c>
      <c r="M1026">
        <v>22</v>
      </c>
      <c r="N1026">
        <v>2</v>
      </c>
      <c r="O1026">
        <v>2018</v>
      </c>
      <c r="P1026">
        <v>22</v>
      </c>
      <c r="Q1026" t="s">
        <v>173</v>
      </c>
      <c r="R1026" s="1">
        <v>43132</v>
      </c>
      <c r="S1026">
        <v>1</v>
      </c>
      <c r="T1026" t="s">
        <v>9168</v>
      </c>
      <c r="U1026" t="s">
        <v>9251</v>
      </c>
      <c r="V1026">
        <v>54348</v>
      </c>
      <c r="W1026" t="s">
        <v>3293</v>
      </c>
      <c r="X1026">
        <v>900</v>
      </c>
      <c r="Y1026">
        <v>1.66E-2</v>
      </c>
      <c r="Z1026">
        <v>27</v>
      </c>
      <c r="AA1026" t="s">
        <v>9252</v>
      </c>
      <c r="AB1026">
        <v>30</v>
      </c>
      <c r="AC1026">
        <v>58</v>
      </c>
      <c r="AD1026">
        <v>0</v>
      </c>
      <c r="AE1026">
        <v>58.5</v>
      </c>
      <c r="AF1026" t="s">
        <v>52</v>
      </c>
      <c r="AG1026">
        <v>17700</v>
      </c>
      <c r="AH1026" t="s">
        <v>9253</v>
      </c>
      <c r="AI1026" t="s">
        <v>54</v>
      </c>
      <c r="AJ1026" t="s">
        <v>5374</v>
      </c>
      <c r="AK1026" t="s">
        <v>5374</v>
      </c>
      <c r="AL1026" s="23" t="str">
        <f t="shared" ref="AL1026:AL1040" si="17">_xlfn.XLOOKUP(AJ1026,$AO$2:$AO$28,$AP$2:$AP$28)</f>
        <v>Life Style</v>
      </c>
      <c r="AM1026">
        <f>LEN(Exploratory_Data_Analysis___video_youtube[[#This Row],[description]])</f>
        <v>266</v>
      </c>
    </row>
    <row r="1027" spans="1:39" x14ac:dyDescent="0.35">
      <c r="A1027" t="s">
        <v>9254</v>
      </c>
      <c r="B1027" t="s">
        <v>9255</v>
      </c>
      <c r="C1027" t="s">
        <v>9255</v>
      </c>
      <c r="D1027" t="s">
        <v>9256</v>
      </c>
      <c r="E1027" t="s">
        <v>41</v>
      </c>
      <c r="F1027" t="s">
        <v>6723</v>
      </c>
      <c r="G1027" t="s">
        <v>1721</v>
      </c>
      <c r="H1027" t="s">
        <v>1721</v>
      </c>
      <c r="I1027" t="s">
        <v>2494</v>
      </c>
      <c r="J1027" t="s">
        <v>9198</v>
      </c>
      <c r="K1027" t="s">
        <v>9198</v>
      </c>
      <c r="L1027" t="s">
        <v>9199</v>
      </c>
      <c r="M1027">
        <v>22</v>
      </c>
      <c r="N1027">
        <v>2</v>
      </c>
      <c r="O1027">
        <v>2018</v>
      </c>
      <c r="P1027">
        <v>22</v>
      </c>
      <c r="Q1027" t="s">
        <v>173</v>
      </c>
      <c r="R1027" s="1">
        <v>43132</v>
      </c>
      <c r="S1027">
        <v>1</v>
      </c>
      <c r="T1027" t="s">
        <v>9168</v>
      </c>
      <c r="U1027" t="s">
        <v>9257</v>
      </c>
      <c r="V1027">
        <v>14383</v>
      </c>
      <c r="W1027" t="s">
        <v>4838</v>
      </c>
      <c r="X1027">
        <v>231</v>
      </c>
      <c r="Y1027">
        <v>1.61E-2</v>
      </c>
      <c r="Z1027">
        <v>6</v>
      </c>
      <c r="AA1027" t="s">
        <v>9258</v>
      </c>
      <c r="AB1027">
        <v>20</v>
      </c>
      <c r="AC1027">
        <v>57</v>
      </c>
      <c r="AD1027">
        <v>0</v>
      </c>
      <c r="AE1027">
        <v>57.3</v>
      </c>
      <c r="AF1027" t="s">
        <v>52</v>
      </c>
      <c r="AG1027">
        <v>11500</v>
      </c>
      <c r="AH1027" t="s">
        <v>9259</v>
      </c>
      <c r="AI1027" t="s">
        <v>54</v>
      </c>
      <c r="AJ1027" t="s">
        <v>7043</v>
      </c>
      <c r="AK1027" t="s">
        <v>7043</v>
      </c>
      <c r="AL1027" s="23" t="str">
        <f t="shared" si="17"/>
        <v>Life Style</v>
      </c>
      <c r="AM1027">
        <f>LEN(Exploratory_Data_Analysis___video_youtube[[#This Row],[description]])</f>
        <v>358</v>
      </c>
    </row>
    <row r="1028" spans="1:39" x14ac:dyDescent="0.35">
      <c r="A1028" t="s">
        <v>9260</v>
      </c>
      <c r="B1028" t="s">
        <v>9261</v>
      </c>
      <c r="C1028" t="s">
        <v>9261</v>
      </c>
      <c r="D1028" t="s">
        <v>9262</v>
      </c>
      <c r="E1028" t="s">
        <v>41</v>
      </c>
      <c r="F1028" t="s">
        <v>6723</v>
      </c>
      <c r="G1028" t="s">
        <v>1721</v>
      </c>
      <c r="H1028" t="s">
        <v>1721</v>
      </c>
      <c r="I1028" t="s">
        <v>2494</v>
      </c>
      <c r="J1028" t="s">
        <v>9198</v>
      </c>
      <c r="K1028" t="s">
        <v>9198</v>
      </c>
      <c r="L1028" t="s">
        <v>9199</v>
      </c>
      <c r="M1028">
        <v>22</v>
      </c>
      <c r="N1028">
        <v>2</v>
      </c>
      <c r="O1028">
        <v>2018</v>
      </c>
      <c r="P1028">
        <v>22</v>
      </c>
      <c r="Q1028" t="s">
        <v>173</v>
      </c>
      <c r="R1028" s="1">
        <v>43132</v>
      </c>
      <c r="S1028">
        <v>1</v>
      </c>
      <c r="T1028" t="s">
        <v>9168</v>
      </c>
      <c r="U1028" t="s">
        <v>9263</v>
      </c>
      <c r="V1028">
        <v>21973</v>
      </c>
      <c r="W1028" t="s">
        <v>9264</v>
      </c>
      <c r="X1028">
        <v>315</v>
      </c>
      <c r="Y1028">
        <v>1.43E-2</v>
      </c>
      <c r="Z1028">
        <v>5</v>
      </c>
      <c r="AA1028" t="s">
        <v>9265</v>
      </c>
      <c r="AB1028">
        <v>6</v>
      </c>
      <c r="AC1028">
        <v>42</v>
      </c>
      <c r="AD1028">
        <v>0</v>
      </c>
      <c r="AE1028">
        <v>42.1</v>
      </c>
      <c r="AF1028" t="s">
        <v>52</v>
      </c>
      <c r="AG1028">
        <v>33400</v>
      </c>
      <c r="AH1028" t="s">
        <v>9266</v>
      </c>
      <c r="AI1028" t="s">
        <v>54</v>
      </c>
      <c r="AJ1028" t="s">
        <v>6766</v>
      </c>
      <c r="AK1028" t="s">
        <v>6766</v>
      </c>
      <c r="AL1028" s="23" t="str">
        <f t="shared" si="17"/>
        <v>สินค้าและบริการ</v>
      </c>
      <c r="AM1028">
        <f>LEN(Exploratory_Data_Analysis___video_youtube[[#This Row],[description]])</f>
        <v>334</v>
      </c>
    </row>
    <row r="1029" spans="1:39" x14ac:dyDescent="0.35">
      <c r="A1029" t="s">
        <v>9267</v>
      </c>
      <c r="B1029" t="s">
        <v>9268</v>
      </c>
      <c r="C1029" t="s">
        <v>9268</v>
      </c>
      <c r="D1029" t="s">
        <v>9269</v>
      </c>
      <c r="E1029" t="s">
        <v>41</v>
      </c>
      <c r="F1029" t="s">
        <v>6723</v>
      </c>
      <c r="G1029" t="s">
        <v>1721</v>
      </c>
      <c r="H1029" t="s">
        <v>1721</v>
      </c>
      <c r="I1029" t="s">
        <v>2494</v>
      </c>
      <c r="J1029" t="s">
        <v>9198</v>
      </c>
      <c r="K1029" t="s">
        <v>9198</v>
      </c>
      <c r="L1029" t="s">
        <v>9199</v>
      </c>
      <c r="M1029">
        <v>22</v>
      </c>
      <c r="N1029">
        <v>2</v>
      </c>
      <c r="O1029">
        <v>2018</v>
      </c>
      <c r="P1029">
        <v>22</v>
      </c>
      <c r="Q1029" t="s">
        <v>173</v>
      </c>
      <c r="R1029" s="1">
        <v>43132</v>
      </c>
      <c r="S1029">
        <v>1</v>
      </c>
      <c r="T1029" t="s">
        <v>9168</v>
      </c>
      <c r="U1029" t="s">
        <v>9270</v>
      </c>
      <c r="V1029">
        <v>20071</v>
      </c>
      <c r="W1029" t="s">
        <v>4676</v>
      </c>
      <c r="X1029">
        <v>240</v>
      </c>
      <c r="Y1029">
        <v>1.2E-2</v>
      </c>
      <c r="Z1029">
        <v>6</v>
      </c>
      <c r="AA1029" t="s">
        <v>5554</v>
      </c>
      <c r="AB1029">
        <v>17</v>
      </c>
      <c r="AC1029">
        <v>58</v>
      </c>
      <c r="AD1029">
        <v>0</v>
      </c>
      <c r="AE1029">
        <v>58.3</v>
      </c>
      <c r="AF1029" t="s">
        <v>52</v>
      </c>
      <c r="AG1029">
        <v>15000</v>
      </c>
      <c r="AH1029" t="s">
        <v>9271</v>
      </c>
      <c r="AI1029" t="s">
        <v>54</v>
      </c>
      <c r="AJ1029" t="s">
        <v>1419</v>
      </c>
      <c r="AK1029" t="s">
        <v>1419</v>
      </c>
      <c r="AL1029" s="23" t="str">
        <f t="shared" si="17"/>
        <v>Life Style</v>
      </c>
      <c r="AM1029">
        <f>LEN(Exploratory_Data_Analysis___video_youtube[[#This Row],[description]])</f>
        <v>348</v>
      </c>
    </row>
    <row r="1030" spans="1:39" x14ac:dyDescent="0.35">
      <c r="A1030" t="s">
        <v>9272</v>
      </c>
      <c r="B1030" t="s">
        <v>9273</v>
      </c>
      <c r="C1030" t="s">
        <v>9273</v>
      </c>
      <c r="D1030" t="s">
        <v>9274</v>
      </c>
      <c r="E1030" t="s">
        <v>41</v>
      </c>
      <c r="F1030" t="s">
        <v>6723</v>
      </c>
      <c r="G1030" t="s">
        <v>1721</v>
      </c>
      <c r="H1030" t="s">
        <v>1721</v>
      </c>
      <c r="I1030" t="s">
        <v>2494</v>
      </c>
      <c r="J1030" t="s">
        <v>9198</v>
      </c>
      <c r="K1030" t="s">
        <v>9198</v>
      </c>
      <c r="L1030" t="s">
        <v>9199</v>
      </c>
      <c r="M1030">
        <v>22</v>
      </c>
      <c r="N1030">
        <v>2</v>
      </c>
      <c r="O1030">
        <v>2018</v>
      </c>
      <c r="P1030">
        <v>22</v>
      </c>
      <c r="Q1030" t="s">
        <v>173</v>
      </c>
      <c r="R1030" s="1">
        <v>43132</v>
      </c>
      <c r="S1030">
        <v>1</v>
      </c>
      <c r="T1030" t="s">
        <v>9168</v>
      </c>
      <c r="U1030" t="s">
        <v>9275</v>
      </c>
      <c r="V1030">
        <v>20933</v>
      </c>
      <c r="W1030" t="s">
        <v>4690</v>
      </c>
      <c r="X1030">
        <v>300</v>
      </c>
      <c r="Y1030">
        <v>1.43E-2</v>
      </c>
      <c r="Z1030">
        <v>9</v>
      </c>
      <c r="AA1030" t="s">
        <v>9276</v>
      </c>
      <c r="AB1030">
        <v>36</v>
      </c>
      <c r="AC1030">
        <v>51</v>
      </c>
      <c r="AD1030">
        <v>0</v>
      </c>
      <c r="AE1030">
        <v>51.6</v>
      </c>
      <c r="AF1030" t="s">
        <v>52</v>
      </c>
      <c r="AG1030">
        <v>14600</v>
      </c>
      <c r="AH1030" t="s">
        <v>9277</v>
      </c>
      <c r="AI1030" t="s">
        <v>54</v>
      </c>
      <c r="AJ1030" t="s">
        <v>4025</v>
      </c>
      <c r="AK1030" t="s">
        <v>4025</v>
      </c>
      <c r="AL1030" s="23" t="str">
        <f t="shared" si="17"/>
        <v>สินค้าและบริการ</v>
      </c>
      <c r="AM1030">
        <f>LEN(Exploratory_Data_Analysis___video_youtube[[#This Row],[description]])</f>
        <v>259</v>
      </c>
    </row>
    <row r="1031" spans="1:39" x14ac:dyDescent="0.35">
      <c r="A1031" t="s">
        <v>9278</v>
      </c>
      <c r="B1031" t="s">
        <v>9279</v>
      </c>
      <c r="C1031" t="s">
        <v>9279</v>
      </c>
      <c r="D1031" t="s">
        <v>9280</v>
      </c>
      <c r="E1031" t="s">
        <v>41</v>
      </c>
      <c r="F1031" t="s">
        <v>6723</v>
      </c>
      <c r="G1031" t="s">
        <v>1721</v>
      </c>
      <c r="H1031" t="s">
        <v>1721</v>
      </c>
      <c r="I1031" t="s">
        <v>2494</v>
      </c>
      <c r="J1031" t="s">
        <v>9281</v>
      </c>
      <c r="K1031" t="s">
        <v>9281</v>
      </c>
      <c r="L1031" t="s">
        <v>9282</v>
      </c>
      <c r="M1031">
        <v>21</v>
      </c>
      <c r="N1031">
        <v>2</v>
      </c>
      <c r="O1031">
        <v>2018</v>
      </c>
      <c r="P1031">
        <v>21</v>
      </c>
      <c r="Q1031" t="s">
        <v>173</v>
      </c>
      <c r="R1031" s="1">
        <v>43132</v>
      </c>
      <c r="S1031">
        <v>1</v>
      </c>
      <c r="T1031" t="s">
        <v>9168</v>
      </c>
      <c r="U1031" t="s">
        <v>9283</v>
      </c>
      <c r="V1031">
        <v>27525</v>
      </c>
      <c r="W1031" t="s">
        <v>9284</v>
      </c>
      <c r="X1031">
        <v>492</v>
      </c>
      <c r="Y1031">
        <v>1.7899999999999999E-2</v>
      </c>
      <c r="Z1031">
        <v>21</v>
      </c>
      <c r="AA1031" t="s">
        <v>9285</v>
      </c>
      <c r="AB1031">
        <v>5</v>
      </c>
      <c r="AC1031">
        <v>50</v>
      </c>
      <c r="AD1031">
        <v>0</v>
      </c>
      <c r="AE1031">
        <v>50.1</v>
      </c>
      <c r="AF1031" t="s">
        <v>52</v>
      </c>
      <c r="AG1031">
        <v>14400</v>
      </c>
      <c r="AH1031" t="s">
        <v>9286</v>
      </c>
      <c r="AI1031" t="s">
        <v>54</v>
      </c>
      <c r="AJ1031" t="s">
        <v>4025</v>
      </c>
      <c r="AK1031" t="s">
        <v>4025</v>
      </c>
      <c r="AL1031" s="23" t="str">
        <f t="shared" si="17"/>
        <v>สินค้าและบริการ</v>
      </c>
      <c r="AM1031">
        <f>LEN(Exploratory_Data_Analysis___video_youtube[[#This Row],[description]])</f>
        <v>482</v>
      </c>
    </row>
    <row r="1032" spans="1:39" x14ac:dyDescent="0.35">
      <c r="A1032" t="s">
        <v>9287</v>
      </c>
      <c r="B1032" t="s">
        <v>9288</v>
      </c>
      <c r="C1032" t="s">
        <v>9288</v>
      </c>
      <c r="D1032" t="s">
        <v>9289</v>
      </c>
      <c r="E1032" t="s">
        <v>41</v>
      </c>
      <c r="F1032" t="s">
        <v>6723</v>
      </c>
      <c r="G1032" t="s">
        <v>1721</v>
      </c>
      <c r="H1032" t="s">
        <v>1721</v>
      </c>
      <c r="I1032" t="s">
        <v>2494</v>
      </c>
      <c r="J1032" t="s">
        <v>9281</v>
      </c>
      <c r="K1032" t="s">
        <v>9281</v>
      </c>
      <c r="L1032" t="s">
        <v>9282</v>
      </c>
      <c r="M1032">
        <v>21</v>
      </c>
      <c r="N1032">
        <v>2</v>
      </c>
      <c r="O1032">
        <v>2018</v>
      </c>
      <c r="P1032">
        <v>21</v>
      </c>
      <c r="Q1032" t="s">
        <v>173</v>
      </c>
      <c r="R1032" s="1">
        <v>43132</v>
      </c>
      <c r="S1032">
        <v>1</v>
      </c>
      <c r="T1032" t="s">
        <v>9168</v>
      </c>
      <c r="U1032" t="s">
        <v>9290</v>
      </c>
      <c r="V1032">
        <v>67036</v>
      </c>
      <c r="W1032" t="s">
        <v>9291</v>
      </c>
      <c r="X1032">
        <v>946</v>
      </c>
      <c r="Y1032">
        <v>1.41E-2</v>
      </c>
      <c r="Z1032">
        <v>23</v>
      </c>
      <c r="AA1032" t="s">
        <v>9292</v>
      </c>
      <c r="AB1032">
        <v>50</v>
      </c>
      <c r="AC1032">
        <v>0</v>
      </c>
      <c r="AD1032">
        <v>1</v>
      </c>
      <c r="AE1032">
        <v>60.8</v>
      </c>
      <c r="AF1032" t="s">
        <v>259</v>
      </c>
      <c r="AG1032">
        <v>21000</v>
      </c>
      <c r="AH1032" t="s">
        <v>9293</v>
      </c>
      <c r="AI1032" t="s">
        <v>451</v>
      </c>
      <c r="AJ1032" t="s">
        <v>249</v>
      </c>
      <c r="AK1032" t="s">
        <v>249</v>
      </c>
      <c r="AL1032" s="23" t="str">
        <f t="shared" si="17"/>
        <v>เศรษฐกิจ</v>
      </c>
      <c r="AM1032">
        <f>LEN(Exploratory_Data_Analysis___video_youtube[[#This Row],[description]])</f>
        <v>720</v>
      </c>
    </row>
    <row r="1033" spans="1:39" x14ac:dyDescent="0.35">
      <c r="A1033" t="s">
        <v>9294</v>
      </c>
      <c r="B1033" t="s">
        <v>9295</v>
      </c>
      <c r="C1033" t="s">
        <v>9295</v>
      </c>
      <c r="D1033" t="s">
        <v>9296</v>
      </c>
      <c r="E1033" t="s">
        <v>41</v>
      </c>
      <c r="F1033" t="s">
        <v>6723</v>
      </c>
      <c r="G1033" t="s">
        <v>1721</v>
      </c>
      <c r="H1033" t="s">
        <v>1721</v>
      </c>
      <c r="I1033" t="s">
        <v>2494</v>
      </c>
      <c r="J1033" t="s">
        <v>9281</v>
      </c>
      <c r="K1033" t="s">
        <v>9281</v>
      </c>
      <c r="L1033" t="s">
        <v>9282</v>
      </c>
      <c r="M1033">
        <v>21</v>
      </c>
      <c r="N1033">
        <v>2</v>
      </c>
      <c r="O1033">
        <v>2018</v>
      </c>
      <c r="P1033">
        <v>21</v>
      </c>
      <c r="Q1033" t="s">
        <v>173</v>
      </c>
      <c r="R1033" s="1">
        <v>43132</v>
      </c>
      <c r="S1033">
        <v>1</v>
      </c>
      <c r="T1033" t="s">
        <v>9168</v>
      </c>
      <c r="U1033" t="s">
        <v>9297</v>
      </c>
      <c r="V1033">
        <v>13155</v>
      </c>
      <c r="W1033" t="s">
        <v>9298</v>
      </c>
      <c r="X1033">
        <v>172</v>
      </c>
      <c r="Y1033">
        <v>1.3100000000000001E-2</v>
      </c>
      <c r="Z1033">
        <v>6</v>
      </c>
      <c r="AA1033" t="s">
        <v>2366</v>
      </c>
      <c r="AB1033">
        <v>57</v>
      </c>
      <c r="AC1033">
        <v>54</v>
      </c>
      <c r="AD1033">
        <v>0</v>
      </c>
      <c r="AE1033">
        <v>55</v>
      </c>
      <c r="AF1033" t="s">
        <v>52</v>
      </c>
      <c r="AG1033">
        <v>15300</v>
      </c>
      <c r="AH1033" t="s">
        <v>9299</v>
      </c>
      <c r="AI1033" t="s">
        <v>54</v>
      </c>
      <c r="AJ1033" t="s">
        <v>54</v>
      </c>
      <c r="AK1033" t="s">
        <v>54</v>
      </c>
      <c r="AL1033" s="23" t="str">
        <f t="shared" si="17"/>
        <v>อื่น ๆ</v>
      </c>
      <c r="AM1033">
        <f>LEN(Exploratory_Data_Analysis___video_youtube[[#This Row],[description]])</f>
        <v>390</v>
      </c>
    </row>
    <row r="1034" spans="1:39" x14ac:dyDescent="0.35">
      <c r="A1034" t="s">
        <v>9300</v>
      </c>
      <c r="B1034" t="s">
        <v>9301</v>
      </c>
      <c r="C1034" t="s">
        <v>9301</v>
      </c>
      <c r="D1034" t="s">
        <v>9302</v>
      </c>
      <c r="E1034" t="s">
        <v>41</v>
      </c>
      <c r="F1034" t="s">
        <v>6723</v>
      </c>
      <c r="G1034" t="s">
        <v>1721</v>
      </c>
      <c r="H1034" t="s">
        <v>1721</v>
      </c>
      <c r="I1034" t="s">
        <v>2494</v>
      </c>
      <c r="J1034" t="s">
        <v>9281</v>
      </c>
      <c r="K1034" t="s">
        <v>9281</v>
      </c>
      <c r="L1034" t="s">
        <v>9282</v>
      </c>
      <c r="M1034">
        <v>21</v>
      </c>
      <c r="N1034">
        <v>2</v>
      </c>
      <c r="O1034">
        <v>2018</v>
      </c>
      <c r="P1034">
        <v>21</v>
      </c>
      <c r="Q1034" t="s">
        <v>173</v>
      </c>
      <c r="R1034" s="1">
        <v>43132</v>
      </c>
      <c r="S1034">
        <v>1</v>
      </c>
      <c r="T1034" t="s">
        <v>9168</v>
      </c>
      <c r="U1034" t="s">
        <v>9303</v>
      </c>
      <c r="V1034">
        <v>28642</v>
      </c>
      <c r="W1034" t="s">
        <v>3713</v>
      </c>
      <c r="X1034">
        <v>360</v>
      </c>
      <c r="Y1034">
        <v>1.26E-2</v>
      </c>
      <c r="Z1034">
        <v>17</v>
      </c>
      <c r="AA1034" t="s">
        <v>9304</v>
      </c>
      <c r="AB1034">
        <v>11</v>
      </c>
      <c r="AC1034">
        <v>58</v>
      </c>
      <c r="AD1034">
        <v>0</v>
      </c>
      <c r="AE1034">
        <v>58.2</v>
      </c>
      <c r="AF1034" t="s">
        <v>52</v>
      </c>
      <c r="AG1034">
        <v>17900</v>
      </c>
      <c r="AH1034" t="s">
        <v>9305</v>
      </c>
      <c r="AI1034" t="s">
        <v>54</v>
      </c>
      <c r="AJ1034" t="s">
        <v>877</v>
      </c>
      <c r="AK1034" t="s">
        <v>54</v>
      </c>
      <c r="AL1034" s="23" t="str">
        <f t="shared" si="17"/>
        <v>ธุรกิจและการค้า</v>
      </c>
      <c r="AM1034">
        <f>LEN(Exploratory_Data_Analysis___video_youtube[[#This Row],[description]])</f>
        <v>281</v>
      </c>
    </row>
    <row r="1035" spans="1:39" x14ac:dyDescent="0.35">
      <c r="A1035" t="s">
        <v>9306</v>
      </c>
      <c r="B1035" t="s">
        <v>9307</v>
      </c>
      <c r="C1035" t="s">
        <v>9307</v>
      </c>
      <c r="D1035" t="s">
        <v>9308</v>
      </c>
      <c r="E1035" t="s">
        <v>41</v>
      </c>
      <c r="F1035" t="s">
        <v>6723</v>
      </c>
      <c r="G1035" t="s">
        <v>1721</v>
      </c>
      <c r="H1035" t="s">
        <v>1721</v>
      </c>
      <c r="I1035" t="s">
        <v>2494</v>
      </c>
      <c r="J1035" t="s">
        <v>9281</v>
      </c>
      <c r="K1035" t="s">
        <v>9281</v>
      </c>
      <c r="L1035" t="s">
        <v>9282</v>
      </c>
      <c r="M1035">
        <v>21</v>
      </c>
      <c r="N1035">
        <v>2</v>
      </c>
      <c r="O1035">
        <v>2018</v>
      </c>
      <c r="P1035">
        <v>21</v>
      </c>
      <c r="Q1035" t="s">
        <v>173</v>
      </c>
      <c r="R1035" s="1">
        <v>43132</v>
      </c>
      <c r="S1035">
        <v>1</v>
      </c>
      <c r="T1035" t="s">
        <v>9168</v>
      </c>
      <c r="U1035" t="s">
        <v>9309</v>
      </c>
      <c r="V1035">
        <v>13139</v>
      </c>
      <c r="W1035" t="s">
        <v>8742</v>
      </c>
      <c r="X1035">
        <v>203</v>
      </c>
      <c r="Y1035">
        <v>1.55E-2</v>
      </c>
      <c r="Z1035">
        <v>7</v>
      </c>
      <c r="AA1035" t="s">
        <v>7826</v>
      </c>
      <c r="AB1035">
        <v>23</v>
      </c>
      <c r="AC1035">
        <v>43</v>
      </c>
      <c r="AD1035">
        <v>0</v>
      </c>
      <c r="AE1035">
        <v>43.4</v>
      </c>
      <c r="AF1035" t="s">
        <v>52</v>
      </c>
      <c r="AG1035">
        <v>16700</v>
      </c>
      <c r="AH1035" t="s">
        <v>9310</v>
      </c>
      <c r="AI1035" t="s">
        <v>54</v>
      </c>
      <c r="AJ1035" t="s">
        <v>6766</v>
      </c>
      <c r="AK1035" t="s">
        <v>6766</v>
      </c>
      <c r="AL1035" s="23" t="str">
        <f t="shared" si="17"/>
        <v>สินค้าและบริการ</v>
      </c>
      <c r="AM1035">
        <f>LEN(Exploratory_Data_Analysis___video_youtube[[#This Row],[description]])</f>
        <v>305</v>
      </c>
    </row>
    <row r="1036" spans="1:39" x14ac:dyDescent="0.35">
      <c r="A1036" t="s">
        <v>9311</v>
      </c>
      <c r="B1036" t="s">
        <v>9312</v>
      </c>
      <c r="C1036" t="s">
        <v>9312</v>
      </c>
      <c r="D1036" t="s">
        <v>9313</v>
      </c>
      <c r="E1036" t="s">
        <v>41</v>
      </c>
      <c r="F1036" t="s">
        <v>6723</v>
      </c>
      <c r="G1036" t="s">
        <v>1721</v>
      </c>
      <c r="H1036" t="s">
        <v>1721</v>
      </c>
      <c r="I1036" t="s">
        <v>2494</v>
      </c>
      <c r="J1036" t="s">
        <v>9281</v>
      </c>
      <c r="K1036" t="s">
        <v>9281</v>
      </c>
      <c r="L1036" t="s">
        <v>9282</v>
      </c>
      <c r="M1036">
        <v>21</v>
      </c>
      <c r="N1036">
        <v>2</v>
      </c>
      <c r="O1036">
        <v>2018</v>
      </c>
      <c r="P1036">
        <v>21</v>
      </c>
      <c r="Q1036" t="s">
        <v>173</v>
      </c>
      <c r="R1036" s="1">
        <v>43132</v>
      </c>
      <c r="S1036">
        <v>1</v>
      </c>
      <c r="T1036" t="s">
        <v>9168</v>
      </c>
      <c r="U1036" t="s">
        <v>9314</v>
      </c>
      <c r="V1036">
        <v>20605</v>
      </c>
      <c r="W1036" t="s">
        <v>6754</v>
      </c>
      <c r="X1036">
        <v>233</v>
      </c>
      <c r="Y1036">
        <v>1.1299999999999999E-2</v>
      </c>
      <c r="Z1036">
        <v>14</v>
      </c>
      <c r="AA1036" t="s">
        <v>9315</v>
      </c>
      <c r="AB1036">
        <v>20</v>
      </c>
      <c r="AC1036">
        <v>59</v>
      </c>
      <c r="AD1036">
        <v>0</v>
      </c>
      <c r="AE1036">
        <v>59.3</v>
      </c>
      <c r="AF1036" t="s">
        <v>52</v>
      </c>
      <c r="AG1036">
        <v>17800</v>
      </c>
      <c r="AH1036" t="s">
        <v>9316</v>
      </c>
      <c r="AI1036" t="s">
        <v>54</v>
      </c>
      <c r="AJ1036" t="s">
        <v>272</v>
      </c>
      <c r="AK1036" t="s">
        <v>272</v>
      </c>
      <c r="AL1036" s="23" t="str">
        <f t="shared" si="17"/>
        <v>สินค้าและบริการ</v>
      </c>
      <c r="AM1036">
        <f>LEN(Exploratory_Data_Analysis___video_youtube[[#This Row],[description]])</f>
        <v>553</v>
      </c>
    </row>
    <row r="1037" spans="1:39" x14ac:dyDescent="0.35">
      <c r="A1037" t="s">
        <v>9317</v>
      </c>
      <c r="B1037" t="s">
        <v>9318</v>
      </c>
      <c r="C1037" t="s">
        <v>9318</v>
      </c>
      <c r="D1037" t="s">
        <v>9319</v>
      </c>
      <c r="E1037" t="s">
        <v>41</v>
      </c>
      <c r="F1037" t="s">
        <v>6723</v>
      </c>
      <c r="G1037" t="s">
        <v>1721</v>
      </c>
      <c r="H1037" t="s">
        <v>1721</v>
      </c>
      <c r="I1037" t="s">
        <v>2494</v>
      </c>
      <c r="J1037" t="s">
        <v>9281</v>
      </c>
      <c r="K1037" t="s">
        <v>9281</v>
      </c>
      <c r="L1037" t="s">
        <v>9282</v>
      </c>
      <c r="M1037">
        <v>21</v>
      </c>
      <c r="N1037">
        <v>2</v>
      </c>
      <c r="O1037">
        <v>2018</v>
      </c>
      <c r="P1037">
        <v>21</v>
      </c>
      <c r="Q1037" t="s">
        <v>173</v>
      </c>
      <c r="R1037" s="1">
        <v>43132</v>
      </c>
      <c r="S1037">
        <v>1</v>
      </c>
      <c r="T1037" t="s">
        <v>9168</v>
      </c>
      <c r="U1037" t="s">
        <v>9320</v>
      </c>
      <c r="V1037">
        <v>8786</v>
      </c>
      <c r="W1037" t="s">
        <v>2753</v>
      </c>
      <c r="X1037">
        <v>112</v>
      </c>
      <c r="Y1037">
        <v>1.2699999999999999E-2</v>
      </c>
      <c r="Z1037">
        <v>5</v>
      </c>
      <c r="AA1037" t="s">
        <v>9321</v>
      </c>
      <c r="AB1037">
        <v>4</v>
      </c>
      <c r="AC1037">
        <v>56</v>
      </c>
      <c r="AD1037">
        <v>0</v>
      </c>
      <c r="AE1037">
        <v>56.1</v>
      </c>
      <c r="AF1037" t="s">
        <v>52</v>
      </c>
      <c r="AG1037">
        <v>17600</v>
      </c>
      <c r="AH1037" t="s">
        <v>9322</v>
      </c>
      <c r="AI1037" t="s">
        <v>54</v>
      </c>
      <c r="AJ1037" t="s">
        <v>54</v>
      </c>
      <c r="AK1037" t="s">
        <v>54</v>
      </c>
      <c r="AL1037" s="23" t="str">
        <f t="shared" si="17"/>
        <v>อื่น ๆ</v>
      </c>
      <c r="AM1037">
        <f>LEN(Exploratory_Data_Analysis___video_youtube[[#This Row],[description]])</f>
        <v>350</v>
      </c>
    </row>
    <row r="1038" spans="1:39" x14ac:dyDescent="0.35">
      <c r="A1038" t="s">
        <v>9323</v>
      </c>
      <c r="B1038" t="s">
        <v>9324</v>
      </c>
      <c r="C1038" t="s">
        <v>9324</v>
      </c>
      <c r="D1038" t="s">
        <v>9325</v>
      </c>
      <c r="E1038" t="s">
        <v>41</v>
      </c>
      <c r="F1038" t="s">
        <v>6723</v>
      </c>
      <c r="G1038" t="s">
        <v>1721</v>
      </c>
      <c r="H1038" t="s">
        <v>1721</v>
      </c>
      <c r="I1038" t="s">
        <v>2494</v>
      </c>
      <c r="J1038" t="s">
        <v>9281</v>
      </c>
      <c r="K1038" t="s">
        <v>9281</v>
      </c>
      <c r="L1038" t="s">
        <v>9282</v>
      </c>
      <c r="M1038">
        <v>21</v>
      </c>
      <c r="N1038">
        <v>2</v>
      </c>
      <c r="O1038">
        <v>2018</v>
      </c>
      <c r="P1038">
        <v>21</v>
      </c>
      <c r="Q1038" t="s">
        <v>173</v>
      </c>
      <c r="R1038" s="1">
        <v>43132</v>
      </c>
      <c r="S1038">
        <v>1</v>
      </c>
      <c r="T1038" t="s">
        <v>9168</v>
      </c>
      <c r="U1038" t="s">
        <v>9326</v>
      </c>
      <c r="V1038">
        <v>12587</v>
      </c>
      <c r="W1038" t="s">
        <v>9327</v>
      </c>
      <c r="X1038">
        <v>162</v>
      </c>
      <c r="Y1038">
        <v>1.29E-2</v>
      </c>
      <c r="Z1038">
        <v>12</v>
      </c>
      <c r="AA1038" t="s">
        <v>9328</v>
      </c>
      <c r="AB1038">
        <v>43</v>
      </c>
      <c r="AC1038">
        <v>51</v>
      </c>
      <c r="AD1038">
        <v>0</v>
      </c>
      <c r="AE1038">
        <v>51.7</v>
      </c>
      <c r="AF1038" t="s">
        <v>52</v>
      </c>
      <c r="AG1038">
        <v>16800</v>
      </c>
      <c r="AH1038" t="s">
        <v>9329</v>
      </c>
      <c r="AI1038" t="s">
        <v>54</v>
      </c>
      <c r="AJ1038" t="s">
        <v>6766</v>
      </c>
      <c r="AK1038" t="s">
        <v>6766</v>
      </c>
      <c r="AL1038" s="23" t="str">
        <f t="shared" si="17"/>
        <v>สินค้าและบริการ</v>
      </c>
      <c r="AM1038">
        <f>LEN(Exploratory_Data_Analysis___video_youtube[[#This Row],[description]])</f>
        <v>270</v>
      </c>
    </row>
    <row r="1039" spans="1:39" x14ac:dyDescent="0.35">
      <c r="A1039" t="s">
        <v>9330</v>
      </c>
      <c r="B1039" t="s">
        <v>9331</v>
      </c>
      <c r="C1039" t="s">
        <v>9331</v>
      </c>
      <c r="D1039" t="s">
        <v>9332</v>
      </c>
      <c r="E1039" t="s">
        <v>41</v>
      </c>
      <c r="F1039" t="s">
        <v>6723</v>
      </c>
      <c r="G1039" t="s">
        <v>1721</v>
      </c>
      <c r="H1039" t="s">
        <v>1721</v>
      </c>
      <c r="I1039" t="s">
        <v>2494</v>
      </c>
      <c r="J1039" t="s">
        <v>9281</v>
      </c>
      <c r="K1039" t="s">
        <v>9281</v>
      </c>
      <c r="L1039" t="s">
        <v>9282</v>
      </c>
      <c r="M1039">
        <v>21</v>
      </c>
      <c r="N1039">
        <v>2</v>
      </c>
      <c r="O1039">
        <v>2018</v>
      </c>
      <c r="P1039">
        <v>21</v>
      </c>
      <c r="Q1039" t="s">
        <v>173</v>
      </c>
      <c r="R1039" s="1">
        <v>43132</v>
      </c>
      <c r="S1039">
        <v>1</v>
      </c>
      <c r="T1039" t="s">
        <v>9168</v>
      </c>
      <c r="U1039" t="s">
        <v>9333</v>
      </c>
      <c r="V1039">
        <v>28424</v>
      </c>
      <c r="W1039" t="s">
        <v>9334</v>
      </c>
      <c r="X1039">
        <v>301</v>
      </c>
      <c r="Y1039">
        <v>1.06E-2</v>
      </c>
      <c r="Z1039">
        <v>47</v>
      </c>
      <c r="AA1039" t="s">
        <v>9335</v>
      </c>
      <c r="AB1039">
        <v>11</v>
      </c>
      <c r="AC1039">
        <v>7</v>
      </c>
      <c r="AD1039">
        <v>1</v>
      </c>
      <c r="AE1039">
        <v>67.2</v>
      </c>
      <c r="AF1039" t="s">
        <v>259</v>
      </c>
      <c r="AG1039">
        <v>27800</v>
      </c>
      <c r="AH1039" t="s">
        <v>9336</v>
      </c>
      <c r="AI1039" t="s">
        <v>54</v>
      </c>
      <c r="AJ1039" t="s">
        <v>6766</v>
      </c>
      <c r="AK1039" t="s">
        <v>6766</v>
      </c>
      <c r="AL1039" s="23" t="str">
        <f t="shared" si="17"/>
        <v>สินค้าและบริการ</v>
      </c>
      <c r="AM1039">
        <f>LEN(Exploratory_Data_Analysis___video_youtube[[#This Row],[description]])</f>
        <v>418</v>
      </c>
    </row>
    <row r="1040" spans="1:39" x14ac:dyDescent="0.35">
      <c r="A1040" t="s">
        <v>9337</v>
      </c>
      <c r="B1040" t="s">
        <v>9338</v>
      </c>
      <c r="C1040" t="s">
        <v>9338</v>
      </c>
      <c r="D1040" t="s">
        <v>9339</v>
      </c>
      <c r="E1040" t="s">
        <v>41</v>
      </c>
      <c r="F1040" t="s">
        <v>1860</v>
      </c>
      <c r="G1040" t="s">
        <v>1721</v>
      </c>
      <c r="H1040" t="s">
        <v>1721</v>
      </c>
      <c r="I1040" t="s">
        <v>2494</v>
      </c>
      <c r="J1040" t="s">
        <v>9281</v>
      </c>
      <c r="K1040" t="s">
        <v>9281</v>
      </c>
      <c r="L1040" t="s">
        <v>9282</v>
      </c>
      <c r="M1040">
        <v>21</v>
      </c>
      <c r="N1040">
        <v>2</v>
      </c>
      <c r="O1040">
        <v>2018</v>
      </c>
      <c r="P1040">
        <v>21</v>
      </c>
      <c r="Q1040" t="s">
        <v>173</v>
      </c>
      <c r="R1040" s="1">
        <v>43132</v>
      </c>
      <c r="S1040">
        <v>1</v>
      </c>
      <c r="T1040" t="s">
        <v>9168</v>
      </c>
      <c r="U1040" t="s">
        <v>9340</v>
      </c>
      <c r="V1040">
        <v>20494</v>
      </c>
      <c r="W1040" t="s">
        <v>9341</v>
      </c>
      <c r="X1040">
        <v>248</v>
      </c>
      <c r="Y1040">
        <v>1.21E-2</v>
      </c>
      <c r="Z1040">
        <v>8</v>
      </c>
      <c r="AA1040" t="s">
        <v>9342</v>
      </c>
      <c r="AB1040">
        <v>47</v>
      </c>
      <c r="AC1040">
        <v>5</v>
      </c>
      <c r="AD1040">
        <v>0</v>
      </c>
      <c r="AE1040">
        <v>5.8</v>
      </c>
      <c r="AF1040" t="s">
        <v>187</v>
      </c>
      <c r="AG1040">
        <v>35900</v>
      </c>
      <c r="AH1040" t="s">
        <v>9343</v>
      </c>
      <c r="AI1040" t="s">
        <v>54</v>
      </c>
      <c r="AJ1040" t="s">
        <v>54</v>
      </c>
      <c r="AK1040" t="s">
        <v>54</v>
      </c>
      <c r="AL1040" s="23" t="str">
        <f t="shared" si="17"/>
        <v>อื่น ๆ</v>
      </c>
      <c r="AM1040">
        <f>LEN(Exploratory_Data_Analysis___video_youtube[[#This Row],[description]])</f>
        <v>323</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737FA-604E-4565-82A7-55AD612C7F9A}">
  <dimension ref="A2:S536"/>
  <sheetViews>
    <sheetView tabSelected="1" topLeftCell="A439" zoomScale="75" zoomScaleNormal="75" workbookViewId="0">
      <selection activeCell="I442" sqref="I442"/>
    </sheetView>
  </sheetViews>
  <sheetFormatPr defaultRowHeight="13.5" x14ac:dyDescent="0.35"/>
  <cols>
    <col min="2" max="2" width="11.125" customWidth="1"/>
    <col min="3" max="3" width="9.4375" customWidth="1"/>
    <col min="4" max="4" width="11.1875" customWidth="1"/>
    <col min="5" max="5" width="12" style="59" bestFit="1" customWidth="1"/>
    <col min="6" max="6" width="9.25" bestFit="1" customWidth="1"/>
    <col min="7" max="7" width="12.25" customWidth="1"/>
    <col min="8" max="8" width="12.5625" bestFit="1" customWidth="1"/>
    <col min="9" max="9" width="12.0625" bestFit="1" customWidth="1"/>
    <col min="10" max="10" width="9.25" bestFit="1" customWidth="1"/>
    <col min="12" max="12" width="32.3125" bestFit="1" customWidth="1"/>
    <col min="16" max="16" width="11.6875" bestFit="1" customWidth="1"/>
  </cols>
  <sheetData>
    <row r="2" spans="2:16" x14ac:dyDescent="0.35">
      <c r="E2" s="62" t="s">
        <v>9364</v>
      </c>
      <c r="F2" s="62"/>
      <c r="G2" s="62"/>
      <c r="H2" s="62"/>
      <c r="I2" s="62"/>
      <c r="J2" s="62"/>
    </row>
    <row r="3" spans="2:16" x14ac:dyDescent="0.35">
      <c r="B3" s="4" t="s">
        <v>9344</v>
      </c>
      <c r="C3" s="4"/>
      <c r="D3" s="4"/>
      <c r="E3" s="59" t="str" cm="1">
        <f t="array" ref="E3:J3">TRANSPOSE(_xlfn.ANCHORARRAY('Exploratory Data Analysis - vid'!AO30))</f>
        <v>เศรษฐกิจ</v>
      </c>
      <c r="F3" s="4" t="str">
        <v>Life Style</v>
      </c>
      <c r="G3" s="4" t="str">
        <v>ธุรกิจและการค้า</v>
      </c>
      <c r="H3" s="4" t="str">
        <v>สินค้าและบริการ</v>
      </c>
      <c r="I3" s="4" t="str">
        <v>การเมือง</v>
      </c>
      <c r="J3" s="4" t="str">
        <v>อื่น ๆ</v>
      </c>
      <c r="L3" t="s">
        <v>9407</v>
      </c>
    </row>
    <row r="4" spans="2:16" ht="13.9" thickBot="1" x14ac:dyDescent="0.4">
      <c r="B4" s="4">
        <v>2018</v>
      </c>
      <c r="C4" s="4"/>
      <c r="D4" s="4"/>
      <c r="E4" s="60">
        <f>AVERAGEIFS('Exploratory Data Analysis - vid'!$V$2:$V$1050,'Exploratory Data Analysis - vid'!$AL$2:$AL$1050,'11. ANOVA'!E$3,'Exploratory Data Analysis - vid'!$O$2:$O$1050,'11. ANOVA'!$B4)</f>
        <v>44439.75</v>
      </c>
      <c r="F4" s="45">
        <f>AVERAGEIFS('Exploratory Data Analysis - vid'!$V$2:$V$1050,'Exploratory Data Analysis - vid'!$AL$2:$AL$1050,'11. ANOVA'!F$3,'Exploratory Data Analysis - vid'!$O$2:$O$1050,'11. ANOVA'!$B4)</f>
        <v>90310.888888888891</v>
      </c>
      <c r="G4" s="45">
        <f>AVERAGEIFS('Exploratory Data Analysis - vid'!$V$2:$V$1050,'Exploratory Data Analysis - vid'!$AL$2:$AL$1050,'11. ANOVA'!G$3,'Exploratory Data Analysis - vid'!$O$2:$O$1050,'11. ANOVA'!$B4)</f>
        <v>35296.375</v>
      </c>
      <c r="H4" s="45">
        <f>AVERAGEIFS('Exploratory Data Analysis - vid'!$V$2:$V$1050,'Exploratory Data Analysis - vid'!$AL$2:$AL$1050,'11. ANOVA'!H$3,'Exploratory Data Analysis - vid'!$O$2:$O$1050,'11. ANOVA'!$B4)</f>
        <v>24706.2</v>
      </c>
      <c r="I4" s="45">
        <v>0</v>
      </c>
      <c r="J4" s="45">
        <f>AVERAGEIFS('Exploratory Data Analysis - vid'!$V$2:$V$1050,'Exploratory Data Analysis - vid'!$AL$2:$AL$1050,'11. ANOVA'!J$3,'Exploratory Data Analysis - vid'!$O$2:$O$1050,'11. ANOVA'!$B4)</f>
        <v>121893.60869565218</v>
      </c>
    </row>
    <row r="5" spans="2:16" x14ac:dyDescent="0.35">
      <c r="B5" s="4">
        <v>2019</v>
      </c>
      <c r="C5" s="4"/>
      <c r="D5" s="4"/>
      <c r="E5" s="60">
        <f>AVERAGEIFS('Exploratory Data Analysis - vid'!$V$2:$V$1050,'Exploratory Data Analysis - vid'!$AL$2:$AL$1050,'11. ANOVA'!E$3,'Exploratory Data Analysis - vid'!$O$2:$O$1050,'11. ANOVA'!$B5)</f>
        <v>44093.428571428572</v>
      </c>
      <c r="F5" s="45">
        <f>AVERAGEIFS('Exploratory Data Analysis - vid'!$V$2:$V$1050,'Exploratory Data Analysis - vid'!$AL$2:$AL$1050,'11. ANOVA'!F$3,'Exploratory Data Analysis - vid'!$O$2:$O$1050,'11. ANOVA'!$B5)</f>
        <v>114938.8275862069</v>
      </c>
      <c r="G5" s="45">
        <f>AVERAGEIFS('Exploratory Data Analysis - vid'!$V$2:$V$1050,'Exploratory Data Analysis - vid'!$AL$2:$AL$1050,'11. ANOVA'!G$3,'Exploratory Data Analysis - vid'!$O$2:$O$1050,'11. ANOVA'!$B5)</f>
        <v>54039.947368421053</v>
      </c>
      <c r="H5" s="45">
        <f>AVERAGEIFS('Exploratory Data Analysis - vid'!$V$2:$V$1050,'Exploratory Data Analysis - vid'!$AL$2:$AL$1050,'11. ANOVA'!H$3,'Exploratory Data Analysis - vid'!$O$2:$O$1050,'11. ANOVA'!$B5)</f>
        <v>26648.277777777777</v>
      </c>
      <c r="I5" s="45">
        <f>AVERAGEIFS('Exploratory Data Analysis - vid'!$V$2:$V$1050,'Exploratory Data Analysis - vid'!$AL$2:$AL$1050,'11. ANOVA'!I$3,'Exploratory Data Analysis - vid'!$O$2:$O$1050,'11. ANOVA'!$B5)</f>
        <v>12474.666666666666</v>
      </c>
      <c r="J5" s="45">
        <f>AVERAGEIFS('Exploratory Data Analysis - vid'!$V$2:$V$1050,'Exploratory Data Analysis - vid'!$AL$2:$AL$1050,'11. ANOVA'!J$3,'Exploratory Data Analysis - vid'!$O$2:$O$1050,'11. ANOVA'!$B5)</f>
        <v>99039.978260869568</v>
      </c>
      <c r="L5" s="44" t="s">
        <v>9408</v>
      </c>
      <c r="M5" s="44" t="s">
        <v>9409</v>
      </c>
      <c r="N5" s="44" t="s">
        <v>9410</v>
      </c>
      <c r="O5" s="44" t="s">
        <v>9351</v>
      </c>
      <c r="P5" s="44" t="s">
        <v>9411</v>
      </c>
    </row>
    <row r="6" spans="2:16" x14ac:dyDescent="0.35">
      <c r="B6" s="4">
        <v>2020</v>
      </c>
      <c r="C6" s="4"/>
      <c r="D6" s="4"/>
      <c r="E6" s="60">
        <f>AVERAGEIFS('Exploratory Data Analysis - vid'!$V$2:$V$1050,'Exploratory Data Analysis - vid'!$AL$2:$AL$1050,'11. ANOVA'!E$3,'Exploratory Data Analysis - vid'!$O$2:$O$1050,'11. ANOVA'!$B6)</f>
        <v>42410.36</v>
      </c>
      <c r="F6" s="45">
        <f>AVERAGEIFS('Exploratory Data Analysis - vid'!$V$2:$V$1050,'Exploratory Data Analysis - vid'!$AL$2:$AL$1050,'11. ANOVA'!F$3,'Exploratory Data Analysis - vid'!$O$2:$O$1050,'11. ANOVA'!$B6)</f>
        <v>52849.452830188682</v>
      </c>
      <c r="G6" s="45">
        <f>AVERAGEIFS('Exploratory Data Analysis - vid'!$V$2:$V$1050,'Exploratory Data Analysis - vid'!$AL$2:$AL$1050,'11. ANOVA'!G$3,'Exploratory Data Analysis - vid'!$O$2:$O$1050,'11. ANOVA'!$B6)</f>
        <v>54842.544303797469</v>
      </c>
      <c r="H6" s="45">
        <f>AVERAGEIFS('Exploratory Data Analysis - vid'!$V$2:$V$1050,'Exploratory Data Analysis - vid'!$AL$2:$AL$1050,'11. ANOVA'!H$3,'Exploratory Data Analysis - vid'!$O$2:$O$1050,'11. ANOVA'!$B6)</f>
        <v>44262.515151515152</v>
      </c>
      <c r="I6" s="45">
        <f>AVERAGEIFS('Exploratory Data Analysis - vid'!$V$2:$V$1050,'Exploratory Data Analysis - vid'!$AL$2:$AL$1050,'11. ANOVA'!I$3,'Exploratory Data Analysis - vid'!$O$2:$O$1050,'11. ANOVA'!$B6)</f>
        <v>74284.729729729734</v>
      </c>
      <c r="J6" s="45">
        <f>AVERAGEIFS('Exploratory Data Analysis - vid'!$V$2:$V$1050,'Exploratory Data Analysis - vid'!$AL$2:$AL$1050,'11. ANOVA'!J$3,'Exploratory Data Analysis - vid'!$O$2:$O$1050,'11. ANOVA'!$B6)</f>
        <v>75540.479166666672</v>
      </c>
      <c r="L6">
        <v>2018</v>
      </c>
      <c r="M6">
        <v>6</v>
      </c>
      <c r="N6">
        <v>316646.82258454105</v>
      </c>
      <c r="O6">
        <v>52774.470430756839</v>
      </c>
      <c r="P6">
        <v>2026872380.7824321</v>
      </c>
    </row>
    <row r="7" spans="2:16" x14ac:dyDescent="0.35">
      <c r="B7" s="4">
        <v>2021</v>
      </c>
      <c r="C7" s="4"/>
      <c r="D7" s="4"/>
      <c r="E7" s="60">
        <f>AVERAGEIFS('Exploratory Data Analysis - vid'!$V$2:$V$1050,'Exploratory Data Analysis - vid'!$AL$2:$AL$1050,'11. ANOVA'!E$3,'Exploratory Data Analysis - vid'!$O$2:$O$1050,'11. ANOVA'!$B7)</f>
        <v>60689.529411764706</v>
      </c>
      <c r="F7" s="45">
        <f>AVERAGEIFS('Exploratory Data Analysis - vid'!$V$2:$V$1050,'Exploratory Data Analysis - vid'!$AL$2:$AL$1050,'11. ANOVA'!F$3,'Exploratory Data Analysis - vid'!$O$2:$O$1050,'11. ANOVA'!$B7)</f>
        <v>78599.789473684214</v>
      </c>
      <c r="G7" s="45">
        <f>AVERAGEIFS('Exploratory Data Analysis - vid'!$V$2:$V$1050,'Exploratory Data Analysis - vid'!$AL$2:$AL$1050,'11. ANOVA'!G$3,'Exploratory Data Analysis - vid'!$O$2:$O$1050,'11. ANOVA'!$B7)</f>
        <v>122352.08536585367</v>
      </c>
      <c r="H7" s="45">
        <f>AVERAGEIFS('Exploratory Data Analysis - vid'!$V$2:$V$1050,'Exploratory Data Analysis - vid'!$AL$2:$AL$1050,'11. ANOVA'!H$3,'Exploratory Data Analysis - vid'!$O$2:$O$1050,'11. ANOVA'!$B7)</f>
        <v>58778.7</v>
      </c>
      <c r="I7" s="45">
        <f>AVERAGEIFS('Exploratory Data Analysis - vid'!$V$2:$V$1050,'Exploratory Data Analysis - vid'!$AL$2:$AL$1050,'11. ANOVA'!I$3,'Exploratory Data Analysis - vid'!$O$2:$O$1050,'11. ANOVA'!$B7)</f>
        <v>168037.21052631579</v>
      </c>
      <c r="J7" s="45">
        <f>AVERAGEIFS('Exploratory Data Analysis - vid'!$V$2:$V$1050,'Exploratory Data Analysis - vid'!$AL$2:$AL$1050,'11. ANOVA'!J$3,'Exploratory Data Analysis - vid'!$O$2:$O$1050,'11. ANOVA'!$B7)</f>
        <v>65434.666666666664</v>
      </c>
      <c r="L7">
        <v>2019</v>
      </c>
      <c r="M7">
        <v>6</v>
      </c>
      <c r="N7">
        <v>351235.12623137055</v>
      </c>
      <c r="O7">
        <v>58539.187705228425</v>
      </c>
      <c r="P7">
        <v>1637825353.8817909</v>
      </c>
    </row>
    <row r="8" spans="2:16" x14ac:dyDescent="0.35">
      <c r="B8" s="4">
        <v>2022</v>
      </c>
      <c r="C8" s="4"/>
      <c r="D8" s="4"/>
      <c r="E8" s="60">
        <f>AVERAGEIFS('Exploratory Data Analysis - vid'!$V$2:$V$1050,'Exploratory Data Analysis - vid'!$AL$2:$AL$1050,'11. ANOVA'!E$3,'Exploratory Data Analysis - vid'!$O$2:$O$1050,'11. ANOVA'!$B8)</f>
        <v>134593.48717948719</v>
      </c>
      <c r="F8" s="45">
        <f>AVERAGEIFS('Exploratory Data Analysis - vid'!$V$2:$V$1050,'Exploratory Data Analysis - vid'!$AL$2:$AL$1050,'11. ANOVA'!F$3,'Exploratory Data Analysis - vid'!$O$2:$O$1050,'11. ANOVA'!$B8)</f>
        <v>94336.113207547169</v>
      </c>
      <c r="G8" s="45">
        <f>AVERAGEIFS('Exploratory Data Analysis - vid'!$V$2:$V$1050,'Exploratory Data Analysis - vid'!$AL$2:$AL$1050,'11. ANOVA'!G$3,'Exploratory Data Analysis - vid'!$O$2:$O$1050,'11. ANOVA'!$B8)</f>
        <v>96957.072727272724</v>
      </c>
      <c r="H8" s="45">
        <f>AVERAGEIFS('Exploratory Data Analysis - vid'!$V$2:$V$1050,'Exploratory Data Analysis - vid'!$AL$2:$AL$1050,'11. ANOVA'!H$3,'Exploratory Data Analysis - vid'!$O$2:$O$1050,'11. ANOVA'!$B8)</f>
        <v>140157.48387096773</v>
      </c>
      <c r="I8" s="45">
        <f>AVERAGEIFS('Exploratory Data Analysis - vid'!$V$2:$V$1050,'Exploratory Data Analysis - vid'!$AL$2:$AL$1050,'11. ANOVA'!I$3,'Exploratory Data Analysis - vid'!$O$2:$O$1050,'11. ANOVA'!$B8)</f>
        <v>245826.42105263157</v>
      </c>
      <c r="J8" s="45">
        <f>AVERAGEIFS('Exploratory Data Analysis - vid'!$V$2:$V$1050,'Exploratory Data Analysis - vid'!$AL$2:$AL$1050,'11. ANOVA'!J$3,'Exploratory Data Analysis - vid'!$O$2:$O$1050,'11. ANOVA'!$B8)</f>
        <v>86904.266666666663</v>
      </c>
      <c r="L8">
        <v>2020</v>
      </c>
      <c r="M8">
        <v>6</v>
      </c>
      <c r="N8">
        <v>344190.08118189772</v>
      </c>
      <c r="O8">
        <v>57365.01353031629</v>
      </c>
      <c r="P8">
        <v>207738922.55608138</v>
      </c>
    </row>
    <row r="9" spans="2:16" x14ac:dyDescent="0.35">
      <c r="B9" s="4">
        <v>2023</v>
      </c>
      <c r="C9" s="4"/>
      <c r="D9" s="4"/>
      <c r="E9" s="60">
        <f>AVERAGEIFS('Exploratory Data Analysis - vid'!$V$2:$V$1050,'Exploratory Data Analysis - vid'!$AL$2:$AL$1050,'11. ANOVA'!E$3,'Exploratory Data Analysis - vid'!$O$2:$O$1050,'11. ANOVA'!$B9)</f>
        <v>106431</v>
      </c>
      <c r="F9" s="45">
        <f>AVERAGEIFS('Exploratory Data Analysis - vid'!$V$2:$V$1050,'Exploratory Data Analysis - vid'!$AL$2:$AL$1050,'11. ANOVA'!F$3,'Exploratory Data Analysis - vid'!$O$2:$O$1050,'11. ANOVA'!$B9)</f>
        <v>150040.53846153847</v>
      </c>
      <c r="G9" s="45">
        <f>AVERAGEIFS('Exploratory Data Analysis - vid'!$V$2:$V$1050,'Exploratory Data Analysis - vid'!$AL$2:$AL$1050,'11. ANOVA'!G$3,'Exploratory Data Analysis - vid'!$O$2:$O$1050,'11. ANOVA'!$B9)</f>
        <v>95540.307692307688</v>
      </c>
      <c r="H9" s="45">
        <f>AVERAGEIFS('Exploratory Data Analysis - vid'!$V$2:$V$1050,'Exploratory Data Analysis - vid'!$AL$2:$AL$1050,'11. ANOVA'!H$3,'Exploratory Data Analysis - vid'!$O$2:$O$1050,'11. ANOVA'!$B9)</f>
        <v>82697.5</v>
      </c>
      <c r="I9" s="45">
        <f>AVERAGEIFS('Exploratory Data Analysis - vid'!$V$2:$V$1050,'Exploratory Data Analysis - vid'!$AL$2:$AL$1050,'11. ANOVA'!I$3,'Exploratory Data Analysis - vid'!$O$2:$O$1050,'11. ANOVA'!$B9)</f>
        <v>19606</v>
      </c>
      <c r="J9" s="45">
        <f>AVERAGEIFS('Exploratory Data Analysis - vid'!$V$2:$V$1050,'Exploratory Data Analysis - vid'!$AL$2:$AL$1050,'11. ANOVA'!J$3,'Exploratory Data Analysis - vid'!$O$2:$O$1050,'11. ANOVA'!$B9)</f>
        <v>160613.66666666666</v>
      </c>
      <c r="L9">
        <v>2021</v>
      </c>
      <c r="M9">
        <v>6</v>
      </c>
      <c r="N9">
        <v>553891.98144428502</v>
      </c>
      <c r="O9">
        <v>92315.330240714175</v>
      </c>
      <c r="P9">
        <v>1934318558.2245057</v>
      </c>
    </row>
    <row r="10" spans="2:16" x14ac:dyDescent="0.35">
      <c r="E10" s="60"/>
      <c r="L10">
        <v>2022</v>
      </c>
      <c r="M10">
        <v>6</v>
      </c>
      <c r="N10">
        <v>798774.84470457304</v>
      </c>
      <c r="O10">
        <v>133129.14078409551</v>
      </c>
      <c r="P10">
        <v>3540455076.0143676</v>
      </c>
    </row>
    <row r="11" spans="2:16" x14ac:dyDescent="0.35">
      <c r="L11">
        <v>2023</v>
      </c>
      <c r="M11">
        <v>6</v>
      </c>
      <c r="N11">
        <v>614929.01282051275</v>
      </c>
      <c r="O11">
        <v>102488.1688034188</v>
      </c>
      <c r="P11">
        <v>2592948906.2123899</v>
      </c>
    </row>
    <row r="12" spans="2:16" x14ac:dyDescent="0.35">
      <c r="B12" t="s">
        <v>9423</v>
      </c>
      <c r="E12" s="60">
        <f>AVERAGE(E4:J9)</f>
        <v>82768.551915755001</v>
      </c>
    </row>
    <row r="13" spans="2:16" x14ac:dyDescent="0.35">
      <c r="L13" t="s">
        <v>9388</v>
      </c>
      <c r="M13">
        <v>6</v>
      </c>
      <c r="N13">
        <v>432657.55516268045</v>
      </c>
      <c r="O13">
        <v>72109.592527113404</v>
      </c>
      <c r="P13">
        <v>1529036796.8748055</v>
      </c>
    </row>
    <row r="14" spans="2:16" x14ac:dyDescent="0.35">
      <c r="E14" s="59">
        <f>SUMSQ(O13-E12,O14-E12,O15-E12,O16-E12,O17-E12,O18-E12)</f>
        <v>1115801192.953532</v>
      </c>
      <c r="L14" t="s">
        <v>9380</v>
      </c>
      <c r="M14">
        <v>6</v>
      </c>
      <c r="N14">
        <v>581075.61044805427</v>
      </c>
      <c r="O14">
        <v>96845.935074675712</v>
      </c>
      <c r="P14">
        <v>1094927380.5113175</v>
      </c>
    </row>
    <row r="15" spans="2:16" x14ac:dyDescent="0.35">
      <c r="B15" t="s">
        <v>9424</v>
      </c>
      <c r="E15" s="59">
        <f>6*E14</f>
        <v>6694807157.7211914</v>
      </c>
      <c r="F15" t="s">
        <v>9425</v>
      </c>
      <c r="L15" t="s">
        <v>9382</v>
      </c>
      <c r="M15">
        <v>6</v>
      </c>
      <c r="N15">
        <v>459028.33245765261</v>
      </c>
      <c r="O15">
        <v>76504.72207627543</v>
      </c>
      <c r="P15">
        <v>1110935360.9566147</v>
      </c>
    </row>
    <row r="16" spans="2:16" x14ac:dyDescent="0.35">
      <c r="L16" t="s">
        <v>9383</v>
      </c>
      <c r="M16">
        <v>6</v>
      </c>
      <c r="N16">
        <v>377250.67680026067</v>
      </c>
      <c r="O16">
        <v>62875.112800043447</v>
      </c>
      <c r="P16">
        <v>1899590156.3542335</v>
      </c>
    </row>
    <row r="17" spans="2:18" x14ac:dyDescent="0.35">
      <c r="L17" t="s">
        <v>9386</v>
      </c>
      <c r="M17">
        <v>6</v>
      </c>
      <c r="N17">
        <v>520229.02797534375</v>
      </c>
      <c r="O17">
        <v>86704.83799589063</v>
      </c>
      <c r="P17">
        <v>9923798686.6225376</v>
      </c>
    </row>
    <row r="18" spans="2:18" ht="13.9" thickBot="1" x14ac:dyDescent="0.4">
      <c r="L18" s="43" t="s">
        <v>9387</v>
      </c>
      <c r="M18" s="43">
        <v>6</v>
      </c>
      <c r="N18" s="43">
        <v>609426.66612318845</v>
      </c>
      <c r="O18" s="43">
        <v>101571.1110205314</v>
      </c>
      <c r="P18" s="43">
        <v>1220797330.1162353</v>
      </c>
    </row>
    <row r="21" spans="2:18" ht="13.9" thickBot="1" x14ac:dyDescent="0.4">
      <c r="L21" t="s">
        <v>9412</v>
      </c>
    </row>
    <row r="22" spans="2:18" x14ac:dyDescent="0.35">
      <c r="L22" s="44" t="s">
        <v>9413</v>
      </c>
      <c r="M22" s="44" t="s">
        <v>9414</v>
      </c>
      <c r="N22" s="44" t="s">
        <v>9415</v>
      </c>
      <c r="O22" s="44" t="s">
        <v>9416</v>
      </c>
      <c r="P22" s="44" t="s">
        <v>9417</v>
      </c>
      <c r="Q22" s="44" t="s">
        <v>9418</v>
      </c>
      <c r="R22" s="44" t="s">
        <v>9419</v>
      </c>
    </row>
    <row r="23" spans="2:18" x14ac:dyDescent="0.35">
      <c r="L23" t="s">
        <v>9420</v>
      </c>
      <c r="M23">
        <v>30889439726.542099</v>
      </c>
      <c r="N23">
        <v>5</v>
      </c>
      <c r="O23">
        <v>6177887945.3084202</v>
      </c>
      <c r="P23">
        <v>2.9137688408416684</v>
      </c>
      <c r="Q23">
        <v>3.3095391499530863E-2</v>
      </c>
      <c r="R23">
        <v>2.6029874027870616</v>
      </c>
    </row>
    <row r="24" spans="2:18" x14ac:dyDescent="0.35">
      <c r="L24" t="s">
        <v>9421</v>
      </c>
      <c r="M24">
        <v>6694807157.7212067</v>
      </c>
      <c r="N24">
        <v>5</v>
      </c>
      <c r="O24">
        <v>1338961431.5442414</v>
      </c>
      <c r="P24">
        <v>0.6315142218280545</v>
      </c>
      <c r="Q24">
        <v>0.67745412494599355</v>
      </c>
      <c r="R24">
        <v>2.6029874027870616</v>
      </c>
    </row>
    <row r="25" spans="2:18" x14ac:dyDescent="0.35">
      <c r="L25" t="s">
        <v>9422</v>
      </c>
      <c r="M25">
        <v>53005988830.636627</v>
      </c>
      <c r="N25">
        <v>25</v>
      </c>
      <c r="O25">
        <v>2120239553.2254651</v>
      </c>
    </row>
    <row r="27" spans="2:18" ht="13.9" thickBot="1" x14ac:dyDescent="0.4">
      <c r="L27" s="43" t="s">
        <v>9350</v>
      </c>
      <c r="M27" s="43">
        <v>90590235714.899933</v>
      </c>
      <c r="N27" s="43">
        <v>35</v>
      </c>
      <c r="O27" s="43"/>
      <c r="P27" s="43"/>
      <c r="Q27" s="43"/>
      <c r="R27" s="43"/>
    </row>
    <row r="31" spans="2:18" x14ac:dyDescent="0.35">
      <c r="B31" s="4"/>
      <c r="C31" s="4"/>
      <c r="D31" s="4"/>
      <c r="E31" s="63" t="s">
        <v>9364</v>
      </c>
      <c r="F31" s="63"/>
      <c r="G31" s="63"/>
      <c r="H31" s="63"/>
      <c r="I31" s="63"/>
      <c r="J31" s="63"/>
      <c r="L31" t="s">
        <v>9436</v>
      </c>
    </row>
    <row r="32" spans="2:18" x14ac:dyDescent="0.35">
      <c r="B32" s="4"/>
      <c r="C32" s="4"/>
      <c r="D32" s="4"/>
      <c r="E32" s="59" t="str" cm="1">
        <f t="array" ref="E32:J32">TRANSPOSE(_xlfn.ANCHORARRAY('Exploratory Data Analysis - vid'!AO30))</f>
        <v>เศรษฐกิจ</v>
      </c>
      <c r="F32" s="4" t="str">
        <v>Life Style</v>
      </c>
      <c r="G32" s="4" t="str">
        <v>ธุรกิจและการค้า</v>
      </c>
      <c r="H32" s="4" t="str">
        <v>สินค้าและบริการ</v>
      </c>
      <c r="I32" s="4" t="str">
        <v>การเมือง</v>
      </c>
      <c r="J32" s="4" t="str">
        <v>อื่น ๆ</v>
      </c>
    </row>
    <row r="33" spans="1:19" x14ac:dyDescent="0.35">
      <c r="A33" t="s">
        <v>9168</v>
      </c>
      <c r="B33" s="4" t="s">
        <v>9432</v>
      </c>
      <c r="C33" s="4">
        <v>2018</v>
      </c>
      <c r="D33" s="4" t="s">
        <v>9432</v>
      </c>
      <c r="E33" s="61">
        <f>IFERROR(AVERAGEIFS('Exploratory Data Analysis - vid'!$V:$V,'Exploratory Data Analysis - vid'!$AL:$AL,'11. ANOVA'!E$32,'Exploratory Data Analysis - vid'!$T:$T,'11. ANOVA'!$A33),0)</f>
        <v>35877</v>
      </c>
      <c r="F33" s="57">
        <f>IFERROR(AVERAGEIFS('Exploratory Data Analysis - vid'!$V:$V,'Exploratory Data Analysis - vid'!$AL:$AL,'11. ANOVA'!F$32,'Exploratory Data Analysis - vid'!$T:$T,'11. ANOVA'!$A33),0)</f>
        <v>25295.8</v>
      </c>
      <c r="G33" s="57">
        <f>IFERROR(AVERAGEIFS('Exploratory Data Analysis - vid'!$V:$V,'Exploratory Data Analysis - vid'!$AL:$AL,'11. ANOVA'!G$32,'Exploratory Data Analysis - vid'!$T:$T,'11. ANOVA'!$A33),0)</f>
        <v>22181.333333333332</v>
      </c>
      <c r="H33" s="57">
        <f>IFERROR(AVERAGEIFS('Exploratory Data Analysis - vid'!$V:$V,'Exploratory Data Analysis - vid'!$AL:$AL,'11. ANOVA'!H$32,'Exploratory Data Analysis - vid'!$T:$T,'11. ANOVA'!$A33),0)</f>
        <v>21712.5</v>
      </c>
      <c r="I33" s="57">
        <f>IFERROR(AVERAGEIFS('Exploratory Data Analysis - vid'!$V:$V,'Exploratory Data Analysis - vid'!$AL:$AL,'11. ANOVA'!I$32,'Exploratory Data Analysis - vid'!$T:$T,'11. ANOVA'!$A33),0)</f>
        <v>0</v>
      </c>
      <c r="J33" s="57">
        <f>IFERROR(AVERAGEIFS('Exploratory Data Analysis - vid'!$V:$V,'Exploratory Data Analysis - vid'!$AL:$AL,'11. ANOVA'!J$32,'Exploratory Data Analysis - vid'!$T:$T,'11. ANOVA'!$A33),0)</f>
        <v>28127</v>
      </c>
      <c r="L33" t="s">
        <v>9408</v>
      </c>
      <c r="M33" t="s">
        <v>9388</v>
      </c>
      <c r="N33" t="s">
        <v>9380</v>
      </c>
      <c r="O33" t="s">
        <v>9382</v>
      </c>
      <c r="P33" t="s">
        <v>9383</v>
      </c>
      <c r="Q33" t="s">
        <v>9386</v>
      </c>
      <c r="R33" t="s">
        <v>9387</v>
      </c>
      <c r="S33" t="s">
        <v>9350</v>
      </c>
    </row>
    <row r="34" spans="1:19" ht="13.9" thickBot="1" x14ac:dyDescent="0.4">
      <c r="A34" t="s">
        <v>8564</v>
      </c>
      <c r="B34" s="4"/>
      <c r="C34" s="4">
        <v>2019</v>
      </c>
      <c r="D34" s="4" t="s">
        <v>9432</v>
      </c>
      <c r="E34" s="61">
        <f>IFERROR(AVERAGEIFS('Exploratory Data Analysis - vid'!$V:$V,'Exploratory Data Analysis - vid'!$AL:$AL,'11. ANOVA'!E$32,'Exploratory Data Analysis - vid'!$T:$T,'11. ANOVA'!$A34),0)</f>
        <v>0</v>
      </c>
      <c r="F34" s="57">
        <f>IFERROR(AVERAGEIFS('Exploratory Data Analysis - vid'!$V:$V,'Exploratory Data Analysis - vid'!$AL:$AL,'11. ANOVA'!F$32,'Exploratory Data Analysis - vid'!$T:$T,'11. ANOVA'!$A34),0)</f>
        <v>90363</v>
      </c>
      <c r="G34" s="57">
        <f>IFERROR(AVERAGEIFS('Exploratory Data Analysis - vid'!$V:$V,'Exploratory Data Analysis - vid'!$AL:$AL,'11. ANOVA'!G$32,'Exploratory Data Analysis - vid'!$T:$T,'11. ANOVA'!$A34),0)</f>
        <v>14340.5</v>
      </c>
      <c r="H34" s="57">
        <f>IFERROR(AVERAGEIFS('Exploratory Data Analysis - vid'!$V:$V,'Exploratory Data Analysis - vid'!$AL:$AL,'11. ANOVA'!H$32,'Exploratory Data Analysis - vid'!$T:$T,'11. ANOVA'!$A34),0)</f>
        <v>25466</v>
      </c>
      <c r="I34" s="57">
        <f>IFERROR(AVERAGEIFS('Exploratory Data Analysis - vid'!$V:$V,'Exploratory Data Analysis - vid'!$AL:$AL,'11. ANOVA'!I$32,'Exploratory Data Analysis - vid'!$T:$T,'11. ANOVA'!$A34),0)</f>
        <v>0</v>
      </c>
      <c r="J34" s="57">
        <f>IFERROR(AVERAGEIFS('Exploratory Data Analysis - vid'!$V:$V,'Exploratory Data Analysis - vid'!$AL:$AL,'11. ANOVA'!J$32,'Exploratory Data Analysis - vid'!$T:$T,'11. ANOVA'!$A34),0)</f>
        <v>99914.7</v>
      </c>
      <c r="L34" s="58" t="s">
        <v>9432</v>
      </c>
      <c r="M34" s="58"/>
      <c r="N34" s="58"/>
      <c r="O34" s="58"/>
      <c r="P34" s="58"/>
      <c r="Q34" s="58"/>
      <c r="R34" s="58"/>
      <c r="S34" s="58"/>
    </row>
    <row r="35" spans="1:19" x14ac:dyDescent="0.35">
      <c r="A35" t="s">
        <v>3599</v>
      </c>
      <c r="B35" s="4"/>
      <c r="C35" s="4">
        <v>2020</v>
      </c>
      <c r="D35" s="4" t="s">
        <v>9432</v>
      </c>
      <c r="E35" s="61">
        <f>IFERROR(AVERAGEIFS('Exploratory Data Analysis - vid'!$V:$V,'Exploratory Data Analysis - vid'!$AL:$AL,'11. ANOVA'!E$32,'Exploratory Data Analysis - vid'!$T:$T,'11. ANOVA'!$A35),0)</f>
        <v>28241.444444444445</v>
      </c>
      <c r="F35" s="57">
        <f>IFERROR(AVERAGEIFS('Exploratory Data Analysis - vid'!$V:$V,'Exploratory Data Analysis - vid'!$AL:$AL,'11. ANOVA'!F$32,'Exploratory Data Analysis - vid'!$T:$T,'11. ANOVA'!$A35),0)</f>
        <v>52242.333333333336</v>
      </c>
      <c r="G35" s="57">
        <f>IFERROR(AVERAGEIFS('Exploratory Data Analysis - vid'!$V:$V,'Exploratory Data Analysis - vid'!$AL:$AL,'11. ANOVA'!G$32,'Exploratory Data Analysis - vid'!$T:$T,'11. ANOVA'!$A35),0)</f>
        <v>27958.266666666666</v>
      </c>
      <c r="H35" s="57">
        <f>IFERROR(AVERAGEIFS('Exploratory Data Analysis - vid'!$V:$V,'Exploratory Data Analysis - vid'!$AL:$AL,'11. ANOVA'!H$32,'Exploratory Data Analysis - vid'!$T:$T,'11. ANOVA'!$A35),0)</f>
        <v>94175.2</v>
      </c>
      <c r="I35" s="57">
        <f>IFERROR(AVERAGEIFS('Exploratory Data Analysis - vid'!$V:$V,'Exploratory Data Analysis - vid'!$AL:$AL,'11. ANOVA'!I$32,'Exploratory Data Analysis - vid'!$T:$T,'11. ANOVA'!$A35),0)</f>
        <v>60509.2</v>
      </c>
      <c r="J35" s="57">
        <f>IFERROR(AVERAGEIFS('Exploratory Data Analysis - vid'!$V:$V,'Exploratory Data Analysis - vid'!$AL:$AL,'11. ANOVA'!J$32,'Exploratory Data Analysis - vid'!$T:$T,'11. ANOVA'!$A35),0)</f>
        <v>74584.666666666672</v>
      </c>
      <c r="L35" t="s">
        <v>9409</v>
      </c>
      <c r="M35">
        <v>5</v>
      </c>
      <c r="N35">
        <v>5</v>
      </c>
      <c r="O35">
        <v>5</v>
      </c>
      <c r="P35">
        <v>5</v>
      </c>
      <c r="Q35">
        <v>5</v>
      </c>
      <c r="R35">
        <v>5</v>
      </c>
      <c r="S35">
        <v>30</v>
      </c>
    </row>
    <row r="36" spans="1:19" x14ac:dyDescent="0.35">
      <c r="A36" t="s">
        <v>48</v>
      </c>
      <c r="B36" s="4"/>
      <c r="C36" s="4">
        <v>2021</v>
      </c>
      <c r="D36" s="4" t="s">
        <v>9432</v>
      </c>
      <c r="E36" s="61">
        <f>IFERROR(AVERAGEIFS('Exploratory Data Analysis - vid'!$V:$V,'Exploratory Data Analysis - vid'!$AL:$AL,'11. ANOVA'!E$32,'Exploratory Data Analysis - vid'!$T:$T,'11. ANOVA'!$A36),0)</f>
        <v>67638.5</v>
      </c>
      <c r="F36" s="57">
        <f>IFERROR(AVERAGEIFS('Exploratory Data Analysis - vid'!$V:$V,'Exploratory Data Analysis - vid'!$AL:$AL,'11. ANOVA'!F$32,'Exploratory Data Analysis - vid'!$T:$T,'11. ANOVA'!$A36),0)</f>
        <v>91191.818181818177</v>
      </c>
      <c r="G36" s="57">
        <f>IFERROR(AVERAGEIFS('Exploratory Data Analysis - vid'!$V:$V,'Exploratory Data Analysis - vid'!$AL:$AL,'11. ANOVA'!G$32,'Exploratory Data Analysis - vid'!$T:$T,'11. ANOVA'!$A36),0)</f>
        <v>118978.5</v>
      </c>
      <c r="H36" s="57">
        <f>IFERROR(AVERAGEIFS('Exploratory Data Analysis - vid'!$V:$V,'Exploratory Data Analysis - vid'!$AL:$AL,'11. ANOVA'!H$32,'Exploratory Data Analysis - vid'!$T:$T,'11. ANOVA'!$A36),0)</f>
        <v>64787.285714285717</v>
      </c>
      <c r="I36" s="57">
        <f>IFERROR(AVERAGEIFS('Exploratory Data Analysis - vid'!$V:$V,'Exploratory Data Analysis - vid'!$AL:$AL,'11. ANOVA'!I$32,'Exploratory Data Analysis - vid'!$T:$T,'11. ANOVA'!$A36),0)</f>
        <v>19368.5</v>
      </c>
      <c r="J36" s="57">
        <f>IFERROR(AVERAGEIFS('Exploratory Data Analysis - vid'!$V:$V,'Exploratory Data Analysis - vid'!$AL:$AL,'11. ANOVA'!J$32,'Exploratory Data Analysis - vid'!$T:$T,'11. ANOVA'!$A36),0)</f>
        <v>38751</v>
      </c>
      <c r="L36" t="s">
        <v>9410</v>
      </c>
      <c r="M36">
        <v>321823.16666666663</v>
      </c>
      <c r="N36">
        <v>390674.45151515154</v>
      </c>
      <c r="O36">
        <v>294002.47499999998</v>
      </c>
      <c r="P36">
        <v>356395.58571428573</v>
      </c>
      <c r="Q36">
        <v>429504.41428571427</v>
      </c>
      <c r="R36">
        <v>366513.03333333333</v>
      </c>
      <c r="S36">
        <v>2158913.1265151515</v>
      </c>
    </row>
    <row r="37" spans="1:19" x14ac:dyDescent="0.35">
      <c r="A37" t="s">
        <v>1436</v>
      </c>
      <c r="B37" s="4"/>
      <c r="C37" s="4">
        <v>2022</v>
      </c>
      <c r="D37" s="4" t="s">
        <v>9432</v>
      </c>
      <c r="E37" s="61">
        <f>IFERROR(AVERAGEIFS('Exploratory Data Analysis - vid'!$V:$V,'Exploratory Data Analysis - vid'!$AL:$AL,'11. ANOVA'!E$32,'Exploratory Data Analysis - vid'!$T:$T,'11. ANOVA'!$A37),0)</f>
        <v>190066.22222222222</v>
      </c>
      <c r="F37" s="57">
        <f>IFERROR(AVERAGEIFS('Exploratory Data Analysis - vid'!$V:$V,'Exploratory Data Analysis - vid'!$AL:$AL,'11. ANOVA'!F$32,'Exploratory Data Analysis - vid'!$T:$T,'11. ANOVA'!$A37),0)</f>
        <v>131581.5</v>
      </c>
      <c r="G37" s="57">
        <f>IFERROR(AVERAGEIFS('Exploratory Data Analysis - vid'!$V:$V,'Exploratory Data Analysis - vid'!$AL:$AL,'11. ANOVA'!G$32,'Exploratory Data Analysis - vid'!$T:$T,'11. ANOVA'!$A37),0)</f>
        <v>110543.875</v>
      </c>
      <c r="H37" s="57">
        <f>IFERROR(AVERAGEIFS('Exploratory Data Analysis - vid'!$V:$V,'Exploratory Data Analysis - vid'!$AL:$AL,'11. ANOVA'!H$32,'Exploratory Data Analysis - vid'!$T:$T,'11. ANOVA'!$A37),0)</f>
        <v>150254.6</v>
      </c>
      <c r="I37" s="57">
        <f>IFERROR(AVERAGEIFS('Exploratory Data Analysis - vid'!$V:$V,'Exploratory Data Analysis - vid'!$AL:$AL,'11. ANOVA'!I$32,'Exploratory Data Analysis - vid'!$T:$T,'11. ANOVA'!$A37),0)</f>
        <v>349626.71428571426</v>
      </c>
      <c r="J37" s="57">
        <f>IFERROR(AVERAGEIFS('Exploratory Data Analysis - vid'!$V:$V,'Exploratory Data Analysis - vid'!$AL:$AL,'11. ANOVA'!J$32,'Exploratory Data Analysis - vid'!$T:$T,'11. ANOVA'!$A37),0)</f>
        <v>125135.66666666667</v>
      </c>
      <c r="L37" t="s">
        <v>9351</v>
      </c>
      <c r="M37">
        <v>64364.633333333324</v>
      </c>
      <c r="N37">
        <v>78134.890303030304</v>
      </c>
      <c r="O37">
        <v>58800.494999999995</v>
      </c>
      <c r="P37">
        <v>71279.11714285714</v>
      </c>
      <c r="Q37">
        <v>85900.88285714286</v>
      </c>
      <c r="R37">
        <v>73302.606666666659</v>
      </c>
      <c r="S37">
        <v>71963.770883838384</v>
      </c>
    </row>
    <row r="38" spans="1:19" x14ac:dyDescent="0.35">
      <c r="A38" t="s">
        <v>9116</v>
      </c>
      <c r="B38" s="4" t="s">
        <v>9433</v>
      </c>
      <c r="C38" s="4">
        <v>2018</v>
      </c>
      <c r="D38" s="4" t="s">
        <v>9433</v>
      </c>
      <c r="E38" s="61">
        <f>IFERROR(AVERAGEIFS('Exploratory Data Analysis - vid'!$V:$V,'Exploratory Data Analysis - vid'!$AL:$AL,'11. ANOVA'!E$32,'Exploratory Data Analysis - vid'!$T:$T,'11. ANOVA'!$A38),0)</f>
        <v>0</v>
      </c>
      <c r="F38" s="57">
        <f>IFERROR(AVERAGEIFS('Exploratory Data Analysis - vid'!$V:$V,'Exploratory Data Analysis - vid'!$AL:$AL,'11. ANOVA'!F$32,'Exploratory Data Analysis - vid'!$T:$T,'11. ANOVA'!$A38),0)</f>
        <v>8272.6666666666661</v>
      </c>
      <c r="G38" s="57">
        <f>IFERROR(AVERAGEIFS('Exploratory Data Analysis - vid'!$V:$V,'Exploratory Data Analysis - vid'!$AL:$AL,'11. ANOVA'!G$32,'Exploratory Data Analysis - vid'!$T:$T,'11. ANOVA'!$A38),0)</f>
        <v>16984</v>
      </c>
      <c r="H38" s="57">
        <f>IFERROR(AVERAGEIFS('Exploratory Data Analysis - vid'!$V:$V,'Exploratory Data Analysis - vid'!$AL:$AL,'11. ANOVA'!H$32,'Exploratory Data Analysis - vid'!$T:$T,'11. ANOVA'!$A38),0)</f>
        <v>9762</v>
      </c>
      <c r="I38" s="57">
        <f>IFERROR(AVERAGEIFS('Exploratory Data Analysis - vid'!$V:$V,'Exploratory Data Analysis - vid'!$AL:$AL,'11. ANOVA'!I$32,'Exploratory Data Analysis - vid'!$T:$T,'11. ANOVA'!$A38),0)</f>
        <v>0</v>
      </c>
      <c r="J38" s="57">
        <f>IFERROR(AVERAGEIFS('Exploratory Data Analysis - vid'!$V:$V,'Exploratory Data Analysis - vid'!$AL:$AL,'11. ANOVA'!J$32,'Exploratory Data Analysis - vid'!$T:$T,'11. ANOVA'!$A38),0)</f>
        <v>12029</v>
      </c>
      <c r="L38" t="s">
        <v>9411</v>
      </c>
      <c r="M38">
        <v>5517710926.1783943</v>
      </c>
      <c r="N38">
        <v>1659736022.7434988</v>
      </c>
      <c r="O38">
        <v>2641916716.1848488</v>
      </c>
      <c r="P38">
        <v>2839798153.837182</v>
      </c>
      <c r="Q38">
        <v>22345133260.232895</v>
      </c>
      <c r="R38">
        <v>1657790564.8346672</v>
      </c>
      <c r="S38">
        <v>5137116254.4406033</v>
      </c>
    </row>
    <row r="39" spans="1:19" x14ac:dyDescent="0.35">
      <c r="A39" t="s">
        <v>8319</v>
      </c>
      <c r="B39" s="4"/>
      <c r="C39" s="4">
        <v>2019</v>
      </c>
      <c r="D39" s="4" t="s">
        <v>9433</v>
      </c>
      <c r="E39" s="61">
        <f>IFERROR(AVERAGEIFS('Exploratory Data Analysis - vid'!$V:$V,'Exploratory Data Analysis - vid'!$AL:$AL,'11. ANOVA'!E$32,'Exploratory Data Analysis - vid'!$T:$T,'11. ANOVA'!$A39),0)</f>
        <v>26189</v>
      </c>
      <c r="F39" s="57">
        <f>IFERROR(AVERAGEIFS('Exploratory Data Analysis - vid'!$V:$V,'Exploratory Data Analysis - vid'!$AL:$AL,'11. ANOVA'!F$32,'Exploratory Data Analysis - vid'!$T:$T,'11. ANOVA'!$A39),0)</f>
        <v>159765</v>
      </c>
      <c r="G39" s="57">
        <f>IFERROR(AVERAGEIFS('Exploratory Data Analysis - vid'!$V:$V,'Exploratory Data Analysis - vid'!$AL:$AL,'11. ANOVA'!G$32,'Exploratory Data Analysis - vid'!$T:$T,'11. ANOVA'!$A39),0)</f>
        <v>45708</v>
      </c>
      <c r="H39" s="57">
        <f>IFERROR(AVERAGEIFS('Exploratory Data Analysis - vid'!$V:$V,'Exploratory Data Analysis - vid'!$AL:$AL,'11. ANOVA'!H$32,'Exploratory Data Analysis - vid'!$T:$T,'11. ANOVA'!$A39),0)</f>
        <v>20080.5</v>
      </c>
      <c r="I39" s="57">
        <f>IFERROR(AVERAGEIFS('Exploratory Data Analysis - vid'!$V:$V,'Exploratory Data Analysis - vid'!$AL:$AL,'11. ANOVA'!I$32,'Exploratory Data Analysis - vid'!$T:$T,'11. ANOVA'!$A39),0)</f>
        <v>0</v>
      </c>
      <c r="J39" s="57">
        <f>IFERROR(AVERAGEIFS('Exploratory Data Analysis - vid'!$V:$V,'Exploratory Data Analysis - vid'!$AL:$AL,'11. ANOVA'!J$32,'Exploratory Data Analysis - vid'!$T:$T,'11. ANOVA'!$A39),0)</f>
        <v>128524.55555555556</v>
      </c>
    </row>
    <row r="40" spans="1:19" ht="13.9" thickBot="1" x14ac:dyDescent="0.4">
      <c r="A40" t="s">
        <v>3135</v>
      </c>
      <c r="B40" s="4"/>
      <c r="C40" s="4">
        <v>2020</v>
      </c>
      <c r="D40" s="4" t="s">
        <v>9433</v>
      </c>
      <c r="E40" s="61">
        <f>IFERROR(AVERAGEIFS('Exploratory Data Analysis - vid'!$V:$V,'Exploratory Data Analysis - vid'!$AL:$AL,'11. ANOVA'!E$32,'Exploratory Data Analysis - vid'!$T:$T,'11. ANOVA'!$A40),0)</f>
        <v>58876.470588235294</v>
      </c>
      <c r="F40" s="57">
        <f>IFERROR(AVERAGEIFS('Exploratory Data Analysis - vid'!$V:$V,'Exploratory Data Analysis - vid'!$AL:$AL,'11. ANOVA'!F$32,'Exploratory Data Analysis - vid'!$T:$T,'11. ANOVA'!$A40),0)</f>
        <v>60726.071428571428</v>
      </c>
      <c r="G40" s="57">
        <f>IFERROR(AVERAGEIFS('Exploratory Data Analysis - vid'!$V:$V,'Exploratory Data Analysis - vid'!$AL:$AL,'11. ANOVA'!G$32,'Exploratory Data Analysis - vid'!$T:$T,'11. ANOVA'!$A40),0)</f>
        <v>61738.086956521736</v>
      </c>
      <c r="H40" s="57">
        <f>IFERROR(AVERAGEIFS('Exploratory Data Analysis - vid'!$V:$V,'Exploratory Data Analysis - vid'!$AL:$AL,'11. ANOVA'!H$32,'Exploratory Data Analysis - vid'!$T:$T,'11. ANOVA'!$A40),0)</f>
        <v>42963.642857142855</v>
      </c>
      <c r="I40" s="57">
        <f>IFERROR(AVERAGEIFS('Exploratory Data Analysis - vid'!$V:$V,'Exploratory Data Analysis - vid'!$AL:$AL,'11. ANOVA'!I$32,'Exploratory Data Analysis - vid'!$T:$T,'11. ANOVA'!$A40),0)</f>
        <v>99826.4</v>
      </c>
      <c r="J40" s="57">
        <f>IFERROR(AVERAGEIFS('Exploratory Data Analysis - vid'!$V:$V,'Exploratory Data Analysis - vid'!$AL:$AL,'11. ANOVA'!J$32,'Exploratory Data Analysis - vid'!$T:$T,'11. ANOVA'!$A40),0)</f>
        <v>50875.555555555555</v>
      </c>
      <c r="L40" s="58" t="s">
        <v>9433</v>
      </c>
      <c r="M40" s="58"/>
      <c r="N40" s="58"/>
      <c r="O40" s="58"/>
      <c r="P40" s="58"/>
      <c r="Q40" s="58"/>
      <c r="R40" s="58"/>
      <c r="S40" s="58"/>
    </row>
    <row r="41" spans="1:19" x14ac:dyDescent="0.35">
      <c r="A41" t="s">
        <v>356</v>
      </c>
      <c r="B41" s="4"/>
      <c r="C41" s="4">
        <v>2021</v>
      </c>
      <c r="D41" s="4" t="s">
        <v>9433</v>
      </c>
      <c r="E41" s="61">
        <f>IFERROR(AVERAGEIFS('Exploratory Data Analysis - vid'!$V:$V,'Exploratory Data Analysis - vid'!$AL:$AL,'11. ANOVA'!E$32,'Exploratory Data Analysis - vid'!$T:$T,'11. ANOVA'!$A41),0)</f>
        <v>42202.666666666664</v>
      </c>
      <c r="F41" s="57">
        <f>IFERROR(AVERAGEIFS('Exploratory Data Analysis - vid'!$V:$V,'Exploratory Data Analysis - vid'!$AL:$AL,'11. ANOVA'!F$32,'Exploratory Data Analysis - vid'!$T:$T,'11. ANOVA'!$A41),0)</f>
        <v>45366.65517241379</v>
      </c>
      <c r="G41" s="57">
        <f>IFERROR(AVERAGEIFS('Exploratory Data Analysis - vid'!$V:$V,'Exploratory Data Analysis - vid'!$AL:$AL,'11. ANOVA'!G$32,'Exploratory Data Analysis - vid'!$T:$T,'11. ANOVA'!$A41),0)</f>
        <v>181498.375</v>
      </c>
      <c r="H41" s="57">
        <f>IFERROR(AVERAGEIFS('Exploratory Data Analysis - vid'!$V:$V,'Exploratory Data Analysis - vid'!$AL:$AL,'11. ANOVA'!H$32,'Exploratory Data Analysis - vid'!$T:$T,'11. ANOVA'!$A41),0)</f>
        <v>13058.5</v>
      </c>
      <c r="I41" s="57">
        <f>IFERROR(AVERAGEIFS('Exploratory Data Analysis - vid'!$V:$V,'Exploratory Data Analysis - vid'!$AL:$AL,'11. ANOVA'!I$32,'Exploratory Data Analysis - vid'!$T:$T,'11. ANOVA'!$A41),0)</f>
        <v>263325.88888888888</v>
      </c>
      <c r="J41" s="57">
        <f>IFERROR(AVERAGEIFS('Exploratory Data Analysis - vid'!$V:$V,'Exploratory Data Analysis - vid'!$AL:$AL,'11. ANOVA'!J$32,'Exploratory Data Analysis - vid'!$T:$T,'11. ANOVA'!$A41),0)</f>
        <v>136352.33333333334</v>
      </c>
      <c r="L41" t="s">
        <v>9409</v>
      </c>
      <c r="M41">
        <v>5</v>
      </c>
      <c r="N41">
        <v>5</v>
      </c>
      <c r="O41">
        <v>5</v>
      </c>
      <c r="P41">
        <v>5</v>
      </c>
      <c r="Q41">
        <v>5</v>
      </c>
      <c r="R41">
        <v>5</v>
      </c>
      <c r="S41">
        <v>30</v>
      </c>
    </row>
    <row r="42" spans="1:19" x14ac:dyDescent="0.35">
      <c r="A42" t="s">
        <v>1724</v>
      </c>
      <c r="B42" s="4"/>
      <c r="C42" s="4">
        <v>2022</v>
      </c>
      <c r="D42" s="4" t="s">
        <v>9433</v>
      </c>
      <c r="E42" s="61">
        <f>IFERROR(AVERAGEIFS('Exploratory Data Analysis - vid'!$V:$V,'Exploratory Data Analysis - vid'!$AL:$AL,'11. ANOVA'!E$32,'Exploratory Data Analysis - vid'!$T:$T,'11. ANOVA'!$A42),0)</f>
        <v>104946</v>
      </c>
      <c r="F42" s="57">
        <f>IFERROR(AVERAGEIFS('Exploratory Data Analysis - vid'!$V:$V,'Exploratory Data Analysis - vid'!$AL:$AL,'11. ANOVA'!F$32,'Exploratory Data Analysis - vid'!$T:$T,'11. ANOVA'!$A42),0)</f>
        <v>65641.76470588235</v>
      </c>
      <c r="G42" s="57">
        <f>IFERROR(AVERAGEIFS('Exploratory Data Analysis - vid'!$V:$V,'Exploratory Data Analysis - vid'!$AL:$AL,'11. ANOVA'!G$32,'Exploratory Data Analysis - vid'!$T:$T,'11. ANOVA'!$A42),0)</f>
        <v>104094.66666666667</v>
      </c>
      <c r="H42" s="57">
        <f>IFERROR(AVERAGEIFS('Exploratory Data Analysis - vid'!$V:$V,'Exploratory Data Analysis - vid'!$AL:$AL,'11. ANOVA'!H$32,'Exploratory Data Analysis - vid'!$T:$T,'11. ANOVA'!$A42),0)</f>
        <v>224138</v>
      </c>
      <c r="I42" s="57">
        <f>IFERROR(AVERAGEIFS('Exploratory Data Analysis - vid'!$V:$V,'Exploratory Data Analysis - vid'!$AL:$AL,'11. ANOVA'!I$32,'Exploratory Data Analysis - vid'!$T:$T,'11. ANOVA'!$A42),0)</f>
        <v>148562.75</v>
      </c>
      <c r="J42" s="57">
        <f>IFERROR(AVERAGEIFS('Exploratory Data Analysis - vid'!$V:$V,'Exploratory Data Analysis - vid'!$AL:$AL,'11. ANOVA'!J$32,'Exploratory Data Analysis - vid'!$T:$T,'11. ANOVA'!$A42),0)</f>
        <v>50783</v>
      </c>
      <c r="L42" t="s">
        <v>9410</v>
      </c>
      <c r="M42">
        <v>232214.13725490196</v>
      </c>
      <c r="N42">
        <v>339772.15797353419</v>
      </c>
      <c r="O42">
        <v>410023.12862318842</v>
      </c>
      <c r="P42">
        <v>310002.64285714284</v>
      </c>
      <c r="Q42">
        <v>511715.0388888889</v>
      </c>
      <c r="R42">
        <v>378564.4444444445</v>
      </c>
      <c r="S42">
        <v>2182291.5500421007</v>
      </c>
    </row>
    <row r="43" spans="1:19" x14ac:dyDescent="0.35">
      <c r="A43" t="s">
        <v>8996</v>
      </c>
      <c r="B43" s="4" t="s">
        <v>9434</v>
      </c>
      <c r="C43" s="4">
        <v>2018</v>
      </c>
      <c r="D43" s="4" t="s">
        <v>9434</v>
      </c>
      <c r="E43" s="61">
        <f>IFERROR(AVERAGEIFS('Exploratory Data Analysis - vid'!$V:$V,'Exploratory Data Analysis - vid'!$AL:$AL,'11. ANOVA'!E$32,'Exploratory Data Analysis - vid'!$T:$T,'11. ANOVA'!$A43),0)</f>
        <v>0</v>
      </c>
      <c r="F43" s="57">
        <f>IFERROR(AVERAGEIFS('Exploratory Data Analysis - vid'!$V:$V,'Exploratory Data Analysis - vid'!$AL:$AL,'11. ANOVA'!F$32,'Exploratory Data Analysis - vid'!$T:$T,'11. ANOVA'!$A43),0)</f>
        <v>146319.4</v>
      </c>
      <c r="G43" s="57">
        <f>IFERROR(AVERAGEIFS('Exploratory Data Analysis - vid'!$V:$V,'Exploratory Data Analysis - vid'!$AL:$AL,'11. ANOVA'!G$32,'Exploratory Data Analysis - vid'!$T:$T,'11. ANOVA'!$A43),0)</f>
        <v>17779</v>
      </c>
      <c r="H43" s="57">
        <f>IFERROR(AVERAGEIFS('Exploratory Data Analysis - vid'!$V:$V,'Exploratory Data Analysis - vid'!$AL:$AL,'11. ANOVA'!H$32,'Exploratory Data Analysis - vid'!$T:$T,'11. ANOVA'!$A43),0)</f>
        <v>51286.5</v>
      </c>
      <c r="I43" s="57">
        <f>IFERROR(AVERAGEIFS('Exploratory Data Analysis - vid'!$V:$V,'Exploratory Data Analysis - vid'!$AL:$AL,'11. ANOVA'!I$32,'Exploratory Data Analysis - vid'!$T:$T,'11. ANOVA'!$A43),0)</f>
        <v>0</v>
      </c>
      <c r="J43" s="57">
        <f>IFERROR(AVERAGEIFS('Exploratory Data Analysis - vid'!$V:$V,'Exploratory Data Analysis - vid'!$AL:$AL,'11. ANOVA'!J$32,'Exploratory Data Analysis - vid'!$T:$T,'11. ANOVA'!$A43),0)</f>
        <v>69652.166666666672</v>
      </c>
      <c r="L43" t="s">
        <v>9351</v>
      </c>
      <c r="M43">
        <v>46442.827450980389</v>
      </c>
      <c r="N43">
        <v>67954.431594706839</v>
      </c>
      <c r="O43">
        <v>82004.625724637677</v>
      </c>
      <c r="P43">
        <v>62000.528571428571</v>
      </c>
      <c r="Q43">
        <v>102343.00777777778</v>
      </c>
      <c r="R43">
        <v>75712.888888888905</v>
      </c>
      <c r="S43">
        <v>72743.051668070024</v>
      </c>
    </row>
    <row r="44" spans="1:19" x14ac:dyDescent="0.35">
      <c r="A44" t="s">
        <v>3953</v>
      </c>
      <c r="B44" s="4"/>
      <c r="C44" s="4">
        <v>2019</v>
      </c>
      <c r="D44" s="4" t="s">
        <v>9434</v>
      </c>
      <c r="E44" s="61">
        <f>IFERROR(AVERAGEIFS('Exploratory Data Analysis - vid'!$V:$V,'Exploratory Data Analysis - vid'!$AL:$AL,'11. ANOVA'!E$32,'Exploratory Data Analysis - vid'!$T:$T,'11. ANOVA'!$A44),0)</f>
        <v>0</v>
      </c>
      <c r="F44" s="57">
        <f>IFERROR(AVERAGEIFS('Exploratory Data Analysis - vid'!$V:$V,'Exploratory Data Analysis - vid'!$AL:$AL,'11. ANOVA'!F$32,'Exploratory Data Analysis - vid'!$T:$T,'11. ANOVA'!$A44),0)</f>
        <v>132764.79999999999</v>
      </c>
      <c r="G44" s="57">
        <f>IFERROR(AVERAGEIFS('Exploratory Data Analysis - vid'!$V:$V,'Exploratory Data Analysis - vid'!$AL:$AL,'11. ANOVA'!G$32,'Exploratory Data Analysis - vid'!$T:$T,'11. ANOVA'!$A44),0)</f>
        <v>88446</v>
      </c>
      <c r="H44" s="57">
        <f>IFERROR(AVERAGEIFS('Exploratory Data Analysis - vid'!$V:$V,'Exploratory Data Analysis - vid'!$AL:$AL,'11. ANOVA'!H$32,'Exploratory Data Analysis - vid'!$T:$T,'11. ANOVA'!$A44),0)</f>
        <v>21441</v>
      </c>
      <c r="I44" s="57">
        <f>IFERROR(AVERAGEIFS('Exploratory Data Analysis - vid'!$V:$V,'Exploratory Data Analysis - vid'!$AL:$AL,'11. ANOVA'!I$32,'Exploratory Data Analysis - vid'!$T:$T,'11. ANOVA'!$A44),0)</f>
        <v>0</v>
      </c>
      <c r="J44" s="57">
        <f>IFERROR(AVERAGEIFS('Exploratory Data Analysis - vid'!$V:$V,'Exploratory Data Analysis - vid'!$AL:$AL,'11. ANOVA'!J$32,'Exploratory Data Analysis - vid'!$T:$T,'11. ANOVA'!$A44),0)</f>
        <v>76694.176470588238</v>
      </c>
      <c r="L44" t="s">
        <v>9411</v>
      </c>
      <c r="M44">
        <v>1540587347.8743558</v>
      </c>
      <c r="N44">
        <v>3139724699.590601</v>
      </c>
      <c r="O44">
        <v>4085708863.9866409</v>
      </c>
      <c r="P44">
        <v>8383109370.5933676</v>
      </c>
      <c r="Q44">
        <v>12251567094.65863</v>
      </c>
      <c r="R44">
        <v>2940061137.4444418</v>
      </c>
      <c r="S44">
        <v>4771275065.2925177</v>
      </c>
    </row>
    <row r="45" spans="1:19" x14ac:dyDescent="0.35">
      <c r="A45" t="s">
        <v>2788</v>
      </c>
      <c r="B45" s="4"/>
      <c r="C45" s="4">
        <v>2020</v>
      </c>
      <c r="D45" s="4" t="s">
        <v>9434</v>
      </c>
      <c r="E45" s="61">
        <f>IFERROR(AVERAGEIFS('Exploratory Data Analysis - vid'!$V:$V,'Exploratory Data Analysis - vid'!$AL:$AL,'11. ANOVA'!E$32,'Exploratory Data Analysis - vid'!$T:$T,'11. ANOVA'!$A45),0)</f>
        <v>50260</v>
      </c>
      <c r="F45" s="57">
        <f>IFERROR(AVERAGEIFS('Exploratory Data Analysis - vid'!$V:$V,'Exploratory Data Analysis - vid'!$AL:$AL,'11. ANOVA'!F$32,'Exploratory Data Analysis - vid'!$T:$T,'11. ANOVA'!$A45),0)</f>
        <v>44880.583333333336</v>
      </c>
      <c r="G45" s="57">
        <f>IFERROR(AVERAGEIFS('Exploratory Data Analysis - vid'!$V:$V,'Exploratory Data Analysis - vid'!$AL:$AL,'11. ANOVA'!G$32,'Exploratory Data Analysis - vid'!$T:$T,'11. ANOVA'!$A45),0)</f>
        <v>31675.85</v>
      </c>
      <c r="H45" s="57">
        <f>IFERROR(AVERAGEIFS('Exploratory Data Analysis - vid'!$V:$V,'Exploratory Data Analysis - vid'!$AL:$AL,'11. ANOVA'!H$32,'Exploratory Data Analysis - vid'!$T:$T,'11. ANOVA'!$A45),0)</f>
        <v>30563.222222222223</v>
      </c>
      <c r="I45" s="57">
        <f>IFERROR(AVERAGEIFS('Exploratory Data Analysis - vid'!$V:$V,'Exploratory Data Analysis - vid'!$AL:$AL,'11. ANOVA'!I$32,'Exploratory Data Analysis - vid'!$T:$T,'11. ANOVA'!$A45),0)</f>
        <v>40029.4</v>
      </c>
      <c r="J45" s="57">
        <f>IFERROR(AVERAGEIFS('Exploratory Data Analysis - vid'!$V:$V,'Exploratory Data Analysis - vid'!$AL:$AL,'11. ANOVA'!J$32,'Exploratory Data Analysis - vid'!$T:$T,'11. ANOVA'!$A45),0)</f>
        <v>123065.09090909091</v>
      </c>
    </row>
    <row r="46" spans="1:19" ht="13.9" thickBot="1" x14ac:dyDescent="0.4">
      <c r="A46" t="s">
        <v>763</v>
      </c>
      <c r="B46" s="4"/>
      <c r="C46" s="4">
        <v>2021</v>
      </c>
      <c r="D46" s="4" t="s">
        <v>9434</v>
      </c>
      <c r="E46" s="61">
        <f>IFERROR(AVERAGEIFS('Exploratory Data Analysis - vid'!$V:$V,'Exploratory Data Analysis - vid'!$AL:$AL,'11. ANOVA'!E$32,'Exploratory Data Analysis - vid'!$T:$T,'11. ANOVA'!$A46),0)</f>
        <v>96331.833333333328</v>
      </c>
      <c r="F46" s="57">
        <f>IFERROR(AVERAGEIFS('Exploratory Data Analysis - vid'!$V:$V,'Exploratory Data Analysis - vid'!$AL:$AL,'11. ANOVA'!F$32,'Exploratory Data Analysis - vid'!$T:$T,'11. ANOVA'!$A46),0)</f>
        <v>84783.357142857145</v>
      </c>
      <c r="G46" s="57">
        <f>IFERROR(AVERAGEIFS('Exploratory Data Analysis - vid'!$V:$V,'Exploratory Data Analysis - vid'!$AL:$AL,'11. ANOVA'!G$32,'Exploratory Data Analysis - vid'!$T:$T,'11. ANOVA'!$A46),0)</f>
        <v>90743.84210526316</v>
      </c>
      <c r="H46" s="57">
        <f>IFERROR(AVERAGEIFS('Exploratory Data Analysis - vid'!$V:$V,'Exploratory Data Analysis - vid'!$AL:$AL,'11. ANOVA'!H$32,'Exploratory Data Analysis - vid'!$T:$T,'11. ANOVA'!$A46),0)</f>
        <v>26032.25</v>
      </c>
      <c r="I46" s="57">
        <f>IFERROR(AVERAGEIFS('Exploratory Data Analysis - vid'!$V:$V,'Exploratory Data Analysis - vid'!$AL:$AL,'11. ANOVA'!I$32,'Exploratory Data Analysis - vid'!$T:$T,'11. ANOVA'!$A46),0)</f>
        <v>127129</v>
      </c>
      <c r="J46" s="57">
        <f>IFERROR(AVERAGEIFS('Exploratory Data Analysis - vid'!$V:$V,'Exploratory Data Analysis - vid'!$AL:$AL,'11. ANOVA'!J$32,'Exploratory Data Analysis - vid'!$T:$T,'11. ANOVA'!$A46),0)</f>
        <v>56794.555555555555</v>
      </c>
      <c r="L46" s="58" t="s">
        <v>9434</v>
      </c>
      <c r="M46" s="58"/>
      <c r="N46" s="58"/>
      <c r="O46" s="58"/>
      <c r="P46" s="58"/>
      <c r="Q46" s="58"/>
      <c r="R46" s="58"/>
      <c r="S46" s="58"/>
    </row>
    <row r="47" spans="1:19" x14ac:dyDescent="0.35">
      <c r="A47" t="s">
        <v>1916</v>
      </c>
      <c r="B47" s="4"/>
      <c r="C47" s="4">
        <v>2022</v>
      </c>
      <c r="D47" s="4" t="s">
        <v>9434</v>
      </c>
      <c r="E47" s="61">
        <f>IFERROR(AVERAGEIFS('Exploratory Data Analysis - vid'!$V:$V,'Exploratory Data Analysis - vid'!$AL:$AL,'11. ANOVA'!E$32,'Exploratory Data Analysis - vid'!$T:$T,'11. ANOVA'!$A47),0)</f>
        <v>121361.41666666667</v>
      </c>
      <c r="F47" s="57">
        <f>IFERROR(AVERAGEIFS('Exploratory Data Analysis - vid'!$V:$V,'Exploratory Data Analysis - vid'!$AL:$AL,'11. ANOVA'!F$32,'Exploratory Data Analysis - vid'!$T:$T,'11. ANOVA'!$A47),0)</f>
        <v>64935.1</v>
      </c>
      <c r="G47" s="57">
        <f>IFERROR(AVERAGEIFS('Exploratory Data Analysis - vid'!$V:$V,'Exploratory Data Analysis - vid'!$AL:$AL,'11. ANOVA'!G$32,'Exploratory Data Analysis - vid'!$T:$T,'11. ANOVA'!$A47),0)</f>
        <v>101730.29411764706</v>
      </c>
      <c r="H47" s="57">
        <f>IFERROR(AVERAGEIFS('Exploratory Data Analysis - vid'!$V:$V,'Exploratory Data Analysis - vid'!$AL:$AL,'11. ANOVA'!H$32,'Exploratory Data Analysis - vid'!$T:$T,'11. ANOVA'!$A47),0)</f>
        <v>118751.33333333333</v>
      </c>
      <c r="I47" s="57">
        <f>IFERROR(AVERAGEIFS('Exploratory Data Analysis - vid'!$V:$V,'Exploratory Data Analysis - vid'!$AL:$AL,'11. ANOVA'!I$32,'Exploratory Data Analysis - vid'!$T:$T,'11. ANOVA'!$A47),0)</f>
        <v>223361</v>
      </c>
      <c r="J47" s="57">
        <f>IFERROR(AVERAGEIFS('Exploratory Data Analysis - vid'!$V:$V,'Exploratory Data Analysis - vid'!$AL:$AL,'11. ANOVA'!J$32,'Exploratory Data Analysis - vid'!$T:$T,'11. ANOVA'!$A47),0)</f>
        <v>0</v>
      </c>
      <c r="L47" t="s">
        <v>9409</v>
      </c>
      <c r="M47">
        <v>5</v>
      </c>
      <c r="N47">
        <v>5</v>
      </c>
      <c r="O47">
        <v>5</v>
      </c>
      <c r="P47">
        <v>5</v>
      </c>
      <c r="Q47">
        <v>5</v>
      </c>
      <c r="R47">
        <v>5</v>
      </c>
      <c r="S47">
        <v>30</v>
      </c>
    </row>
    <row r="48" spans="1:19" x14ac:dyDescent="0.35">
      <c r="A48" t="s">
        <v>8777</v>
      </c>
      <c r="B48" s="4" t="s">
        <v>9435</v>
      </c>
      <c r="C48" s="4">
        <v>2018</v>
      </c>
      <c r="D48" s="4" t="s">
        <v>9435</v>
      </c>
      <c r="E48" s="61">
        <f>IFERROR(AVERAGEIFS('Exploratory Data Analysis - vid'!$V:$V,'Exploratory Data Analysis - vid'!$AL:$AL,'11. ANOVA'!E$32,'Exploratory Data Analysis - vid'!$T:$T,'11. ANOVA'!$A48),0)</f>
        <v>53002.5</v>
      </c>
      <c r="F48" s="57">
        <f>IFERROR(AVERAGEIFS('Exploratory Data Analysis - vid'!$V:$V,'Exploratory Data Analysis - vid'!$AL:$AL,'11. ANOVA'!F$32,'Exploratory Data Analysis - vid'!$T:$T,'11. ANOVA'!$A48),0)</f>
        <v>148540.4</v>
      </c>
      <c r="G48" s="57">
        <f>IFERROR(AVERAGEIFS('Exploratory Data Analysis - vid'!$V:$V,'Exploratory Data Analysis - vid'!$AL:$AL,'11. ANOVA'!G$32,'Exploratory Data Analysis - vid'!$T:$T,'11. ANOVA'!$A48),0)</f>
        <v>60354.666666666664</v>
      </c>
      <c r="H48" s="57">
        <f>IFERROR(AVERAGEIFS('Exploratory Data Analysis - vid'!$V:$V,'Exploratory Data Analysis - vid'!$AL:$AL,'11. ANOVA'!H$32,'Exploratory Data Analysis - vid'!$T:$T,'11. ANOVA'!$A48),0)</f>
        <v>24247.8</v>
      </c>
      <c r="I48" s="57">
        <f>IFERROR(AVERAGEIFS('Exploratory Data Analysis - vid'!$V:$V,'Exploratory Data Analysis - vid'!$AL:$AL,'11. ANOVA'!I$32,'Exploratory Data Analysis - vid'!$T:$T,'11. ANOVA'!$A48),0)</f>
        <v>0</v>
      </c>
      <c r="J48" s="57">
        <f>IFERROR(AVERAGEIFS('Exploratory Data Analysis - vid'!$V:$V,'Exploratory Data Analysis - vid'!$AL:$AL,'11. ANOVA'!J$32,'Exploratory Data Analysis - vid'!$T:$T,'11. ANOVA'!$A48),0)</f>
        <v>202997.81818181818</v>
      </c>
      <c r="L48" t="s">
        <v>9410</v>
      </c>
      <c r="M48">
        <v>267953.25</v>
      </c>
      <c r="N48">
        <v>473683.2404761904</v>
      </c>
      <c r="O48">
        <v>330374.98622291023</v>
      </c>
      <c r="P48">
        <v>248074.30555555556</v>
      </c>
      <c r="Q48">
        <v>390519.4</v>
      </c>
      <c r="R48">
        <v>326205.98960190138</v>
      </c>
      <c r="S48">
        <v>2036811.1718565577</v>
      </c>
    </row>
    <row r="49" spans="1:19" x14ac:dyDescent="0.35">
      <c r="A49" t="s">
        <v>3849</v>
      </c>
      <c r="B49" s="4"/>
      <c r="C49" s="4">
        <v>2019</v>
      </c>
      <c r="D49" s="4" t="s">
        <v>9435</v>
      </c>
      <c r="E49" s="61">
        <f>IFERROR(AVERAGEIFS('Exploratory Data Analysis - vid'!$V:$V,'Exploratory Data Analysis - vid'!$AL:$AL,'11. ANOVA'!E$32,'Exploratory Data Analysis - vid'!$T:$T,'11. ANOVA'!$A49),0)</f>
        <v>57521.75</v>
      </c>
      <c r="F49" s="57">
        <f>IFERROR(AVERAGEIFS('Exploratory Data Analysis - vid'!$V:$V,'Exploratory Data Analysis - vid'!$AL:$AL,'11. ANOVA'!F$32,'Exploratory Data Analysis - vid'!$T:$T,'11. ANOVA'!$A49),0)</f>
        <v>69708.333333333328</v>
      </c>
      <c r="G49" s="57">
        <f>IFERROR(AVERAGEIFS('Exploratory Data Analysis - vid'!$V:$V,'Exploratory Data Analysis - vid'!$AL:$AL,'11. ANOVA'!G$32,'Exploratory Data Analysis - vid'!$T:$T,'11. ANOVA'!$A49),0)</f>
        <v>40652.857142857145</v>
      </c>
      <c r="H49" s="57">
        <f>IFERROR(AVERAGEIFS('Exploratory Data Analysis - vid'!$V:$V,'Exploratory Data Analysis - vid'!$AL:$AL,'11. ANOVA'!H$32,'Exploratory Data Analysis - vid'!$T:$T,'11. ANOVA'!$A49),0)</f>
        <v>35286.5</v>
      </c>
      <c r="I49" s="57">
        <f>IFERROR(AVERAGEIFS('Exploratory Data Analysis - vid'!$V:$V,'Exploratory Data Analysis - vid'!$AL:$AL,'11. ANOVA'!I$32,'Exploratory Data Analysis - vid'!$T:$T,'11. ANOVA'!$A49),0)</f>
        <v>12474.666666666666</v>
      </c>
      <c r="J49" s="57">
        <f>IFERROR(AVERAGEIFS('Exploratory Data Analysis - vid'!$V:$V,'Exploratory Data Analysis - vid'!$AL:$AL,'11. ANOVA'!J$32,'Exploratory Data Analysis - vid'!$T:$T,'11. ANOVA'!$A49),0)</f>
        <v>109617</v>
      </c>
      <c r="L49" t="s">
        <v>9351</v>
      </c>
      <c r="M49">
        <v>53590.65</v>
      </c>
      <c r="N49">
        <v>94736.648095238081</v>
      </c>
      <c r="O49">
        <v>66074.997244582046</v>
      </c>
      <c r="P49">
        <v>49614.861111111109</v>
      </c>
      <c r="Q49">
        <v>78103.88</v>
      </c>
      <c r="R49">
        <v>65241.197920380277</v>
      </c>
      <c r="S49">
        <v>67893.705728551926</v>
      </c>
    </row>
    <row r="50" spans="1:19" x14ac:dyDescent="0.35">
      <c r="A50" t="s">
        <v>2497</v>
      </c>
      <c r="B50" s="4"/>
      <c r="C50" s="4">
        <v>2020</v>
      </c>
      <c r="D50" s="4" t="s">
        <v>9435</v>
      </c>
      <c r="E50" s="61">
        <f>IFERROR(AVERAGEIFS('Exploratory Data Analysis - vid'!$V:$V,'Exploratory Data Analysis - vid'!$AL:$AL,'11. ANOVA'!E$32,'Exploratory Data Analysis - vid'!$T:$T,'11. ANOVA'!$A50),0)</f>
        <v>16180.5</v>
      </c>
      <c r="F50" s="57">
        <f>IFERROR(AVERAGEIFS('Exploratory Data Analysis - vid'!$V:$V,'Exploratory Data Analysis - vid'!$AL:$AL,'11. ANOVA'!F$32,'Exploratory Data Analysis - vid'!$T:$T,'11. ANOVA'!$A50),0)</f>
        <v>52358.73333333333</v>
      </c>
      <c r="G50" s="57">
        <f>IFERROR(AVERAGEIFS('Exploratory Data Analysis - vid'!$V:$V,'Exploratory Data Analysis - vid'!$AL:$AL,'11. ANOVA'!G$32,'Exploratory Data Analysis - vid'!$T:$T,'11. ANOVA'!$A50),0)</f>
        <v>88556.857142857145</v>
      </c>
      <c r="H50" s="57">
        <f>IFERROR(AVERAGEIFS('Exploratory Data Analysis - vid'!$V:$V,'Exploratory Data Analysis - vid'!$AL:$AL,'11. ANOVA'!H$32,'Exploratory Data Analysis - vid'!$T:$T,'11. ANOVA'!$A50),0)</f>
        <v>22645.4</v>
      </c>
      <c r="I50" s="57">
        <f>IFERROR(AVERAGEIFS('Exploratory Data Analysis - vid'!$V:$V,'Exploratory Data Analysis - vid'!$AL:$AL,'11. ANOVA'!I$32,'Exploratory Data Analysis - vid'!$T:$T,'11. ANOVA'!$A50),0)</f>
        <v>62370.5</v>
      </c>
      <c r="J50" s="57">
        <f>IFERROR(AVERAGEIFS('Exploratory Data Analysis - vid'!$V:$V,'Exploratory Data Analysis - vid'!$AL:$AL,'11. ANOVA'!J$32,'Exploratory Data Analysis - vid'!$T:$T,'11. ANOVA'!$A50),0)</f>
        <v>59424.25</v>
      </c>
      <c r="L50" t="s">
        <v>9411</v>
      </c>
      <c r="M50">
        <v>3043673582.8972225</v>
      </c>
      <c r="N50">
        <v>1894937023.6396637</v>
      </c>
      <c r="O50">
        <v>1474029636.7881956</v>
      </c>
      <c r="P50">
        <v>1623879277.246913</v>
      </c>
      <c r="Q50">
        <v>9288297867.7719994</v>
      </c>
      <c r="R50">
        <v>1955497409.1618948</v>
      </c>
      <c r="S50">
        <v>2896220709.224822</v>
      </c>
    </row>
    <row r="51" spans="1:19" x14ac:dyDescent="0.35">
      <c r="A51" t="s">
        <v>1171</v>
      </c>
      <c r="B51" s="4"/>
      <c r="C51" s="4">
        <v>2021</v>
      </c>
      <c r="D51" s="4" t="s">
        <v>9435</v>
      </c>
      <c r="E51" s="61">
        <f>IFERROR(AVERAGEIFS('Exploratory Data Analysis - vid'!$V:$V,'Exploratory Data Analysis - vid'!$AL:$AL,'11. ANOVA'!E$32,'Exploratory Data Analysis - vid'!$T:$T,'11. ANOVA'!$A51),0)</f>
        <v>41839.75</v>
      </c>
      <c r="F51" s="57">
        <f>IFERROR(AVERAGEIFS('Exploratory Data Analysis - vid'!$V:$V,'Exploratory Data Analysis - vid'!$AL:$AL,'11. ANOVA'!F$32,'Exploratory Data Analysis - vid'!$T:$T,'11. ANOVA'!$A51),0)</f>
        <v>110699.5625</v>
      </c>
      <c r="G51" s="57">
        <f>IFERROR(AVERAGEIFS('Exploratory Data Analysis - vid'!$V:$V,'Exploratory Data Analysis - vid'!$AL:$AL,'11. ANOVA'!G$32,'Exploratory Data Analysis - vid'!$T:$T,'11. ANOVA'!$A51),0)</f>
        <v>111489.48</v>
      </c>
      <c r="H51" s="57">
        <f>IFERROR(AVERAGEIFS('Exploratory Data Analysis - vid'!$V:$V,'Exploratory Data Analysis - vid'!$AL:$AL,'11. ANOVA'!H$32,'Exploratory Data Analysis - vid'!$T:$T,'11. ANOVA'!$A51),0)</f>
        <v>95396.181818181823</v>
      </c>
      <c r="I51" s="57">
        <f>IFERROR(AVERAGEIFS('Exploratory Data Analysis - vid'!$V:$V,'Exploratory Data Analysis - vid'!$AL:$AL,'11. ANOVA'!I$32,'Exploratory Data Analysis - vid'!$T:$T,'11. ANOVA'!$A51),0)</f>
        <v>10631.5</v>
      </c>
      <c r="J51" s="57">
        <f>IFERROR(AVERAGEIFS('Exploratory Data Analysis - vid'!$V:$V,'Exploratory Data Analysis - vid'!$AL:$AL,'11. ANOVA'!J$32,'Exploratory Data Analysis - vid'!$T:$T,'11. ANOVA'!$A51),0)</f>
        <v>61771.933333333334</v>
      </c>
    </row>
    <row r="52" spans="1:19" ht="13.9" thickBot="1" x14ac:dyDescent="0.4">
      <c r="A52" t="s">
        <v>2151</v>
      </c>
      <c r="B52" s="4"/>
      <c r="C52" s="4">
        <v>2022</v>
      </c>
      <c r="D52" s="4" t="s">
        <v>9435</v>
      </c>
      <c r="E52" s="61">
        <f>IFERROR(AVERAGEIFS('Exploratory Data Analysis - vid'!$V:$V,'Exploratory Data Analysis - vid'!$AL:$AL,'11. ANOVA'!E$32,'Exploratory Data Analysis - vid'!$T:$T,'11. ANOVA'!$A52),0)</f>
        <v>121044.75</v>
      </c>
      <c r="F52" s="57">
        <f>IFERROR(AVERAGEIFS('Exploratory Data Analysis - vid'!$V:$V,'Exploratory Data Analysis - vid'!$AL:$AL,'11. ANOVA'!F$32,'Exploratory Data Analysis - vid'!$T:$T,'11. ANOVA'!$A52),0)</f>
        <v>116034.33333333333</v>
      </c>
      <c r="G52" s="57">
        <f>IFERROR(AVERAGEIFS('Exploratory Data Analysis - vid'!$V:$V,'Exploratory Data Analysis - vid'!$AL:$AL,'11. ANOVA'!G$32,'Exploratory Data Analysis - vid'!$T:$T,'11. ANOVA'!$A52),0)</f>
        <v>69051.538461538468</v>
      </c>
      <c r="H52" s="57">
        <f>IFERROR(AVERAGEIFS('Exploratory Data Analysis - vid'!$V:$V,'Exploratory Data Analysis - vid'!$AL:$AL,'11. ANOVA'!H$32,'Exploratory Data Analysis - vid'!$T:$T,'11. ANOVA'!$A52),0)</f>
        <v>93269.142857142855</v>
      </c>
      <c r="I52" s="57">
        <f>IFERROR(AVERAGEIFS('Exploratory Data Analysis - vid'!$V:$V,'Exploratory Data Analysis - vid'!$AL:$AL,'11. ANOVA'!I$32,'Exploratory Data Analysis - vid'!$T:$T,'11. ANOVA'!$A52),0)</f>
        <v>144449</v>
      </c>
      <c r="J52" s="57">
        <f>IFERROR(AVERAGEIFS('Exploratory Data Analysis - vid'!$V:$V,'Exploratory Data Analysis - vid'!$AL:$AL,'11. ANOVA'!J$32,'Exploratory Data Analysis - vid'!$T:$T,'11. ANOVA'!$A52),0)</f>
        <v>82659.100000000006</v>
      </c>
      <c r="L52" s="58" t="s">
        <v>9435</v>
      </c>
      <c r="M52" s="58"/>
      <c r="N52" s="58"/>
      <c r="O52" s="58"/>
      <c r="P52" s="58"/>
      <c r="Q52" s="58"/>
      <c r="R52" s="58"/>
      <c r="S52" s="58"/>
    </row>
    <row r="53" spans="1:19" x14ac:dyDescent="0.35">
      <c r="E53" s="60"/>
      <c r="L53" t="s">
        <v>9409</v>
      </c>
      <c r="M53">
        <v>5</v>
      </c>
      <c r="N53">
        <v>5</v>
      </c>
      <c r="O53">
        <v>5</v>
      </c>
      <c r="P53">
        <v>5</v>
      </c>
      <c r="Q53">
        <v>5</v>
      </c>
      <c r="R53">
        <v>5</v>
      </c>
      <c r="S53">
        <v>30</v>
      </c>
    </row>
    <row r="54" spans="1:19" x14ac:dyDescent="0.35">
      <c r="L54" t="s">
        <v>9410</v>
      </c>
      <c r="M54">
        <v>289589.25</v>
      </c>
      <c r="N54">
        <v>497341.36249999999</v>
      </c>
      <c r="O54">
        <v>370105.39941391943</v>
      </c>
      <c r="P54">
        <v>270845.02467532468</v>
      </c>
      <c r="Q54">
        <v>229925.66666666669</v>
      </c>
      <c r="R54">
        <v>516470.10151515156</v>
      </c>
      <c r="S54">
        <v>2174276.8047710625</v>
      </c>
    </row>
    <row r="55" spans="1:19" x14ac:dyDescent="0.35">
      <c r="L55" t="s">
        <v>9351</v>
      </c>
      <c r="M55">
        <v>57917.85</v>
      </c>
      <c r="N55">
        <v>99468.272499999992</v>
      </c>
      <c r="O55">
        <v>74021.079882783888</v>
      </c>
      <c r="P55">
        <v>54169.004935064935</v>
      </c>
      <c r="Q55">
        <v>45985.133333333339</v>
      </c>
      <c r="R55">
        <v>103294.02030303031</v>
      </c>
      <c r="S55">
        <v>72475.893492368748</v>
      </c>
    </row>
    <row r="56" spans="1:19" x14ac:dyDescent="0.35">
      <c r="B56" t="s">
        <v>9440</v>
      </c>
      <c r="C56" t="s">
        <v>9442</v>
      </c>
      <c r="D56" t="s">
        <v>26</v>
      </c>
      <c r="E56" s="59" t="s">
        <v>14</v>
      </c>
      <c r="F56" t="s">
        <v>9441</v>
      </c>
      <c r="G56" t="s">
        <v>9443</v>
      </c>
      <c r="L56" t="s">
        <v>9411</v>
      </c>
      <c r="M56">
        <v>1502458687.2687502</v>
      </c>
      <c r="N56">
        <v>1478403150.9183655</v>
      </c>
      <c r="O56">
        <v>735018827.21269131</v>
      </c>
      <c r="P56">
        <v>1368516516.1920695</v>
      </c>
      <c r="Q56">
        <v>3612769133.3805547</v>
      </c>
      <c r="R56">
        <v>3513816943.093647</v>
      </c>
      <c r="S56">
        <v>2189372214.6245527</v>
      </c>
    </row>
    <row r="57" spans="1:19" x14ac:dyDescent="0.35">
      <c r="B57" s="4">
        <v>1</v>
      </c>
      <c r="C57" s="4" t="s">
        <v>9388</v>
      </c>
      <c r="D57" s="4" t="s">
        <v>187</v>
      </c>
      <c r="E57" s="4">
        <v>2018</v>
      </c>
      <c r="F57" s="4">
        <f>SUMIFS('Exploratory Data Analysis - vid'!V:V,'Exploratory Data Analysis - vid'!S:S,'11. ANOVA'!B57,'Exploratory Data Analysis - vid'!AF:AF,'11. ANOVA'!D57,'Exploratory Data Analysis - vid'!AL:AL,'11. ANOVA'!C57,'Exploratory Data Analysis - vid'!O:O,'11. ANOVA'!E57)</f>
        <v>4718</v>
      </c>
      <c r="G57" s="4">
        <f>IFERROR(AVERAGEIFS('Exploratory Data Analysis - vid'!V:V,'Exploratory Data Analysis - vid'!S:S,'11. ANOVA'!B57,'Exploratory Data Analysis - vid'!AF:AF,'11. ANOVA'!D57,'Exploratory Data Analysis - vid'!AL:AL,'11. ANOVA'!C57,'Exploratory Data Analysis - vid'!O:O,'11. ANOVA'!E57),0)</f>
        <v>4718</v>
      </c>
    </row>
    <row r="58" spans="1:19" ht="13.9" thickBot="1" x14ac:dyDescent="0.4">
      <c r="B58" s="4">
        <v>1</v>
      </c>
      <c r="C58" s="4" t="s">
        <v>9388</v>
      </c>
      <c r="D58" s="4" t="s">
        <v>52</v>
      </c>
      <c r="E58" s="4">
        <v>2018</v>
      </c>
      <c r="F58" s="4">
        <f>SUMIFS('Exploratory Data Analysis - vid'!V:V,'Exploratory Data Analysis - vid'!S:S,'11. ANOVA'!B58,'Exploratory Data Analysis - vid'!AF:AF,'11. ANOVA'!D58,'Exploratory Data Analysis - vid'!AL:AL,'11. ANOVA'!C58,'Exploratory Data Analysis - vid'!O:O,'11. ANOVA'!E58)</f>
        <v>0</v>
      </c>
      <c r="G58" s="4">
        <f>IFERROR(AVERAGEIFS('Exploratory Data Analysis - vid'!V:V,'Exploratory Data Analysis - vid'!S:S,'11. ANOVA'!B58,'Exploratory Data Analysis - vid'!AF:AF,'11. ANOVA'!D58,'Exploratory Data Analysis - vid'!AL:AL,'11. ANOVA'!C58,'Exploratory Data Analysis - vid'!O:O,'11. ANOVA'!E58),0)</f>
        <v>0</v>
      </c>
      <c r="L58" s="58" t="s">
        <v>9350</v>
      </c>
      <c r="M58" s="58"/>
      <c r="N58" s="58"/>
      <c r="O58" s="58"/>
      <c r="P58" s="58"/>
      <c r="Q58" s="58"/>
    </row>
    <row r="59" spans="1:19" x14ac:dyDescent="0.35">
      <c r="B59" s="4">
        <v>1</v>
      </c>
      <c r="C59" s="4" t="s">
        <v>9388</v>
      </c>
      <c r="D59" s="4" t="s">
        <v>259</v>
      </c>
      <c r="E59" s="4">
        <v>2018</v>
      </c>
      <c r="F59" s="4">
        <f>SUMIFS('Exploratory Data Analysis - vid'!V:V,'Exploratory Data Analysis - vid'!S:S,'11. ANOVA'!B59,'Exploratory Data Analysis - vid'!AF:AF,'11. ANOVA'!D59,'Exploratory Data Analysis - vid'!AL:AL,'11. ANOVA'!C59,'Exploratory Data Analysis - vid'!O:O,'11. ANOVA'!E59)</f>
        <v>67036</v>
      </c>
      <c r="G59" s="4">
        <f>IFERROR(AVERAGEIFS('Exploratory Data Analysis - vid'!V:V,'Exploratory Data Analysis - vid'!S:S,'11. ANOVA'!B59,'Exploratory Data Analysis - vid'!AF:AF,'11. ANOVA'!D59,'Exploratory Data Analysis - vid'!AL:AL,'11. ANOVA'!C59,'Exploratory Data Analysis - vid'!O:O,'11. ANOVA'!E59),0)</f>
        <v>67036</v>
      </c>
      <c r="H59" t="s">
        <v>9380</v>
      </c>
      <c r="L59" t="s">
        <v>9409</v>
      </c>
      <c r="M59">
        <v>20</v>
      </c>
      <c r="N59">
        <v>20</v>
      </c>
      <c r="O59">
        <v>20</v>
      </c>
      <c r="P59">
        <v>20</v>
      </c>
      <c r="Q59">
        <v>20</v>
      </c>
      <c r="R59">
        <v>20</v>
      </c>
    </row>
    <row r="60" spans="1:19" x14ac:dyDescent="0.35">
      <c r="B60" s="4">
        <v>1</v>
      </c>
      <c r="C60" s="4" t="s">
        <v>9388</v>
      </c>
      <c r="D60" s="4" t="s">
        <v>370</v>
      </c>
      <c r="E60" s="4">
        <v>2018</v>
      </c>
      <c r="F60" s="4">
        <f>SUMIFS('Exploratory Data Analysis - vid'!V:V,'Exploratory Data Analysis - vid'!S:S,'11. ANOVA'!B60,'Exploratory Data Analysis - vid'!AF:AF,'11. ANOVA'!D60,'Exploratory Data Analysis - vid'!AL:AL,'11. ANOVA'!C60,'Exploratory Data Analysis - vid'!O:O,'11. ANOVA'!E60)</f>
        <v>0</v>
      </c>
      <c r="G60" s="4">
        <f>IFERROR(AVERAGEIFS('Exploratory Data Analysis - vid'!V:V,'Exploratory Data Analysis - vid'!S:S,'11. ANOVA'!B60,'Exploratory Data Analysis - vid'!AF:AF,'11. ANOVA'!D60,'Exploratory Data Analysis - vid'!AL:AL,'11. ANOVA'!C60,'Exploratory Data Analysis - vid'!O:O,'11. ANOVA'!E60),0)</f>
        <v>0</v>
      </c>
      <c r="H60" t="s">
        <v>9382</v>
      </c>
      <c r="L60" t="s">
        <v>9410</v>
      </c>
      <c r="M60">
        <v>1111579.8039215687</v>
      </c>
      <c r="N60">
        <v>1701471.2124648762</v>
      </c>
      <c r="O60">
        <v>1404505.9892600179</v>
      </c>
      <c r="P60">
        <v>1185317.558802309</v>
      </c>
      <c r="Q60">
        <v>1561664.5198412698</v>
      </c>
      <c r="R60">
        <v>1587753.5688948308</v>
      </c>
    </row>
    <row r="61" spans="1:19" x14ac:dyDescent="0.35">
      <c r="B61" s="4">
        <v>1</v>
      </c>
      <c r="C61" s="4" t="s">
        <v>9388</v>
      </c>
      <c r="D61" s="4" t="s">
        <v>187</v>
      </c>
      <c r="E61" s="4">
        <v>2019</v>
      </c>
      <c r="F61" s="4">
        <f>SUMIFS('Exploratory Data Analysis - vid'!V:V,'Exploratory Data Analysis - vid'!S:S,'11. ANOVA'!B61,'Exploratory Data Analysis - vid'!AF:AF,'11. ANOVA'!D61,'Exploratory Data Analysis - vid'!AL:AL,'11. ANOVA'!C61,'Exploratory Data Analysis - vid'!O:O,'11. ANOVA'!E61)</f>
        <v>0</v>
      </c>
      <c r="G61" s="4">
        <f>IFERROR(AVERAGEIFS('Exploratory Data Analysis - vid'!V:V,'Exploratory Data Analysis - vid'!S:S,'11. ANOVA'!B61,'Exploratory Data Analysis - vid'!AF:AF,'11. ANOVA'!D61,'Exploratory Data Analysis - vid'!AL:AL,'11. ANOVA'!C61,'Exploratory Data Analysis - vid'!O:O,'11. ANOVA'!E61),0)</f>
        <v>0</v>
      </c>
      <c r="H61" t="s">
        <v>9383</v>
      </c>
      <c r="L61" t="s">
        <v>9351</v>
      </c>
      <c r="M61">
        <v>55578.990196078434</v>
      </c>
      <c r="N61">
        <v>85073.5606232438</v>
      </c>
      <c r="O61">
        <v>70225.299463000891</v>
      </c>
      <c r="P61">
        <v>59265.877940115446</v>
      </c>
      <c r="Q61">
        <v>78083.225992063497</v>
      </c>
      <c r="R61">
        <v>79387.678444741541</v>
      </c>
    </row>
    <row r="62" spans="1:19" x14ac:dyDescent="0.35">
      <c r="B62" s="4">
        <v>1</v>
      </c>
      <c r="C62" s="4" t="s">
        <v>9388</v>
      </c>
      <c r="D62" s="4" t="s">
        <v>52</v>
      </c>
      <c r="E62" s="4">
        <v>2019</v>
      </c>
      <c r="F62" s="4">
        <f>SUMIFS('Exploratory Data Analysis - vid'!V:V,'Exploratory Data Analysis - vid'!S:S,'11. ANOVA'!B62,'Exploratory Data Analysis - vid'!AF:AF,'11. ANOVA'!D62,'Exploratory Data Analysis - vid'!AL:AL,'11. ANOVA'!C62,'Exploratory Data Analysis - vid'!O:O,'11. ANOVA'!E62)</f>
        <v>0</v>
      </c>
      <c r="G62" s="4">
        <f>IFERROR(AVERAGEIFS('Exploratory Data Analysis - vid'!V:V,'Exploratory Data Analysis - vid'!S:S,'11. ANOVA'!B62,'Exploratory Data Analysis - vid'!AF:AF,'11. ANOVA'!D62,'Exploratory Data Analysis - vid'!AL:AL,'11. ANOVA'!C62,'Exploratory Data Analysis - vid'!O:O,'11. ANOVA'!E62),0)</f>
        <v>0</v>
      </c>
      <c r="H62" t="s">
        <v>9386</v>
      </c>
      <c r="L62" t="s">
        <v>9411</v>
      </c>
      <c r="M62">
        <v>2487796103.2454815</v>
      </c>
      <c r="N62">
        <v>1889482481.9811177</v>
      </c>
      <c r="O62">
        <v>1960592336.0613739</v>
      </c>
      <c r="P62">
        <v>3063989243.3622603</v>
      </c>
      <c r="Q62">
        <v>10441619640.763769</v>
      </c>
      <c r="R62">
        <v>2335763450.7166734</v>
      </c>
    </row>
    <row r="63" spans="1:19" x14ac:dyDescent="0.35">
      <c r="B63" s="4">
        <v>1</v>
      </c>
      <c r="C63" s="4" t="s">
        <v>9388</v>
      </c>
      <c r="D63" s="4" t="s">
        <v>259</v>
      </c>
      <c r="E63" s="4">
        <v>2019</v>
      </c>
      <c r="F63" s="4">
        <f>SUMIFS('Exploratory Data Analysis - vid'!V:V,'Exploratory Data Analysis - vid'!S:S,'11. ANOVA'!B63,'Exploratory Data Analysis - vid'!AF:AF,'11. ANOVA'!D63,'Exploratory Data Analysis - vid'!AL:AL,'11. ANOVA'!C63,'Exploratory Data Analysis - vid'!O:O,'11. ANOVA'!E63)</f>
        <v>0</v>
      </c>
      <c r="G63" s="4">
        <f>IFERROR(AVERAGEIFS('Exploratory Data Analysis - vid'!V:V,'Exploratory Data Analysis - vid'!S:S,'11. ANOVA'!B63,'Exploratory Data Analysis - vid'!AF:AF,'11. ANOVA'!D63,'Exploratory Data Analysis - vid'!AL:AL,'11. ANOVA'!C63,'Exploratory Data Analysis - vid'!O:O,'11. ANOVA'!E63),0)</f>
        <v>0</v>
      </c>
      <c r="H63" t="s">
        <v>9387</v>
      </c>
    </row>
    <row r="64" spans="1:19" x14ac:dyDescent="0.35">
      <c r="B64" s="4">
        <v>1</v>
      </c>
      <c r="C64" s="4" t="s">
        <v>9388</v>
      </c>
      <c r="D64" s="4" t="s">
        <v>370</v>
      </c>
      <c r="E64" s="4">
        <v>2019</v>
      </c>
      <c r="F64" s="4">
        <f>SUMIFS('Exploratory Data Analysis - vid'!V:V,'Exploratory Data Analysis - vid'!S:S,'11. ANOVA'!B64,'Exploratory Data Analysis - vid'!AF:AF,'11. ANOVA'!D64,'Exploratory Data Analysis - vid'!AL:AL,'11. ANOVA'!C64,'Exploratory Data Analysis - vid'!O:O,'11. ANOVA'!E64)</f>
        <v>0</v>
      </c>
      <c r="G64" s="4">
        <f>IFERROR(AVERAGEIFS('Exploratory Data Analysis - vid'!V:V,'Exploratory Data Analysis - vid'!S:S,'11. ANOVA'!B64,'Exploratory Data Analysis - vid'!AF:AF,'11. ANOVA'!D64,'Exploratory Data Analysis - vid'!AL:AL,'11. ANOVA'!C64,'Exploratory Data Analysis - vid'!O:O,'11. ANOVA'!E64),0)</f>
        <v>0</v>
      </c>
    </row>
    <row r="65" spans="2:18" ht="13.9" thickBot="1" x14ac:dyDescent="0.4">
      <c r="B65" s="4">
        <v>1</v>
      </c>
      <c r="C65" s="4" t="s">
        <v>9388</v>
      </c>
      <c r="D65" s="4" t="s">
        <v>187</v>
      </c>
      <c r="E65" s="4">
        <v>2020</v>
      </c>
      <c r="F65" s="4">
        <f>SUMIFS('Exploratory Data Analysis - vid'!V:V,'Exploratory Data Analysis - vid'!S:S,'11. ANOVA'!B65,'Exploratory Data Analysis - vid'!AF:AF,'11. ANOVA'!D65,'Exploratory Data Analysis - vid'!AL:AL,'11. ANOVA'!C65,'Exploratory Data Analysis - vid'!O:O,'11. ANOVA'!E65)</f>
        <v>125214</v>
      </c>
      <c r="G65" s="4">
        <f>IFERROR(AVERAGEIFS('Exploratory Data Analysis - vid'!V:V,'Exploratory Data Analysis - vid'!S:S,'11. ANOVA'!B65,'Exploratory Data Analysis - vid'!AF:AF,'11. ANOVA'!D65,'Exploratory Data Analysis - vid'!AL:AL,'11. ANOVA'!C65,'Exploratory Data Analysis - vid'!O:O,'11. ANOVA'!E65),0)</f>
        <v>31303.5</v>
      </c>
      <c r="L65" t="s">
        <v>9412</v>
      </c>
    </row>
    <row r="66" spans="2:18" x14ac:dyDescent="0.35">
      <c r="B66" s="4">
        <v>1</v>
      </c>
      <c r="C66" s="4" t="s">
        <v>9388</v>
      </c>
      <c r="D66" s="4" t="s">
        <v>52</v>
      </c>
      <c r="E66" s="4">
        <v>2020</v>
      </c>
      <c r="F66" s="4">
        <f>SUMIFS('Exploratory Data Analysis - vid'!V:V,'Exploratory Data Analysis - vid'!S:S,'11. ANOVA'!B66,'Exploratory Data Analysis - vid'!AF:AF,'11. ANOVA'!D66,'Exploratory Data Analysis - vid'!AL:AL,'11. ANOVA'!C66,'Exploratory Data Analysis - vid'!O:O,'11. ANOVA'!E66)</f>
        <v>128959</v>
      </c>
      <c r="G66" s="4">
        <f>IFERROR(AVERAGEIFS('Exploratory Data Analysis - vid'!V:V,'Exploratory Data Analysis - vid'!S:S,'11. ANOVA'!B66,'Exploratory Data Analysis - vid'!AF:AF,'11. ANOVA'!D66,'Exploratory Data Analysis - vid'!AL:AL,'11. ANOVA'!C66,'Exploratory Data Analysis - vid'!O:O,'11. ANOVA'!E66),0)</f>
        <v>25791.8</v>
      </c>
      <c r="L66" s="44" t="s">
        <v>9413</v>
      </c>
      <c r="M66" s="44" t="s">
        <v>9414</v>
      </c>
      <c r="N66" s="44" t="s">
        <v>9415</v>
      </c>
      <c r="O66" s="44" t="s">
        <v>9416</v>
      </c>
      <c r="P66" s="44" t="s">
        <v>9417</v>
      </c>
      <c r="Q66" s="44" t="s">
        <v>9418</v>
      </c>
      <c r="R66" s="44" t="s">
        <v>9419</v>
      </c>
    </row>
    <row r="67" spans="2:18" x14ac:dyDescent="0.35">
      <c r="B67" s="4">
        <v>1</v>
      </c>
      <c r="C67" s="4" t="s">
        <v>9388</v>
      </c>
      <c r="D67" s="4" t="s">
        <v>259</v>
      </c>
      <c r="E67" s="4">
        <v>2020</v>
      </c>
      <c r="F67" s="4">
        <f>SUMIFS('Exploratory Data Analysis - vid'!V:V,'Exploratory Data Analysis - vid'!S:S,'11. ANOVA'!B67,'Exploratory Data Analysis - vid'!AF:AF,'11. ANOVA'!D67,'Exploratory Data Analysis - vid'!AL:AL,'11. ANOVA'!C67,'Exploratory Data Analysis - vid'!O:O,'11. ANOVA'!E67)</f>
        <v>0</v>
      </c>
      <c r="G67" s="4">
        <f>IFERROR(AVERAGEIFS('Exploratory Data Analysis - vid'!V:V,'Exploratory Data Analysis - vid'!S:S,'11. ANOVA'!B67,'Exploratory Data Analysis - vid'!AF:AF,'11. ANOVA'!D67,'Exploratory Data Analysis - vid'!AL:AL,'11. ANOVA'!C67,'Exploratory Data Analysis - vid'!O:O,'11. ANOVA'!E67),0)</f>
        <v>0</v>
      </c>
      <c r="L67" t="s">
        <v>9437</v>
      </c>
      <c r="M67">
        <v>465142145.32458496</v>
      </c>
      <c r="N67">
        <v>3</v>
      </c>
      <c r="O67">
        <v>155047381.77486166</v>
      </c>
      <c r="P67">
        <v>3.7028398677034773E-2</v>
      </c>
      <c r="Q67">
        <v>0.99041036061144783</v>
      </c>
      <c r="R67">
        <v>2.6993925975521802</v>
      </c>
    </row>
    <row r="68" spans="2:18" x14ac:dyDescent="0.35">
      <c r="B68" s="4">
        <v>1</v>
      </c>
      <c r="C68" s="4" t="s">
        <v>9388</v>
      </c>
      <c r="D68" s="4" t="s">
        <v>370</v>
      </c>
      <c r="E68" s="4">
        <v>2020</v>
      </c>
      <c r="F68" s="4">
        <f>SUMIFS('Exploratory Data Analysis - vid'!V:V,'Exploratory Data Analysis - vid'!S:S,'11. ANOVA'!B68,'Exploratory Data Analysis - vid'!AF:AF,'11. ANOVA'!D68,'Exploratory Data Analysis - vid'!AL:AL,'11. ANOVA'!C68,'Exploratory Data Analysis - vid'!O:O,'11. ANOVA'!E68)</f>
        <v>0</v>
      </c>
      <c r="G68" s="4">
        <f>IFERROR(AVERAGEIFS('Exploratory Data Analysis - vid'!V:V,'Exploratory Data Analysis - vid'!S:S,'11. ANOVA'!B68,'Exploratory Data Analysis - vid'!AF:AF,'11. ANOVA'!D68,'Exploratory Data Analysis - vid'!AL:AL,'11. ANOVA'!C68,'Exploratory Data Analysis - vid'!O:O,'11. ANOVA'!E68),0)</f>
        <v>0</v>
      </c>
      <c r="L68" t="s">
        <v>9421</v>
      </c>
      <c r="M68">
        <v>13885063342.734009</v>
      </c>
      <c r="N68">
        <v>5</v>
      </c>
      <c r="O68">
        <v>2777012668.5468016</v>
      </c>
      <c r="P68">
        <v>0.66320586033139373</v>
      </c>
      <c r="Q68">
        <v>0.6522294667189128</v>
      </c>
      <c r="R68">
        <v>2.3092017503949336</v>
      </c>
    </row>
    <row r="69" spans="2:18" x14ac:dyDescent="0.35">
      <c r="B69" s="4">
        <v>1</v>
      </c>
      <c r="C69" s="4" t="s">
        <v>9388</v>
      </c>
      <c r="D69" s="4" t="s">
        <v>187</v>
      </c>
      <c r="E69" s="4">
        <v>2021</v>
      </c>
      <c r="F69" s="4">
        <f>SUMIFS('Exploratory Data Analysis - vid'!V:V,'Exploratory Data Analysis - vid'!S:S,'11. ANOVA'!B69,'Exploratory Data Analysis - vid'!AF:AF,'11. ANOVA'!D69,'Exploratory Data Analysis - vid'!AL:AL,'11. ANOVA'!C69,'Exploratory Data Analysis - vid'!O:O,'11. ANOVA'!E69)</f>
        <v>0</v>
      </c>
      <c r="G69" s="4">
        <f>IFERROR(AVERAGEIFS('Exploratory Data Analysis - vid'!V:V,'Exploratory Data Analysis - vid'!S:S,'11. ANOVA'!B69,'Exploratory Data Analysis - vid'!AF:AF,'11. ANOVA'!D69,'Exploratory Data Analysis - vid'!AL:AL,'11. ANOVA'!C69,'Exploratory Data Analysis - vid'!O:O,'11. ANOVA'!E69),0)</f>
        <v>0</v>
      </c>
      <c r="L69" t="s">
        <v>9438</v>
      </c>
      <c r="M69">
        <v>18963910866.2323</v>
      </c>
      <c r="N69">
        <v>15</v>
      </c>
      <c r="O69">
        <v>1264260724.4154866</v>
      </c>
      <c r="P69">
        <v>0.30193060727300497</v>
      </c>
      <c r="Q69">
        <v>0.99424526217554132</v>
      </c>
      <c r="R69">
        <v>1.7718000335548416</v>
      </c>
    </row>
    <row r="70" spans="2:18" x14ac:dyDescent="0.35">
      <c r="B70" s="4">
        <v>1</v>
      </c>
      <c r="C70" s="4" t="s">
        <v>9388</v>
      </c>
      <c r="D70" s="4" t="s">
        <v>52</v>
      </c>
      <c r="E70" s="4">
        <v>2021</v>
      </c>
      <c r="F70" s="4">
        <f>SUMIFS('Exploratory Data Analysis - vid'!V:V,'Exploratory Data Analysis - vid'!S:S,'11. ANOVA'!B70,'Exploratory Data Analysis - vid'!AF:AF,'11. ANOVA'!D70,'Exploratory Data Analysis - vid'!AL:AL,'11. ANOVA'!C70,'Exploratory Data Analysis - vid'!O:O,'11. ANOVA'!E70)</f>
        <v>515741</v>
      </c>
      <c r="G70" s="4">
        <f>IFERROR(AVERAGEIFS('Exploratory Data Analysis - vid'!V:V,'Exploratory Data Analysis - vid'!S:S,'11. ANOVA'!B70,'Exploratory Data Analysis - vid'!AF:AF,'11. ANOVA'!D70,'Exploratory Data Analysis - vid'!AL:AL,'11. ANOVA'!C70,'Exploratory Data Analysis - vid'!O:O,'11. ANOVA'!E70),0)</f>
        <v>51574.1</v>
      </c>
      <c r="L70" t="s">
        <v>9439</v>
      </c>
      <c r="M70">
        <v>401976568854.92603</v>
      </c>
      <c r="N70">
        <v>96</v>
      </c>
      <c r="O70">
        <v>4187255925.5721459</v>
      </c>
    </row>
    <row r="71" spans="2:18" x14ac:dyDescent="0.35">
      <c r="B71" s="4">
        <v>1</v>
      </c>
      <c r="C71" s="4" t="s">
        <v>9388</v>
      </c>
      <c r="D71" s="4" t="s">
        <v>259</v>
      </c>
      <c r="E71" s="4">
        <v>2021</v>
      </c>
      <c r="F71" s="4">
        <f>SUMIFS('Exploratory Data Analysis - vid'!V:V,'Exploratory Data Analysis - vid'!S:S,'11. ANOVA'!B71,'Exploratory Data Analysis - vid'!AF:AF,'11. ANOVA'!D71,'Exploratory Data Analysis - vid'!AL:AL,'11. ANOVA'!C71,'Exploratory Data Analysis - vid'!O:O,'11. ANOVA'!E71)</f>
        <v>295921</v>
      </c>
      <c r="G71" s="4">
        <f>IFERROR(AVERAGEIFS('Exploratory Data Analysis - vid'!V:V,'Exploratory Data Analysis - vid'!S:S,'11. ANOVA'!B71,'Exploratory Data Analysis - vid'!AF:AF,'11. ANOVA'!D71,'Exploratory Data Analysis - vid'!AL:AL,'11. ANOVA'!C71,'Exploratory Data Analysis - vid'!O:O,'11. ANOVA'!E71),0)</f>
        <v>147960.5</v>
      </c>
    </row>
    <row r="72" spans="2:18" ht="13.9" thickBot="1" x14ac:dyDescent="0.4">
      <c r="B72" s="4">
        <v>1</v>
      </c>
      <c r="C72" s="4" t="s">
        <v>9388</v>
      </c>
      <c r="D72" s="4" t="s">
        <v>370</v>
      </c>
      <c r="E72" s="4">
        <v>2021</v>
      </c>
      <c r="F72" s="4">
        <f>SUMIFS('Exploratory Data Analysis - vid'!V:V,'Exploratory Data Analysis - vid'!S:S,'11. ANOVA'!B72,'Exploratory Data Analysis - vid'!AF:AF,'11. ANOVA'!D72,'Exploratory Data Analysis - vid'!AL:AL,'11. ANOVA'!C72,'Exploratory Data Analysis - vid'!O:O,'11. ANOVA'!E72)</f>
        <v>0</v>
      </c>
      <c r="G72" s="4">
        <f>IFERROR(AVERAGEIFS('Exploratory Data Analysis - vid'!V:V,'Exploratory Data Analysis - vid'!S:S,'11. ANOVA'!B72,'Exploratory Data Analysis - vid'!AF:AF,'11. ANOVA'!D72,'Exploratory Data Analysis - vid'!AL:AL,'11. ANOVA'!C72,'Exploratory Data Analysis - vid'!O:O,'11. ANOVA'!E72),0)</f>
        <v>0</v>
      </c>
      <c r="L72" s="43" t="s">
        <v>9350</v>
      </c>
      <c r="M72" s="43">
        <v>435290685209.21692</v>
      </c>
      <c r="N72" s="43">
        <v>119</v>
      </c>
      <c r="O72" s="43"/>
      <c r="P72" s="43"/>
      <c r="Q72" s="43"/>
      <c r="R72" s="43"/>
    </row>
    <row r="73" spans="2:18" x14ac:dyDescent="0.35">
      <c r="B73" s="4">
        <v>1</v>
      </c>
      <c r="C73" s="4" t="s">
        <v>9388</v>
      </c>
      <c r="D73" s="4" t="s">
        <v>187</v>
      </c>
      <c r="E73" s="4">
        <v>2022</v>
      </c>
      <c r="F73" s="4">
        <f>SUMIFS('Exploratory Data Analysis - vid'!V:V,'Exploratory Data Analysis - vid'!S:S,'11. ANOVA'!B73,'Exploratory Data Analysis - vid'!AF:AF,'11. ANOVA'!D73,'Exploratory Data Analysis - vid'!AL:AL,'11. ANOVA'!C73,'Exploratory Data Analysis - vid'!O:O,'11. ANOVA'!E73)</f>
        <v>0</v>
      </c>
      <c r="G73" s="4">
        <f>IFERROR(AVERAGEIFS('Exploratory Data Analysis - vid'!V:V,'Exploratory Data Analysis - vid'!S:S,'11. ANOVA'!B73,'Exploratory Data Analysis - vid'!AF:AF,'11. ANOVA'!D73,'Exploratory Data Analysis - vid'!AL:AL,'11. ANOVA'!C73,'Exploratory Data Analysis - vid'!O:O,'11. ANOVA'!E73),0)</f>
        <v>0</v>
      </c>
    </row>
    <row r="74" spans="2:18" x14ac:dyDescent="0.35">
      <c r="B74" s="4">
        <v>1</v>
      </c>
      <c r="C74" s="4" t="s">
        <v>9388</v>
      </c>
      <c r="D74" s="4" t="s">
        <v>52</v>
      </c>
      <c r="E74" s="4">
        <v>2022</v>
      </c>
      <c r="F74" s="4">
        <f>SUMIFS('Exploratory Data Analysis - vid'!V:V,'Exploratory Data Analysis - vid'!S:S,'11. ANOVA'!B74,'Exploratory Data Analysis - vid'!AF:AF,'11. ANOVA'!D74,'Exploratory Data Analysis - vid'!AL:AL,'11. ANOVA'!C74,'Exploratory Data Analysis - vid'!O:O,'11. ANOVA'!E74)</f>
        <v>438572</v>
      </c>
      <c r="G74" s="4">
        <f>IFERROR(AVERAGEIFS('Exploratory Data Analysis - vid'!V:V,'Exploratory Data Analysis - vid'!S:S,'11. ANOVA'!B74,'Exploratory Data Analysis - vid'!AF:AF,'11. ANOVA'!D74,'Exploratory Data Analysis - vid'!AL:AL,'11. ANOVA'!C74,'Exploratory Data Analysis - vid'!O:O,'11. ANOVA'!E74),0)</f>
        <v>87714.4</v>
      </c>
    </row>
    <row r="75" spans="2:18" x14ac:dyDescent="0.35">
      <c r="B75" s="4">
        <v>1</v>
      </c>
      <c r="C75" s="4" t="s">
        <v>9388</v>
      </c>
      <c r="D75" s="4" t="s">
        <v>259</v>
      </c>
      <c r="E75" s="4">
        <v>2022</v>
      </c>
      <c r="F75" s="4">
        <f>SUMIFS('Exploratory Data Analysis - vid'!V:V,'Exploratory Data Analysis - vid'!S:S,'11. ANOVA'!B75,'Exploratory Data Analysis - vid'!AF:AF,'11. ANOVA'!D75,'Exploratory Data Analysis - vid'!AL:AL,'11. ANOVA'!C75,'Exploratory Data Analysis - vid'!O:O,'11. ANOVA'!E75)</f>
        <v>1272024</v>
      </c>
      <c r="G75" s="4">
        <f>IFERROR(AVERAGEIFS('Exploratory Data Analysis - vid'!V:V,'Exploratory Data Analysis - vid'!S:S,'11. ANOVA'!B75,'Exploratory Data Analysis - vid'!AF:AF,'11. ANOVA'!D75,'Exploratory Data Analysis - vid'!AL:AL,'11. ANOVA'!C75,'Exploratory Data Analysis - vid'!O:O,'11. ANOVA'!E75),0)</f>
        <v>318006</v>
      </c>
    </row>
    <row r="76" spans="2:18" x14ac:dyDescent="0.35">
      <c r="B76" s="4">
        <v>1</v>
      </c>
      <c r="C76" s="4" t="s">
        <v>9388</v>
      </c>
      <c r="D76" s="4" t="s">
        <v>370</v>
      </c>
      <c r="E76" s="4">
        <v>2022</v>
      </c>
      <c r="F76" s="4">
        <f>SUMIFS('Exploratory Data Analysis - vid'!V:V,'Exploratory Data Analysis - vid'!S:S,'11. ANOVA'!B76,'Exploratory Data Analysis - vid'!AF:AF,'11. ANOVA'!D76,'Exploratory Data Analysis - vid'!AL:AL,'11. ANOVA'!C76,'Exploratory Data Analysis - vid'!O:O,'11. ANOVA'!E76)</f>
        <v>0</v>
      </c>
      <c r="G76" s="4">
        <f>IFERROR(AVERAGEIFS('Exploratory Data Analysis - vid'!V:V,'Exploratory Data Analysis - vid'!S:S,'11. ANOVA'!B76,'Exploratory Data Analysis - vid'!AF:AF,'11. ANOVA'!D76,'Exploratory Data Analysis - vid'!AL:AL,'11. ANOVA'!C76,'Exploratory Data Analysis - vid'!O:O,'11. ANOVA'!E76),0)</f>
        <v>0</v>
      </c>
    </row>
    <row r="77" spans="2:18" x14ac:dyDescent="0.35">
      <c r="B77" s="4">
        <v>1</v>
      </c>
      <c r="C77" s="4" t="s">
        <v>9380</v>
      </c>
      <c r="D77" s="4" t="s">
        <v>187</v>
      </c>
      <c r="E77" s="4">
        <v>2018</v>
      </c>
      <c r="F77" s="4">
        <f>SUMIFS('Exploratory Data Analysis - vid'!V:V,'Exploratory Data Analysis - vid'!S:S,'11. ANOVA'!B77,'Exploratory Data Analysis - vid'!AF:AF,'11. ANOVA'!D77,'Exploratory Data Analysis - vid'!AL:AL,'11. ANOVA'!C77,'Exploratory Data Analysis - vid'!O:O,'11. ANOVA'!E77)</f>
        <v>0</v>
      </c>
      <c r="G77" s="4">
        <f>IFERROR(AVERAGEIFS('Exploratory Data Analysis - vid'!V:V,'Exploratory Data Analysis - vid'!S:S,'11. ANOVA'!B77,'Exploratory Data Analysis - vid'!AF:AF,'11. ANOVA'!D77,'Exploratory Data Analysis - vid'!AL:AL,'11. ANOVA'!C77,'Exploratory Data Analysis - vid'!O:O,'11. ANOVA'!E77),0)</f>
        <v>0</v>
      </c>
    </row>
    <row r="78" spans="2:18" x14ac:dyDescent="0.35">
      <c r="B78" s="4">
        <v>1</v>
      </c>
      <c r="C78" s="4" t="s">
        <v>9380</v>
      </c>
      <c r="D78" s="4" t="s">
        <v>52</v>
      </c>
      <c r="E78" s="4">
        <v>2018</v>
      </c>
      <c r="F78" s="4">
        <f>SUMIFS('Exploratory Data Analysis - vid'!V:V,'Exploratory Data Analysis - vid'!S:S,'11. ANOVA'!B78,'Exploratory Data Analysis - vid'!AF:AF,'11. ANOVA'!D78,'Exploratory Data Analysis - vid'!AL:AL,'11. ANOVA'!C78,'Exploratory Data Analysis - vid'!O:O,'11. ANOVA'!E78)</f>
        <v>107116</v>
      </c>
      <c r="G78" s="4">
        <f>IFERROR(AVERAGEIFS('Exploratory Data Analysis - vid'!V:V,'Exploratory Data Analysis - vid'!S:S,'11. ANOVA'!B78,'Exploratory Data Analysis - vid'!AF:AF,'11. ANOVA'!D78,'Exploratory Data Analysis - vid'!AL:AL,'11. ANOVA'!C78,'Exploratory Data Analysis - vid'!O:O,'11. ANOVA'!E78),0)</f>
        <v>26779</v>
      </c>
    </row>
    <row r="79" spans="2:18" x14ac:dyDescent="0.35">
      <c r="B79" s="4">
        <v>1</v>
      </c>
      <c r="C79" s="4" t="s">
        <v>9380</v>
      </c>
      <c r="D79" s="4" t="s">
        <v>259</v>
      </c>
      <c r="E79" s="4">
        <v>2018</v>
      </c>
      <c r="F79" s="4">
        <f>SUMIFS('Exploratory Data Analysis - vid'!V:V,'Exploratory Data Analysis - vid'!S:S,'11. ANOVA'!B79,'Exploratory Data Analysis - vid'!AF:AF,'11. ANOVA'!D79,'Exploratory Data Analysis - vid'!AL:AL,'11. ANOVA'!C79,'Exploratory Data Analysis - vid'!O:O,'11. ANOVA'!E79)</f>
        <v>19363</v>
      </c>
      <c r="G79" s="4">
        <f>IFERROR(AVERAGEIFS('Exploratory Data Analysis - vid'!V:V,'Exploratory Data Analysis - vid'!S:S,'11. ANOVA'!B79,'Exploratory Data Analysis - vid'!AF:AF,'11. ANOVA'!D79,'Exploratory Data Analysis - vid'!AL:AL,'11. ANOVA'!C79,'Exploratory Data Analysis - vid'!O:O,'11. ANOVA'!E79),0)</f>
        <v>19363</v>
      </c>
    </row>
    <row r="80" spans="2:18" x14ac:dyDescent="0.35">
      <c r="B80" s="4">
        <v>1</v>
      </c>
      <c r="C80" s="4" t="s">
        <v>9380</v>
      </c>
      <c r="D80" s="4" t="s">
        <v>370</v>
      </c>
      <c r="E80" s="4">
        <v>2018</v>
      </c>
      <c r="F80" s="4">
        <f>SUMIFS('Exploratory Data Analysis - vid'!V:V,'Exploratory Data Analysis - vid'!S:S,'11. ANOVA'!B80,'Exploratory Data Analysis - vid'!AF:AF,'11. ANOVA'!D80,'Exploratory Data Analysis - vid'!AL:AL,'11. ANOVA'!C80,'Exploratory Data Analysis - vid'!O:O,'11. ANOVA'!E80)</f>
        <v>0</v>
      </c>
      <c r="G80" s="4">
        <f>IFERROR(AVERAGEIFS('Exploratory Data Analysis - vid'!V:V,'Exploratory Data Analysis - vid'!S:S,'11. ANOVA'!B80,'Exploratory Data Analysis - vid'!AF:AF,'11. ANOVA'!D80,'Exploratory Data Analysis - vid'!AL:AL,'11. ANOVA'!C80,'Exploratory Data Analysis - vid'!O:O,'11. ANOVA'!E80),0)</f>
        <v>0</v>
      </c>
    </row>
    <row r="81" spans="2:7" x14ac:dyDescent="0.35">
      <c r="B81" s="4">
        <v>1</v>
      </c>
      <c r="C81" s="4" t="s">
        <v>9380</v>
      </c>
      <c r="D81" s="4" t="s">
        <v>187</v>
      </c>
      <c r="E81" s="4">
        <v>2019</v>
      </c>
      <c r="F81" s="4">
        <f>SUMIFS('Exploratory Data Analysis - vid'!V:V,'Exploratory Data Analysis - vid'!S:S,'11. ANOVA'!B81,'Exploratory Data Analysis - vid'!AF:AF,'11. ANOVA'!D81,'Exploratory Data Analysis - vid'!AL:AL,'11. ANOVA'!C81,'Exploratory Data Analysis - vid'!O:O,'11. ANOVA'!E81)</f>
        <v>573477</v>
      </c>
      <c r="G81" s="4">
        <f>IFERROR(AVERAGEIFS('Exploratory Data Analysis - vid'!V:V,'Exploratory Data Analysis - vid'!S:S,'11. ANOVA'!B81,'Exploratory Data Analysis - vid'!AF:AF,'11. ANOVA'!D81,'Exploratory Data Analysis - vid'!AL:AL,'11. ANOVA'!C81,'Exploratory Data Analysis - vid'!O:O,'11. ANOVA'!E81),0)</f>
        <v>143369.25</v>
      </c>
    </row>
    <row r="82" spans="2:7" x14ac:dyDescent="0.35">
      <c r="B82" s="4">
        <v>1</v>
      </c>
      <c r="C82" s="4" t="s">
        <v>9380</v>
      </c>
      <c r="D82" s="4" t="s">
        <v>52</v>
      </c>
      <c r="E82" s="4">
        <v>2019</v>
      </c>
      <c r="F82" s="4">
        <f>SUMIFS('Exploratory Data Analysis - vid'!V:V,'Exploratory Data Analysis - vid'!S:S,'11. ANOVA'!B82,'Exploratory Data Analysis - vid'!AF:AF,'11. ANOVA'!D82,'Exploratory Data Analysis - vid'!AL:AL,'11. ANOVA'!C82,'Exploratory Data Analysis - vid'!O:O,'11. ANOVA'!E82)</f>
        <v>239790</v>
      </c>
      <c r="G82" s="4">
        <f>IFERROR(AVERAGEIFS('Exploratory Data Analysis - vid'!V:V,'Exploratory Data Analysis - vid'!S:S,'11. ANOVA'!B82,'Exploratory Data Analysis - vid'!AF:AF,'11. ANOVA'!D82,'Exploratory Data Analysis - vid'!AL:AL,'11. ANOVA'!C82,'Exploratory Data Analysis - vid'!O:O,'11. ANOVA'!E82),0)</f>
        <v>47958</v>
      </c>
    </row>
    <row r="83" spans="2:7" x14ac:dyDescent="0.35">
      <c r="B83" s="4">
        <v>1</v>
      </c>
      <c r="C83" s="4" t="s">
        <v>9380</v>
      </c>
      <c r="D83" s="4" t="s">
        <v>259</v>
      </c>
      <c r="E83" s="4">
        <v>2019</v>
      </c>
      <c r="F83" s="4">
        <f>SUMIFS('Exploratory Data Analysis - vid'!V:V,'Exploratory Data Analysis - vid'!S:S,'11. ANOVA'!B83,'Exploratory Data Analysis - vid'!AF:AF,'11. ANOVA'!D83,'Exploratory Data Analysis - vid'!AL:AL,'11. ANOVA'!C83,'Exploratory Data Analysis - vid'!O:O,'11. ANOVA'!E83)</f>
        <v>0</v>
      </c>
      <c r="G83" s="4">
        <f>IFERROR(AVERAGEIFS('Exploratory Data Analysis - vid'!V:V,'Exploratory Data Analysis - vid'!S:S,'11. ANOVA'!B83,'Exploratory Data Analysis - vid'!AF:AF,'11. ANOVA'!D83,'Exploratory Data Analysis - vid'!AL:AL,'11. ANOVA'!C83,'Exploratory Data Analysis - vid'!O:O,'11. ANOVA'!E83),0)</f>
        <v>0</v>
      </c>
    </row>
    <row r="84" spans="2:7" x14ac:dyDescent="0.35">
      <c r="B84" s="4">
        <v>1</v>
      </c>
      <c r="C84" s="4" t="s">
        <v>9380</v>
      </c>
      <c r="D84" s="4" t="s">
        <v>370</v>
      </c>
      <c r="E84" s="4">
        <v>2019</v>
      </c>
      <c r="F84" s="4">
        <f>SUMIFS('Exploratory Data Analysis - vid'!V:V,'Exploratory Data Analysis - vid'!S:S,'11. ANOVA'!B84,'Exploratory Data Analysis - vid'!AF:AF,'11. ANOVA'!D84,'Exploratory Data Analysis - vid'!AL:AL,'11. ANOVA'!C84,'Exploratory Data Analysis - vid'!O:O,'11. ANOVA'!E84)</f>
        <v>0</v>
      </c>
      <c r="G84" s="4">
        <f>IFERROR(AVERAGEIFS('Exploratory Data Analysis - vid'!V:V,'Exploratory Data Analysis - vid'!S:S,'11. ANOVA'!B84,'Exploratory Data Analysis - vid'!AF:AF,'11. ANOVA'!D84,'Exploratory Data Analysis - vid'!AL:AL,'11. ANOVA'!C84,'Exploratory Data Analysis - vid'!O:O,'11. ANOVA'!E84),0)</f>
        <v>0</v>
      </c>
    </row>
    <row r="85" spans="2:7" x14ac:dyDescent="0.35">
      <c r="B85" s="4">
        <v>1</v>
      </c>
      <c r="C85" s="4" t="s">
        <v>9380</v>
      </c>
      <c r="D85" s="4" t="s">
        <v>187</v>
      </c>
      <c r="E85" s="4">
        <v>2020</v>
      </c>
      <c r="F85" s="4">
        <f>SUMIFS('Exploratory Data Analysis - vid'!V:V,'Exploratory Data Analysis - vid'!S:S,'11. ANOVA'!B85,'Exploratory Data Analysis - vid'!AF:AF,'11. ANOVA'!D85,'Exploratory Data Analysis - vid'!AL:AL,'11. ANOVA'!C85,'Exploratory Data Analysis - vid'!O:O,'11. ANOVA'!E85)</f>
        <v>48726</v>
      </c>
      <c r="G85" s="4">
        <f>IFERROR(AVERAGEIFS('Exploratory Data Analysis - vid'!V:V,'Exploratory Data Analysis - vid'!S:S,'11. ANOVA'!B85,'Exploratory Data Analysis - vid'!AF:AF,'11. ANOVA'!D85,'Exploratory Data Analysis - vid'!AL:AL,'11. ANOVA'!C85,'Exploratory Data Analysis - vid'!O:O,'11. ANOVA'!E85),0)</f>
        <v>16242</v>
      </c>
    </row>
    <row r="86" spans="2:7" x14ac:dyDescent="0.35">
      <c r="B86" s="4">
        <v>1</v>
      </c>
      <c r="C86" s="4" t="s">
        <v>9380</v>
      </c>
      <c r="D86" s="4" t="s">
        <v>52</v>
      </c>
      <c r="E86" s="4">
        <v>2020</v>
      </c>
      <c r="F86" s="4">
        <f>SUMIFS('Exploratory Data Analysis - vid'!V:V,'Exploratory Data Analysis - vid'!S:S,'11. ANOVA'!B86,'Exploratory Data Analysis - vid'!AF:AF,'11. ANOVA'!D86,'Exploratory Data Analysis - vid'!AL:AL,'11. ANOVA'!C86,'Exploratory Data Analysis - vid'!O:O,'11. ANOVA'!E86)</f>
        <v>330033</v>
      </c>
      <c r="G86" s="4">
        <f>IFERROR(AVERAGEIFS('Exploratory Data Analysis - vid'!V:V,'Exploratory Data Analysis - vid'!S:S,'11. ANOVA'!B86,'Exploratory Data Analysis - vid'!AF:AF,'11. ANOVA'!D86,'Exploratory Data Analysis - vid'!AL:AL,'11. ANOVA'!C86,'Exploratory Data Analysis - vid'!O:O,'11. ANOVA'!E86),0)</f>
        <v>47147.571428571428</v>
      </c>
    </row>
    <row r="87" spans="2:7" x14ac:dyDescent="0.35">
      <c r="B87" s="4">
        <v>1</v>
      </c>
      <c r="C87" s="4" t="s">
        <v>9380</v>
      </c>
      <c r="D87" s="4" t="s">
        <v>259</v>
      </c>
      <c r="E87" s="4">
        <v>2020</v>
      </c>
      <c r="F87" s="4">
        <f>SUMIFS('Exploratory Data Analysis - vid'!V:V,'Exploratory Data Analysis - vid'!S:S,'11. ANOVA'!B87,'Exploratory Data Analysis - vid'!AF:AF,'11. ANOVA'!D87,'Exploratory Data Analysis - vid'!AL:AL,'11. ANOVA'!C87,'Exploratory Data Analysis - vid'!O:O,'11. ANOVA'!E87)</f>
        <v>248149</v>
      </c>
      <c r="G87" s="4">
        <f>IFERROR(AVERAGEIFS('Exploratory Data Analysis - vid'!V:V,'Exploratory Data Analysis - vid'!S:S,'11. ANOVA'!B87,'Exploratory Data Analysis - vid'!AF:AF,'11. ANOVA'!D87,'Exploratory Data Analysis - vid'!AL:AL,'11. ANOVA'!C87,'Exploratory Data Analysis - vid'!O:O,'11. ANOVA'!E87),0)</f>
        <v>124074.5</v>
      </c>
    </row>
    <row r="88" spans="2:7" x14ac:dyDescent="0.35">
      <c r="B88" s="4">
        <v>1</v>
      </c>
      <c r="C88" s="4" t="s">
        <v>9380</v>
      </c>
      <c r="D88" s="4" t="s">
        <v>370</v>
      </c>
      <c r="E88" s="4">
        <v>2020</v>
      </c>
      <c r="F88" s="4">
        <f>SUMIFS('Exploratory Data Analysis - vid'!V:V,'Exploratory Data Analysis - vid'!S:S,'11. ANOVA'!B88,'Exploratory Data Analysis - vid'!AF:AF,'11. ANOVA'!D88,'Exploratory Data Analysis - vid'!AL:AL,'11. ANOVA'!C88,'Exploratory Data Analysis - vid'!O:O,'11. ANOVA'!E88)</f>
        <v>0</v>
      </c>
      <c r="G88" s="4">
        <f>IFERROR(AVERAGEIFS('Exploratory Data Analysis - vid'!V:V,'Exploratory Data Analysis - vid'!S:S,'11. ANOVA'!B88,'Exploratory Data Analysis - vid'!AF:AF,'11. ANOVA'!D88,'Exploratory Data Analysis - vid'!AL:AL,'11. ANOVA'!C88,'Exploratory Data Analysis - vid'!O:O,'11. ANOVA'!E88),0)</f>
        <v>0</v>
      </c>
    </row>
    <row r="89" spans="2:7" x14ac:dyDescent="0.35">
      <c r="B89" s="4">
        <v>1</v>
      </c>
      <c r="C89" s="4" t="s">
        <v>9380</v>
      </c>
      <c r="D89" s="4" t="s">
        <v>187</v>
      </c>
      <c r="E89" s="4">
        <v>2021</v>
      </c>
      <c r="F89" s="4">
        <f>SUMIFS('Exploratory Data Analysis - vid'!V:V,'Exploratory Data Analysis - vid'!S:S,'11. ANOVA'!B89,'Exploratory Data Analysis - vid'!AF:AF,'11. ANOVA'!D89,'Exploratory Data Analysis - vid'!AL:AL,'11. ANOVA'!C89,'Exploratory Data Analysis - vid'!O:O,'11. ANOVA'!E89)</f>
        <v>453001</v>
      </c>
      <c r="G89" s="4">
        <f>IFERROR(AVERAGEIFS('Exploratory Data Analysis - vid'!V:V,'Exploratory Data Analysis - vid'!S:S,'11. ANOVA'!B89,'Exploratory Data Analysis - vid'!AF:AF,'11. ANOVA'!D89,'Exploratory Data Analysis - vid'!AL:AL,'11. ANOVA'!C89,'Exploratory Data Analysis - vid'!O:O,'11. ANOVA'!E89),0)</f>
        <v>56625.125</v>
      </c>
    </row>
    <row r="90" spans="2:7" x14ac:dyDescent="0.35">
      <c r="B90" s="4">
        <v>1</v>
      </c>
      <c r="C90" s="4" t="s">
        <v>9380</v>
      </c>
      <c r="D90" s="4" t="s">
        <v>52</v>
      </c>
      <c r="E90" s="4">
        <v>2021</v>
      </c>
      <c r="F90" s="4">
        <f>SUMIFS('Exploratory Data Analysis - vid'!V:V,'Exploratory Data Analysis - vid'!S:S,'11. ANOVA'!B90,'Exploratory Data Analysis - vid'!AF:AF,'11. ANOVA'!D90,'Exploratory Data Analysis - vid'!AL:AL,'11. ANOVA'!C90,'Exploratory Data Analysis - vid'!O:O,'11. ANOVA'!E90)</f>
        <v>743511</v>
      </c>
      <c r="G90" s="4">
        <f>IFERROR(AVERAGEIFS('Exploratory Data Analysis - vid'!V:V,'Exploratory Data Analysis - vid'!S:S,'11. ANOVA'!B90,'Exploratory Data Analysis - vid'!AF:AF,'11. ANOVA'!D90,'Exploratory Data Analysis - vid'!AL:AL,'11. ANOVA'!C90,'Exploratory Data Analysis - vid'!O:O,'11. ANOVA'!E90),0)</f>
        <v>67591.909090909088</v>
      </c>
    </row>
    <row r="91" spans="2:7" x14ac:dyDescent="0.35">
      <c r="B91" s="4">
        <v>1</v>
      </c>
      <c r="C91" s="4" t="s">
        <v>9380</v>
      </c>
      <c r="D91" s="4" t="s">
        <v>259</v>
      </c>
      <c r="E91" s="4">
        <v>2021</v>
      </c>
      <c r="F91" s="4">
        <f>SUMIFS('Exploratory Data Analysis - vid'!V:V,'Exploratory Data Analysis - vid'!S:S,'11. ANOVA'!B91,'Exploratory Data Analysis - vid'!AF:AF,'11. ANOVA'!D91,'Exploratory Data Analysis - vid'!AL:AL,'11. ANOVA'!C91,'Exploratory Data Analysis - vid'!O:O,'11. ANOVA'!E91)</f>
        <v>809708</v>
      </c>
      <c r="G91" s="4">
        <f>IFERROR(AVERAGEIFS('Exploratory Data Analysis - vid'!V:V,'Exploratory Data Analysis - vid'!S:S,'11. ANOVA'!B91,'Exploratory Data Analysis - vid'!AF:AF,'11. ANOVA'!D91,'Exploratory Data Analysis - vid'!AL:AL,'11. ANOVA'!C91,'Exploratory Data Analysis - vid'!O:O,'11. ANOVA'!E91),0)</f>
        <v>269902.66666666669</v>
      </c>
    </row>
    <row r="92" spans="2:7" x14ac:dyDescent="0.35">
      <c r="B92" s="4">
        <v>1</v>
      </c>
      <c r="C92" s="4" t="s">
        <v>9380</v>
      </c>
      <c r="D92" s="4" t="s">
        <v>370</v>
      </c>
      <c r="E92" s="4">
        <v>2021</v>
      </c>
      <c r="F92" s="4">
        <f>SUMIFS('Exploratory Data Analysis - vid'!V:V,'Exploratory Data Analysis - vid'!S:S,'11. ANOVA'!B92,'Exploratory Data Analysis - vid'!AF:AF,'11. ANOVA'!D92,'Exploratory Data Analysis - vid'!AL:AL,'11. ANOVA'!C92,'Exploratory Data Analysis - vid'!O:O,'11. ANOVA'!E92)</f>
        <v>0</v>
      </c>
      <c r="G92" s="4">
        <f>IFERROR(AVERAGEIFS('Exploratory Data Analysis - vid'!V:V,'Exploratory Data Analysis - vid'!S:S,'11. ANOVA'!B92,'Exploratory Data Analysis - vid'!AF:AF,'11. ANOVA'!D92,'Exploratory Data Analysis - vid'!AL:AL,'11. ANOVA'!C92,'Exploratory Data Analysis - vid'!O:O,'11. ANOVA'!E92),0)</f>
        <v>0</v>
      </c>
    </row>
    <row r="93" spans="2:7" x14ac:dyDescent="0.35">
      <c r="B93" s="4">
        <v>1</v>
      </c>
      <c r="C93" s="4" t="s">
        <v>9380</v>
      </c>
      <c r="D93" s="4" t="s">
        <v>187</v>
      </c>
      <c r="E93" s="4">
        <v>2022</v>
      </c>
      <c r="F93" s="4">
        <f>SUMIFS('Exploratory Data Analysis - vid'!V:V,'Exploratory Data Analysis - vid'!S:S,'11. ANOVA'!B93,'Exploratory Data Analysis - vid'!AF:AF,'11. ANOVA'!D93,'Exploratory Data Analysis - vid'!AL:AL,'11. ANOVA'!C93,'Exploratory Data Analysis - vid'!O:O,'11. ANOVA'!E93)</f>
        <v>172208</v>
      </c>
      <c r="G93" s="4">
        <f>IFERROR(AVERAGEIFS('Exploratory Data Analysis - vid'!V:V,'Exploratory Data Analysis - vid'!S:S,'11. ANOVA'!B93,'Exploratory Data Analysis - vid'!AF:AF,'11. ANOVA'!D93,'Exploratory Data Analysis - vid'!AL:AL,'11. ANOVA'!C93,'Exploratory Data Analysis - vid'!O:O,'11. ANOVA'!E93),0)</f>
        <v>43052</v>
      </c>
    </row>
    <row r="94" spans="2:7" x14ac:dyDescent="0.35">
      <c r="B94" s="4">
        <v>1</v>
      </c>
      <c r="C94" s="4" t="s">
        <v>9380</v>
      </c>
      <c r="D94" s="4" t="s">
        <v>52</v>
      </c>
      <c r="E94" s="4">
        <v>2022</v>
      </c>
      <c r="F94" s="4">
        <f>SUMIFS('Exploratory Data Analysis - vid'!V:V,'Exploratory Data Analysis - vid'!S:S,'11. ANOVA'!B94,'Exploratory Data Analysis - vid'!AF:AF,'11. ANOVA'!D94,'Exploratory Data Analysis - vid'!AL:AL,'11. ANOVA'!C94,'Exploratory Data Analysis - vid'!O:O,'11. ANOVA'!E94)</f>
        <v>756061</v>
      </c>
      <c r="G94" s="4">
        <f>IFERROR(AVERAGEIFS('Exploratory Data Analysis - vid'!V:V,'Exploratory Data Analysis - vid'!S:S,'11. ANOVA'!B94,'Exploratory Data Analysis - vid'!AF:AF,'11. ANOVA'!D94,'Exploratory Data Analysis - vid'!AL:AL,'11. ANOVA'!C94,'Exploratory Data Analysis - vid'!O:O,'11. ANOVA'!E94),0)</f>
        <v>108008.71428571429</v>
      </c>
    </row>
    <row r="95" spans="2:7" x14ac:dyDescent="0.35">
      <c r="B95" s="4">
        <v>1</v>
      </c>
      <c r="C95" s="4" t="s">
        <v>9380</v>
      </c>
      <c r="D95" s="4" t="s">
        <v>259</v>
      </c>
      <c r="E95" s="4">
        <v>2022</v>
      </c>
      <c r="F95" s="4">
        <f>SUMIFS('Exploratory Data Analysis - vid'!V:V,'Exploratory Data Analysis - vid'!S:S,'11. ANOVA'!B95,'Exploratory Data Analysis - vid'!AF:AF,'11. ANOVA'!D95,'Exploratory Data Analysis - vid'!AL:AL,'11. ANOVA'!C95,'Exploratory Data Analysis - vid'!O:O,'11. ANOVA'!E95)</f>
        <v>913872</v>
      </c>
      <c r="G95" s="4">
        <f>IFERROR(AVERAGEIFS('Exploratory Data Analysis - vid'!V:V,'Exploratory Data Analysis - vid'!S:S,'11. ANOVA'!B95,'Exploratory Data Analysis - vid'!AF:AF,'11. ANOVA'!D95,'Exploratory Data Analysis - vid'!AL:AL,'11. ANOVA'!C95,'Exploratory Data Analysis - vid'!O:O,'11. ANOVA'!E95),0)</f>
        <v>304624</v>
      </c>
    </row>
    <row r="96" spans="2:7" x14ac:dyDescent="0.35">
      <c r="B96" s="4">
        <v>1</v>
      </c>
      <c r="C96" s="4" t="s">
        <v>9380</v>
      </c>
      <c r="D96" s="4" t="s">
        <v>370</v>
      </c>
      <c r="E96" s="4">
        <v>2022</v>
      </c>
      <c r="F96" s="4">
        <f>SUMIFS('Exploratory Data Analysis - vid'!V:V,'Exploratory Data Analysis - vid'!S:S,'11. ANOVA'!B96,'Exploratory Data Analysis - vid'!AF:AF,'11. ANOVA'!D96,'Exploratory Data Analysis - vid'!AL:AL,'11. ANOVA'!C96,'Exploratory Data Analysis - vid'!O:O,'11. ANOVA'!E96)</f>
        <v>0</v>
      </c>
      <c r="G96" s="4">
        <f>IFERROR(AVERAGEIFS('Exploratory Data Analysis - vid'!V:V,'Exploratory Data Analysis - vid'!S:S,'11. ANOVA'!B96,'Exploratory Data Analysis - vid'!AF:AF,'11. ANOVA'!D96,'Exploratory Data Analysis - vid'!AL:AL,'11. ANOVA'!C96,'Exploratory Data Analysis - vid'!O:O,'11. ANOVA'!E96),0)</f>
        <v>0</v>
      </c>
    </row>
    <row r="97" spans="2:7" x14ac:dyDescent="0.35">
      <c r="B97" s="4">
        <v>1</v>
      </c>
      <c r="C97" s="4" t="s">
        <v>9382</v>
      </c>
      <c r="D97" s="4" t="s">
        <v>187</v>
      </c>
      <c r="E97" s="4">
        <v>2018</v>
      </c>
      <c r="F97" s="4">
        <f>SUMIFS('Exploratory Data Analysis - vid'!V:V,'Exploratory Data Analysis - vid'!S:S,'11. ANOVA'!B97,'Exploratory Data Analysis - vid'!AF:AF,'11. ANOVA'!D97,'Exploratory Data Analysis - vid'!AL:AL,'11. ANOVA'!C97,'Exploratory Data Analysis - vid'!O:O,'11. ANOVA'!E97)</f>
        <v>0</v>
      </c>
      <c r="G97" s="4">
        <f>IFERROR(AVERAGEIFS('Exploratory Data Analysis - vid'!V:V,'Exploratory Data Analysis - vid'!S:S,'11. ANOVA'!B97,'Exploratory Data Analysis - vid'!AF:AF,'11. ANOVA'!D97,'Exploratory Data Analysis - vid'!AL:AL,'11. ANOVA'!C97,'Exploratory Data Analysis - vid'!O:O,'11. ANOVA'!E97),0)</f>
        <v>0</v>
      </c>
    </row>
    <row r="98" spans="2:7" x14ac:dyDescent="0.35">
      <c r="B98" s="4">
        <v>1</v>
      </c>
      <c r="C98" s="4" t="s">
        <v>9382</v>
      </c>
      <c r="D98" s="4" t="s">
        <v>52</v>
      </c>
      <c r="E98" s="4">
        <v>2018</v>
      </c>
      <c r="F98" s="4">
        <f>SUMIFS('Exploratory Data Analysis - vid'!V:V,'Exploratory Data Analysis - vid'!S:S,'11. ANOVA'!B98,'Exploratory Data Analysis - vid'!AF:AF,'11. ANOVA'!D98,'Exploratory Data Analysis - vid'!AL:AL,'11. ANOVA'!C98,'Exploratory Data Analysis - vid'!O:O,'11. ANOVA'!E98)</f>
        <v>66544</v>
      </c>
      <c r="G98" s="4">
        <f>IFERROR(AVERAGEIFS('Exploratory Data Analysis - vid'!V:V,'Exploratory Data Analysis - vid'!S:S,'11. ANOVA'!B98,'Exploratory Data Analysis - vid'!AF:AF,'11. ANOVA'!D98,'Exploratory Data Analysis - vid'!AL:AL,'11. ANOVA'!C98,'Exploratory Data Analysis - vid'!O:O,'11. ANOVA'!E98),0)</f>
        <v>22181.333333333332</v>
      </c>
    </row>
    <row r="99" spans="2:7" x14ac:dyDescent="0.35">
      <c r="B99" s="4">
        <v>1</v>
      </c>
      <c r="C99" s="4" t="s">
        <v>9382</v>
      </c>
      <c r="D99" s="4" t="s">
        <v>259</v>
      </c>
      <c r="E99" s="4">
        <v>2018</v>
      </c>
      <c r="F99" s="4">
        <f>SUMIFS('Exploratory Data Analysis - vid'!V:V,'Exploratory Data Analysis - vid'!S:S,'11. ANOVA'!B99,'Exploratory Data Analysis - vid'!AF:AF,'11. ANOVA'!D99,'Exploratory Data Analysis - vid'!AL:AL,'11. ANOVA'!C99,'Exploratory Data Analysis - vid'!O:O,'11. ANOVA'!E99)</f>
        <v>0</v>
      </c>
      <c r="G99" s="4">
        <f>IFERROR(AVERAGEIFS('Exploratory Data Analysis - vid'!V:V,'Exploratory Data Analysis - vid'!S:S,'11. ANOVA'!B99,'Exploratory Data Analysis - vid'!AF:AF,'11. ANOVA'!D99,'Exploratory Data Analysis - vid'!AL:AL,'11. ANOVA'!C99,'Exploratory Data Analysis - vid'!O:O,'11. ANOVA'!E99),0)</f>
        <v>0</v>
      </c>
    </row>
    <row r="100" spans="2:7" x14ac:dyDescent="0.35">
      <c r="B100" s="4">
        <v>1</v>
      </c>
      <c r="C100" s="4" t="s">
        <v>9382</v>
      </c>
      <c r="D100" s="4" t="s">
        <v>370</v>
      </c>
      <c r="E100" s="4">
        <v>2018</v>
      </c>
      <c r="F100" s="4">
        <f>SUMIFS('Exploratory Data Analysis - vid'!V:V,'Exploratory Data Analysis - vid'!S:S,'11. ANOVA'!B100,'Exploratory Data Analysis - vid'!AF:AF,'11. ANOVA'!D100,'Exploratory Data Analysis - vid'!AL:AL,'11. ANOVA'!C100,'Exploratory Data Analysis - vid'!O:O,'11. ANOVA'!E100)</f>
        <v>0</v>
      </c>
      <c r="G100" s="4">
        <f>IFERROR(AVERAGEIFS('Exploratory Data Analysis - vid'!V:V,'Exploratory Data Analysis - vid'!S:S,'11. ANOVA'!B100,'Exploratory Data Analysis - vid'!AF:AF,'11. ANOVA'!D100,'Exploratory Data Analysis - vid'!AL:AL,'11. ANOVA'!C100,'Exploratory Data Analysis - vid'!O:O,'11. ANOVA'!E100),0)</f>
        <v>0</v>
      </c>
    </row>
    <row r="101" spans="2:7" x14ac:dyDescent="0.35">
      <c r="B101" s="4">
        <v>1</v>
      </c>
      <c r="C101" s="4" t="s">
        <v>9382</v>
      </c>
      <c r="D101" s="4" t="s">
        <v>187</v>
      </c>
      <c r="E101" s="4">
        <v>2019</v>
      </c>
      <c r="F101" s="4">
        <f>SUMIFS('Exploratory Data Analysis - vid'!V:V,'Exploratory Data Analysis - vid'!S:S,'11. ANOVA'!B101,'Exploratory Data Analysis - vid'!AF:AF,'11. ANOVA'!D101,'Exploratory Data Analysis - vid'!AL:AL,'11. ANOVA'!C101,'Exploratory Data Analysis - vid'!O:O,'11. ANOVA'!E101)</f>
        <v>0</v>
      </c>
      <c r="G101" s="4">
        <f>IFERROR(AVERAGEIFS('Exploratory Data Analysis - vid'!V:V,'Exploratory Data Analysis - vid'!S:S,'11. ANOVA'!B101,'Exploratory Data Analysis - vid'!AF:AF,'11. ANOVA'!D101,'Exploratory Data Analysis - vid'!AL:AL,'11. ANOVA'!C101,'Exploratory Data Analysis - vid'!O:O,'11. ANOVA'!E101),0)</f>
        <v>0</v>
      </c>
    </row>
    <row r="102" spans="2:7" x14ac:dyDescent="0.35">
      <c r="B102" s="4">
        <v>1</v>
      </c>
      <c r="C102" s="4" t="s">
        <v>9382</v>
      </c>
      <c r="D102" s="4" t="s">
        <v>52</v>
      </c>
      <c r="E102" s="4">
        <v>2019</v>
      </c>
      <c r="F102" s="4">
        <f>SUMIFS('Exploratory Data Analysis - vid'!V:V,'Exploratory Data Analysis - vid'!S:S,'11. ANOVA'!B102,'Exploratory Data Analysis - vid'!AF:AF,'11. ANOVA'!D102,'Exploratory Data Analysis - vid'!AL:AL,'11. ANOVA'!C102,'Exploratory Data Analysis - vid'!O:O,'11. ANOVA'!E102)</f>
        <v>28681</v>
      </c>
      <c r="G102" s="4">
        <f>IFERROR(AVERAGEIFS('Exploratory Data Analysis - vid'!V:V,'Exploratory Data Analysis - vid'!S:S,'11. ANOVA'!B102,'Exploratory Data Analysis - vid'!AF:AF,'11. ANOVA'!D102,'Exploratory Data Analysis - vid'!AL:AL,'11. ANOVA'!C102,'Exploratory Data Analysis - vid'!O:O,'11. ANOVA'!E102),0)</f>
        <v>14340.5</v>
      </c>
    </row>
    <row r="103" spans="2:7" x14ac:dyDescent="0.35">
      <c r="B103" s="4">
        <v>1</v>
      </c>
      <c r="C103" s="4" t="s">
        <v>9382</v>
      </c>
      <c r="D103" s="4" t="s">
        <v>259</v>
      </c>
      <c r="E103" s="4">
        <v>2019</v>
      </c>
      <c r="F103" s="4">
        <f>SUMIFS('Exploratory Data Analysis - vid'!V:V,'Exploratory Data Analysis - vid'!S:S,'11. ANOVA'!B103,'Exploratory Data Analysis - vid'!AF:AF,'11. ANOVA'!D103,'Exploratory Data Analysis - vid'!AL:AL,'11. ANOVA'!C103,'Exploratory Data Analysis - vid'!O:O,'11. ANOVA'!E103)</f>
        <v>0</v>
      </c>
      <c r="G103" s="4">
        <f>IFERROR(AVERAGEIFS('Exploratory Data Analysis - vid'!V:V,'Exploratory Data Analysis - vid'!S:S,'11. ANOVA'!B103,'Exploratory Data Analysis - vid'!AF:AF,'11. ANOVA'!D103,'Exploratory Data Analysis - vid'!AL:AL,'11. ANOVA'!C103,'Exploratory Data Analysis - vid'!O:O,'11. ANOVA'!E103),0)</f>
        <v>0</v>
      </c>
    </row>
    <row r="104" spans="2:7" x14ac:dyDescent="0.35">
      <c r="B104" s="4">
        <v>1</v>
      </c>
      <c r="C104" s="4" t="s">
        <v>9382</v>
      </c>
      <c r="D104" s="4" t="s">
        <v>370</v>
      </c>
      <c r="E104" s="4">
        <v>2019</v>
      </c>
      <c r="F104" s="4">
        <f>SUMIFS('Exploratory Data Analysis - vid'!V:V,'Exploratory Data Analysis - vid'!S:S,'11. ANOVA'!B104,'Exploratory Data Analysis - vid'!AF:AF,'11. ANOVA'!D104,'Exploratory Data Analysis - vid'!AL:AL,'11. ANOVA'!C104,'Exploratory Data Analysis - vid'!O:O,'11. ANOVA'!E104)</f>
        <v>0</v>
      </c>
      <c r="G104" s="4">
        <f>IFERROR(AVERAGEIFS('Exploratory Data Analysis - vid'!V:V,'Exploratory Data Analysis - vid'!S:S,'11. ANOVA'!B104,'Exploratory Data Analysis - vid'!AF:AF,'11. ANOVA'!D104,'Exploratory Data Analysis - vid'!AL:AL,'11. ANOVA'!C104,'Exploratory Data Analysis - vid'!O:O,'11. ANOVA'!E104),0)</f>
        <v>0</v>
      </c>
    </row>
    <row r="105" spans="2:7" x14ac:dyDescent="0.35">
      <c r="B105" s="4">
        <v>1</v>
      </c>
      <c r="C105" s="4" t="s">
        <v>9382</v>
      </c>
      <c r="D105" s="4" t="s">
        <v>187</v>
      </c>
      <c r="E105" s="4">
        <v>2020</v>
      </c>
      <c r="F105" s="4">
        <f>SUMIFS('Exploratory Data Analysis - vid'!V:V,'Exploratory Data Analysis - vid'!S:S,'11. ANOVA'!B105,'Exploratory Data Analysis - vid'!AF:AF,'11. ANOVA'!D105,'Exploratory Data Analysis - vid'!AL:AL,'11. ANOVA'!C105,'Exploratory Data Analysis - vid'!O:O,'11. ANOVA'!E105)</f>
        <v>81412</v>
      </c>
      <c r="G105" s="4">
        <f>IFERROR(AVERAGEIFS('Exploratory Data Analysis - vid'!V:V,'Exploratory Data Analysis - vid'!S:S,'11. ANOVA'!B105,'Exploratory Data Analysis - vid'!AF:AF,'11. ANOVA'!D105,'Exploratory Data Analysis - vid'!AL:AL,'11. ANOVA'!C105,'Exploratory Data Analysis - vid'!O:O,'11. ANOVA'!E105),0)</f>
        <v>20353</v>
      </c>
    </row>
    <row r="106" spans="2:7" x14ac:dyDescent="0.35">
      <c r="B106" s="4">
        <v>1</v>
      </c>
      <c r="C106" s="4" t="s">
        <v>9382</v>
      </c>
      <c r="D106" s="4" t="s">
        <v>52</v>
      </c>
      <c r="E106" s="4">
        <v>2020</v>
      </c>
      <c r="F106" s="4">
        <f>SUMIFS('Exploratory Data Analysis - vid'!V:V,'Exploratory Data Analysis - vid'!S:S,'11. ANOVA'!B106,'Exploratory Data Analysis - vid'!AF:AF,'11. ANOVA'!D106,'Exploratory Data Analysis - vid'!AL:AL,'11. ANOVA'!C106,'Exploratory Data Analysis - vid'!O:O,'11. ANOVA'!E106)</f>
        <v>185318</v>
      </c>
      <c r="G106" s="4">
        <f>IFERROR(AVERAGEIFS('Exploratory Data Analysis - vid'!V:V,'Exploratory Data Analysis - vid'!S:S,'11. ANOVA'!B106,'Exploratory Data Analysis - vid'!AF:AF,'11. ANOVA'!D106,'Exploratory Data Analysis - vid'!AL:AL,'11. ANOVA'!C106,'Exploratory Data Analysis - vid'!O:O,'11. ANOVA'!E106),0)</f>
        <v>20590.888888888891</v>
      </c>
    </row>
    <row r="107" spans="2:7" x14ac:dyDescent="0.35">
      <c r="B107" s="4">
        <v>1</v>
      </c>
      <c r="C107" s="4" t="s">
        <v>9382</v>
      </c>
      <c r="D107" s="4" t="s">
        <v>259</v>
      </c>
      <c r="E107" s="4">
        <v>2020</v>
      </c>
      <c r="F107" s="4">
        <f>SUMIFS('Exploratory Data Analysis - vid'!V:V,'Exploratory Data Analysis - vid'!S:S,'11. ANOVA'!B107,'Exploratory Data Analysis - vid'!AF:AF,'11. ANOVA'!D107,'Exploratory Data Analysis - vid'!AL:AL,'11. ANOVA'!C107,'Exploratory Data Analysis - vid'!O:O,'11. ANOVA'!E107)</f>
        <v>152644</v>
      </c>
      <c r="G107" s="4">
        <f>IFERROR(AVERAGEIFS('Exploratory Data Analysis - vid'!V:V,'Exploratory Data Analysis - vid'!S:S,'11. ANOVA'!B107,'Exploratory Data Analysis - vid'!AF:AF,'11. ANOVA'!D107,'Exploratory Data Analysis - vid'!AL:AL,'11. ANOVA'!C107,'Exploratory Data Analysis - vid'!O:O,'11. ANOVA'!E107),0)</f>
        <v>76322</v>
      </c>
    </row>
    <row r="108" spans="2:7" x14ac:dyDescent="0.35">
      <c r="B108" s="4">
        <v>1</v>
      </c>
      <c r="C108" s="4" t="s">
        <v>9382</v>
      </c>
      <c r="D108" s="4" t="s">
        <v>370</v>
      </c>
      <c r="E108" s="4">
        <v>2020</v>
      </c>
      <c r="F108" s="4">
        <f>SUMIFS('Exploratory Data Analysis - vid'!V:V,'Exploratory Data Analysis - vid'!S:S,'11. ANOVA'!B108,'Exploratory Data Analysis - vid'!AF:AF,'11. ANOVA'!D108,'Exploratory Data Analysis - vid'!AL:AL,'11. ANOVA'!C108,'Exploratory Data Analysis - vid'!O:O,'11. ANOVA'!E108)</f>
        <v>0</v>
      </c>
      <c r="G108" s="4">
        <f>IFERROR(AVERAGEIFS('Exploratory Data Analysis - vid'!V:V,'Exploratory Data Analysis - vid'!S:S,'11. ANOVA'!B108,'Exploratory Data Analysis - vid'!AF:AF,'11. ANOVA'!D108,'Exploratory Data Analysis - vid'!AL:AL,'11. ANOVA'!C108,'Exploratory Data Analysis - vid'!O:O,'11. ANOVA'!E108),0)</f>
        <v>0</v>
      </c>
    </row>
    <row r="109" spans="2:7" x14ac:dyDescent="0.35">
      <c r="B109" s="4">
        <v>1</v>
      </c>
      <c r="C109" s="4" t="s">
        <v>9382</v>
      </c>
      <c r="D109" s="4" t="s">
        <v>187</v>
      </c>
      <c r="E109" s="4">
        <v>2021</v>
      </c>
      <c r="F109" s="4">
        <f>SUMIFS('Exploratory Data Analysis - vid'!V:V,'Exploratory Data Analysis - vid'!S:S,'11. ANOVA'!B109,'Exploratory Data Analysis - vid'!AF:AF,'11. ANOVA'!D109,'Exploratory Data Analysis - vid'!AL:AL,'11. ANOVA'!C109,'Exploratory Data Analysis - vid'!O:O,'11. ANOVA'!E109)</f>
        <v>114991</v>
      </c>
      <c r="G109" s="4">
        <f>IFERROR(AVERAGEIFS('Exploratory Data Analysis - vid'!V:V,'Exploratory Data Analysis - vid'!S:S,'11. ANOVA'!B109,'Exploratory Data Analysis - vid'!AF:AF,'11. ANOVA'!D109,'Exploratory Data Analysis - vid'!AL:AL,'11. ANOVA'!C109,'Exploratory Data Analysis - vid'!O:O,'11. ANOVA'!E109),0)</f>
        <v>38330.333333333336</v>
      </c>
    </row>
    <row r="110" spans="2:7" x14ac:dyDescent="0.35">
      <c r="B110" s="4">
        <v>1</v>
      </c>
      <c r="C110" s="4" t="s">
        <v>9382</v>
      </c>
      <c r="D110" s="4" t="s">
        <v>52</v>
      </c>
      <c r="E110" s="4">
        <v>2021</v>
      </c>
      <c r="F110" s="4">
        <f>SUMIFS('Exploratory Data Analysis - vid'!V:V,'Exploratory Data Analysis - vid'!S:S,'11. ANOVA'!B110,'Exploratory Data Analysis - vid'!AF:AF,'11. ANOVA'!D110,'Exploratory Data Analysis - vid'!AL:AL,'11. ANOVA'!C110,'Exploratory Data Analysis - vid'!O:O,'11. ANOVA'!E110)</f>
        <v>2221951</v>
      </c>
      <c r="G110" s="4">
        <f>IFERROR(AVERAGEIFS('Exploratory Data Analysis - vid'!V:V,'Exploratory Data Analysis - vid'!S:S,'11. ANOVA'!B110,'Exploratory Data Analysis - vid'!AF:AF,'11. ANOVA'!D110,'Exploratory Data Analysis - vid'!AL:AL,'11. ANOVA'!C110,'Exploratory Data Analysis - vid'!O:O,'11. ANOVA'!E110),0)</f>
        <v>148130.06666666668</v>
      </c>
    </row>
    <row r="111" spans="2:7" x14ac:dyDescent="0.35">
      <c r="B111" s="4">
        <v>1</v>
      </c>
      <c r="C111" s="4" t="s">
        <v>9382</v>
      </c>
      <c r="D111" s="4" t="s">
        <v>259</v>
      </c>
      <c r="E111" s="4">
        <v>2021</v>
      </c>
      <c r="F111" s="4">
        <f>SUMIFS('Exploratory Data Analysis - vid'!V:V,'Exploratory Data Analysis - vid'!S:S,'11. ANOVA'!B111,'Exploratory Data Analysis - vid'!AF:AF,'11. ANOVA'!D111,'Exploratory Data Analysis - vid'!AL:AL,'11. ANOVA'!C111,'Exploratory Data Analysis - vid'!O:O,'11. ANOVA'!E111)</f>
        <v>280585</v>
      </c>
      <c r="G111" s="4">
        <f>IFERROR(AVERAGEIFS('Exploratory Data Analysis - vid'!V:V,'Exploratory Data Analysis - vid'!S:S,'11. ANOVA'!B111,'Exploratory Data Analysis - vid'!AF:AF,'11. ANOVA'!D111,'Exploratory Data Analysis - vid'!AL:AL,'11. ANOVA'!C111,'Exploratory Data Analysis - vid'!O:O,'11. ANOVA'!E111),0)</f>
        <v>70146.25</v>
      </c>
    </row>
    <row r="112" spans="2:7" x14ac:dyDescent="0.35">
      <c r="B112" s="4">
        <v>1</v>
      </c>
      <c r="C112" s="4" t="s">
        <v>9382</v>
      </c>
      <c r="D112" s="4" t="s">
        <v>370</v>
      </c>
      <c r="E112" s="4">
        <v>2021</v>
      </c>
      <c r="F112" s="4">
        <f>SUMIFS('Exploratory Data Analysis - vid'!V:V,'Exploratory Data Analysis - vid'!S:S,'11. ANOVA'!B112,'Exploratory Data Analysis - vid'!AF:AF,'11. ANOVA'!D112,'Exploratory Data Analysis - vid'!AL:AL,'11. ANOVA'!C112,'Exploratory Data Analysis - vid'!O:O,'11. ANOVA'!E112)</f>
        <v>0</v>
      </c>
      <c r="G112" s="4">
        <f>IFERROR(AVERAGEIFS('Exploratory Data Analysis - vid'!V:V,'Exploratory Data Analysis - vid'!S:S,'11. ANOVA'!B112,'Exploratory Data Analysis - vid'!AF:AF,'11. ANOVA'!D112,'Exploratory Data Analysis - vid'!AL:AL,'11. ANOVA'!C112,'Exploratory Data Analysis - vid'!O:O,'11. ANOVA'!E112),0)</f>
        <v>0</v>
      </c>
    </row>
    <row r="113" spans="2:7" x14ac:dyDescent="0.35">
      <c r="B113" s="4">
        <v>1</v>
      </c>
      <c r="C113" s="4" t="s">
        <v>9382</v>
      </c>
      <c r="D113" s="4" t="s">
        <v>187</v>
      </c>
      <c r="E113" s="4">
        <v>2022</v>
      </c>
      <c r="F113" s="4">
        <f>SUMIFS('Exploratory Data Analysis - vid'!V:V,'Exploratory Data Analysis - vid'!S:S,'11. ANOVA'!B113,'Exploratory Data Analysis - vid'!AF:AF,'11. ANOVA'!D113,'Exploratory Data Analysis - vid'!AL:AL,'11. ANOVA'!C113,'Exploratory Data Analysis - vid'!O:O,'11. ANOVA'!E113)</f>
        <v>374965</v>
      </c>
      <c r="G113" s="4">
        <f>IFERROR(AVERAGEIFS('Exploratory Data Analysis - vid'!V:V,'Exploratory Data Analysis - vid'!S:S,'11. ANOVA'!B113,'Exploratory Data Analysis - vid'!AF:AF,'11. ANOVA'!D113,'Exploratory Data Analysis - vid'!AL:AL,'11. ANOVA'!C113,'Exploratory Data Analysis - vid'!O:O,'11. ANOVA'!E113),0)</f>
        <v>93741.25</v>
      </c>
    </row>
    <row r="114" spans="2:7" x14ac:dyDescent="0.35">
      <c r="B114" s="4">
        <v>1</v>
      </c>
      <c r="C114" s="4" t="s">
        <v>9382</v>
      </c>
      <c r="D114" s="4" t="s">
        <v>52</v>
      </c>
      <c r="E114" s="4">
        <v>2022</v>
      </c>
      <c r="F114" s="4">
        <f>SUMIFS('Exploratory Data Analysis - vid'!V:V,'Exploratory Data Analysis - vid'!S:S,'11. ANOVA'!B114,'Exploratory Data Analysis - vid'!AF:AF,'11. ANOVA'!D114,'Exploratory Data Analysis - vid'!AL:AL,'11. ANOVA'!C114,'Exploratory Data Analysis - vid'!O:O,'11. ANOVA'!E114)</f>
        <v>937845</v>
      </c>
      <c r="G114" s="4">
        <f>IFERROR(AVERAGEIFS('Exploratory Data Analysis - vid'!V:V,'Exploratory Data Analysis - vid'!S:S,'11. ANOVA'!B114,'Exploratory Data Analysis - vid'!AF:AF,'11. ANOVA'!D114,'Exploratory Data Analysis - vid'!AL:AL,'11. ANOVA'!C114,'Exploratory Data Analysis - vid'!O:O,'11. ANOVA'!E114),0)</f>
        <v>133977.85714285713</v>
      </c>
    </row>
    <row r="115" spans="2:7" x14ac:dyDescent="0.35">
      <c r="B115" s="4">
        <v>1</v>
      </c>
      <c r="C115" s="4" t="s">
        <v>9382</v>
      </c>
      <c r="D115" s="4" t="s">
        <v>259</v>
      </c>
      <c r="E115" s="4">
        <v>2022</v>
      </c>
      <c r="F115" s="4">
        <f>SUMIFS('Exploratory Data Analysis - vid'!V:V,'Exploratory Data Analysis - vid'!S:S,'11. ANOVA'!B115,'Exploratory Data Analysis - vid'!AF:AF,'11. ANOVA'!D115,'Exploratory Data Analysis - vid'!AL:AL,'11. ANOVA'!C115,'Exploratory Data Analysis - vid'!O:O,'11. ANOVA'!E115)</f>
        <v>423644</v>
      </c>
      <c r="G115" s="4">
        <f>IFERROR(AVERAGEIFS('Exploratory Data Analysis - vid'!V:V,'Exploratory Data Analysis - vid'!S:S,'11. ANOVA'!B115,'Exploratory Data Analysis - vid'!AF:AF,'11. ANOVA'!D115,'Exploratory Data Analysis - vid'!AL:AL,'11. ANOVA'!C115,'Exploratory Data Analysis - vid'!O:O,'11. ANOVA'!E115),0)</f>
        <v>105911</v>
      </c>
    </row>
    <row r="116" spans="2:7" x14ac:dyDescent="0.35">
      <c r="B116" s="4">
        <v>1</v>
      </c>
      <c r="C116" s="4" t="s">
        <v>9382</v>
      </c>
      <c r="D116" s="4" t="s">
        <v>370</v>
      </c>
      <c r="E116" s="4">
        <v>2022</v>
      </c>
      <c r="F116" s="4">
        <f>SUMIFS('Exploratory Data Analysis - vid'!V:V,'Exploratory Data Analysis - vid'!S:S,'11. ANOVA'!B116,'Exploratory Data Analysis - vid'!AF:AF,'11. ANOVA'!D116,'Exploratory Data Analysis - vid'!AL:AL,'11. ANOVA'!C116,'Exploratory Data Analysis - vid'!O:O,'11. ANOVA'!E116)</f>
        <v>32248</v>
      </c>
      <c r="G116" s="4">
        <f>IFERROR(AVERAGEIFS('Exploratory Data Analysis - vid'!V:V,'Exploratory Data Analysis - vid'!S:S,'11. ANOVA'!B116,'Exploratory Data Analysis - vid'!AF:AF,'11. ANOVA'!D116,'Exploratory Data Analysis - vid'!AL:AL,'11. ANOVA'!C116,'Exploratory Data Analysis - vid'!O:O,'11. ANOVA'!E116),0)</f>
        <v>32248</v>
      </c>
    </row>
    <row r="117" spans="2:7" x14ac:dyDescent="0.35">
      <c r="B117" s="4">
        <v>1</v>
      </c>
      <c r="C117" s="4" t="s">
        <v>9383</v>
      </c>
      <c r="D117" s="4" t="s">
        <v>187</v>
      </c>
      <c r="E117" s="4">
        <v>2018</v>
      </c>
      <c r="F117" s="4">
        <f>SUMIFS('Exploratory Data Analysis - vid'!V:V,'Exploratory Data Analysis - vid'!S:S,'11. ANOVA'!B117,'Exploratory Data Analysis - vid'!AF:AF,'11. ANOVA'!D117,'Exploratory Data Analysis - vid'!AL:AL,'11. ANOVA'!C117,'Exploratory Data Analysis - vid'!O:O,'11. ANOVA'!E117)</f>
        <v>0</v>
      </c>
      <c r="G117" s="4">
        <f>IFERROR(AVERAGEIFS('Exploratory Data Analysis - vid'!V:V,'Exploratory Data Analysis - vid'!S:S,'11. ANOVA'!B117,'Exploratory Data Analysis - vid'!AF:AF,'11. ANOVA'!D117,'Exploratory Data Analysis - vid'!AL:AL,'11. ANOVA'!C117,'Exploratory Data Analysis - vid'!O:O,'11. ANOVA'!E117),0)</f>
        <v>0</v>
      </c>
    </row>
    <row r="118" spans="2:7" x14ac:dyDescent="0.35">
      <c r="B118" s="4">
        <v>1</v>
      </c>
      <c r="C118" s="4" t="s">
        <v>9383</v>
      </c>
      <c r="D118" s="4" t="s">
        <v>52</v>
      </c>
      <c r="E118" s="4">
        <v>2018</v>
      </c>
      <c r="F118" s="4">
        <f>SUMIFS('Exploratory Data Analysis - vid'!V:V,'Exploratory Data Analysis - vid'!S:S,'11. ANOVA'!B118,'Exploratory Data Analysis - vid'!AF:AF,'11. ANOVA'!D118,'Exploratory Data Analysis - vid'!AL:AL,'11. ANOVA'!C118,'Exploratory Data Analysis - vid'!O:O,'11. ANOVA'!E118)</f>
        <v>232126</v>
      </c>
      <c r="G118" s="4">
        <f>IFERROR(AVERAGEIFS('Exploratory Data Analysis - vid'!V:V,'Exploratory Data Analysis - vid'!S:S,'11. ANOVA'!B118,'Exploratory Data Analysis - vid'!AF:AF,'11. ANOVA'!D118,'Exploratory Data Analysis - vid'!AL:AL,'11. ANOVA'!C118,'Exploratory Data Analysis - vid'!O:O,'11. ANOVA'!E118),0)</f>
        <v>21102.363636363636</v>
      </c>
    </row>
    <row r="119" spans="2:7" x14ac:dyDescent="0.35">
      <c r="B119" s="4">
        <v>1</v>
      </c>
      <c r="C119" s="4" t="s">
        <v>9383</v>
      </c>
      <c r="D119" s="4" t="s">
        <v>259</v>
      </c>
      <c r="E119" s="4">
        <v>2018</v>
      </c>
      <c r="F119" s="4">
        <f>SUMIFS('Exploratory Data Analysis - vid'!V:V,'Exploratory Data Analysis - vid'!S:S,'11. ANOVA'!B119,'Exploratory Data Analysis - vid'!AF:AF,'11. ANOVA'!D119,'Exploratory Data Analysis - vid'!AL:AL,'11. ANOVA'!C119,'Exploratory Data Analysis - vid'!O:O,'11. ANOVA'!E119)</f>
        <v>28424</v>
      </c>
      <c r="G119" s="4">
        <f>IFERROR(AVERAGEIFS('Exploratory Data Analysis - vid'!V:V,'Exploratory Data Analysis - vid'!S:S,'11. ANOVA'!B119,'Exploratory Data Analysis - vid'!AF:AF,'11. ANOVA'!D119,'Exploratory Data Analysis - vid'!AL:AL,'11. ANOVA'!C119,'Exploratory Data Analysis - vid'!O:O,'11. ANOVA'!E119),0)</f>
        <v>28424</v>
      </c>
    </row>
    <row r="120" spans="2:7" x14ac:dyDescent="0.35">
      <c r="B120" s="4">
        <v>1</v>
      </c>
      <c r="C120" s="4" t="s">
        <v>9383</v>
      </c>
      <c r="D120" s="4" t="s">
        <v>370</v>
      </c>
      <c r="E120" s="4">
        <v>2018</v>
      </c>
      <c r="F120" s="4">
        <f>SUMIFS('Exploratory Data Analysis - vid'!V:V,'Exploratory Data Analysis - vid'!S:S,'11. ANOVA'!B120,'Exploratory Data Analysis - vid'!AF:AF,'11. ANOVA'!D120,'Exploratory Data Analysis - vid'!AL:AL,'11. ANOVA'!C120,'Exploratory Data Analysis - vid'!O:O,'11. ANOVA'!E120)</f>
        <v>0</v>
      </c>
      <c r="G120" s="4">
        <f>IFERROR(AVERAGEIFS('Exploratory Data Analysis - vid'!V:V,'Exploratory Data Analysis - vid'!S:S,'11. ANOVA'!B120,'Exploratory Data Analysis - vid'!AF:AF,'11. ANOVA'!D120,'Exploratory Data Analysis - vid'!AL:AL,'11. ANOVA'!C120,'Exploratory Data Analysis - vid'!O:O,'11. ANOVA'!E120),0)</f>
        <v>0</v>
      </c>
    </row>
    <row r="121" spans="2:7" x14ac:dyDescent="0.35">
      <c r="B121" s="4">
        <v>1</v>
      </c>
      <c r="C121" s="4" t="s">
        <v>9383</v>
      </c>
      <c r="D121" s="4" t="s">
        <v>187</v>
      </c>
      <c r="E121" s="4">
        <v>2019</v>
      </c>
      <c r="F121" s="4">
        <f>SUMIFS('Exploratory Data Analysis - vid'!V:V,'Exploratory Data Analysis - vid'!S:S,'11. ANOVA'!B121,'Exploratory Data Analysis - vid'!AF:AF,'11. ANOVA'!D121,'Exploratory Data Analysis - vid'!AL:AL,'11. ANOVA'!C121,'Exploratory Data Analysis - vid'!O:O,'11. ANOVA'!E121)</f>
        <v>28107</v>
      </c>
      <c r="G121" s="4">
        <f>IFERROR(AVERAGEIFS('Exploratory Data Analysis - vid'!V:V,'Exploratory Data Analysis - vid'!S:S,'11. ANOVA'!B121,'Exploratory Data Analysis - vid'!AF:AF,'11. ANOVA'!D121,'Exploratory Data Analysis - vid'!AL:AL,'11. ANOVA'!C121,'Exploratory Data Analysis - vid'!O:O,'11. ANOVA'!E121),0)</f>
        <v>28107</v>
      </c>
    </row>
    <row r="122" spans="2:7" x14ac:dyDescent="0.35">
      <c r="B122" s="4">
        <v>1</v>
      </c>
      <c r="C122" s="4" t="s">
        <v>9383</v>
      </c>
      <c r="D122" s="4" t="s">
        <v>52</v>
      </c>
      <c r="E122" s="4">
        <v>2019</v>
      </c>
      <c r="F122" s="4">
        <f>SUMIFS('Exploratory Data Analysis - vid'!V:V,'Exploratory Data Analysis - vid'!S:S,'11. ANOVA'!B122,'Exploratory Data Analysis - vid'!AF:AF,'11. ANOVA'!D122,'Exploratory Data Analysis - vid'!AL:AL,'11. ANOVA'!C122,'Exploratory Data Analysis - vid'!O:O,'11. ANOVA'!E122)</f>
        <v>73757</v>
      </c>
      <c r="G122" s="4">
        <f>IFERROR(AVERAGEIFS('Exploratory Data Analysis - vid'!V:V,'Exploratory Data Analysis - vid'!S:S,'11. ANOVA'!B122,'Exploratory Data Analysis - vid'!AF:AF,'11. ANOVA'!D122,'Exploratory Data Analysis - vid'!AL:AL,'11. ANOVA'!C122,'Exploratory Data Analysis - vid'!O:O,'11. ANOVA'!E122),0)</f>
        <v>24585.666666666668</v>
      </c>
    </row>
    <row r="123" spans="2:7" x14ac:dyDescent="0.35">
      <c r="B123" s="4">
        <v>1</v>
      </c>
      <c r="C123" s="4" t="s">
        <v>9383</v>
      </c>
      <c r="D123" s="4" t="s">
        <v>259</v>
      </c>
      <c r="E123" s="4">
        <v>2019</v>
      </c>
      <c r="F123" s="4">
        <f>SUMIFS('Exploratory Data Analysis - vid'!V:V,'Exploratory Data Analysis - vid'!S:S,'11. ANOVA'!B123,'Exploratory Data Analysis - vid'!AF:AF,'11. ANOVA'!D123,'Exploratory Data Analysis - vid'!AL:AL,'11. ANOVA'!C123,'Exploratory Data Analysis - vid'!O:O,'11. ANOVA'!E123)</f>
        <v>0</v>
      </c>
      <c r="G123" s="4">
        <f>IFERROR(AVERAGEIFS('Exploratory Data Analysis - vid'!V:V,'Exploratory Data Analysis - vid'!S:S,'11. ANOVA'!B123,'Exploratory Data Analysis - vid'!AF:AF,'11. ANOVA'!D123,'Exploratory Data Analysis - vid'!AL:AL,'11. ANOVA'!C123,'Exploratory Data Analysis - vid'!O:O,'11. ANOVA'!E123),0)</f>
        <v>0</v>
      </c>
    </row>
    <row r="124" spans="2:7" x14ac:dyDescent="0.35">
      <c r="B124" s="4">
        <v>1</v>
      </c>
      <c r="C124" s="4" t="s">
        <v>9383</v>
      </c>
      <c r="D124" s="4" t="s">
        <v>370</v>
      </c>
      <c r="E124" s="4">
        <v>2019</v>
      </c>
      <c r="F124" s="4">
        <f>SUMIFS('Exploratory Data Analysis - vid'!V:V,'Exploratory Data Analysis - vid'!S:S,'11. ANOVA'!B124,'Exploratory Data Analysis - vid'!AF:AF,'11. ANOVA'!D124,'Exploratory Data Analysis - vid'!AL:AL,'11. ANOVA'!C124,'Exploratory Data Analysis - vid'!O:O,'11. ANOVA'!E124)</f>
        <v>0</v>
      </c>
      <c r="G124" s="4">
        <f>IFERROR(AVERAGEIFS('Exploratory Data Analysis - vid'!V:V,'Exploratory Data Analysis - vid'!S:S,'11. ANOVA'!B124,'Exploratory Data Analysis - vid'!AF:AF,'11. ANOVA'!D124,'Exploratory Data Analysis - vid'!AL:AL,'11. ANOVA'!C124,'Exploratory Data Analysis - vid'!O:O,'11. ANOVA'!E124),0)</f>
        <v>0</v>
      </c>
    </row>
    <row r="125" spans="2:7" x14ac:dyDescent="0.35">
      <c r="B125" s="4">
        <v>1</v>
      </c>
      <c r="C125" s="4" t="s">
        <v>9383</v>
      </c>
      <c r="D125" s="4" t="s">
        <v>187</v>
      </c>
      <c r="E125" s="4">
        <v>2020</v>
      </c>
      <c r="F125" s="4">
        <f>SUMIFS('Exploratory Data Analysis - vid'!V:V,'Exploratory Data Analysis - vid'!S:S,'11. ANOVA'!B125,'Exploratory Data Analysis - vid'!AF:AF,'11. ANOVA'!D125,'Exploratory Data Analysis - vid'!AL:AL,'11. ANOVA'!C125,'Exploratory Data Analysis - vid'!O:O,'11. ANOVA'!E125)</f>
        <v>39172</v>
      </c>
      <c r="G125" s="4">
        <f>IFERROR(AVERAGEIFS('Exploratory Data Analysis - vid'!V:V,'Exploratory Data Analysis - vid'!S:S,'11. ANOVA'!B125,'Exploratory Data Analysis - vid'!AF:AF,'11. ANOVA'!D125,'Exploratory Data Analysis - vid'!AL:AL,'11. ANOVA'!C125,'Exploratory Data Analysis - vid'!O:O,'11. ANOVA'!E125),0)</f>
        <v>39172</v>
      </c>
    </row>
    <row r="126" spans="2:7" x14ac:dyDescent="0.35">
      <c r="B126" s="4">
        <v>1</v>
      </c>
      <c r="C126" s="4" t="s">
        <v>9383</v>
      </c>
      <c r="D126" s="4" t="s">
        <v>52</v>
      </c>
      <c r="E126" s="4">
        <v>2020</v>
      </c>
      <c r="F126" s="4">
        <f>SUMIFS('Exploratory Data Analysis - vid'!V:V,'Exploratory Data Analysis - vid'!S:S,'11. ANOVA'!B126,'Exploratory Data Analysis - vid'!AF:AF,'11. ANOVA'!D126,'Exploratory Data Analysis - vid'!AL:AL,'11. ANOVA'!C126,'Exploratory Data Analysis - vid'!O:O,'11. ANOVA'!E126)</f>
        <v>179692</v>
      </c>
      <c r="G126" s="4">
        <f>IFERROR(AVERAGEIFS('Exploratory Data Analysis - vid'!V:V,'Exploratory Data Analysis - vid'!S:S,'11. ANOVA'!B126,'Exploratory Data Analysis - vid'!AF:AF,'11. ANOVA'!D126,'Exploratory Data Analysis - vid'!AL:AL,'11. ANOVA'!C126,'Exploratory Data Analysis - vid'!O:O,'11. ANOVA'!E126),0)</f>
        <v>59897.333333333336</v>
      </c>
    </row>
    <row r="127" spans="2:7" x14ac:dyDescent="0.35">
      <c r="B127" s="4">
        <v>1</v>
      </c>
      <c r="C127" s="4" t="s">
        <v>9383</v>
      </c>
      <c r="D127" s="4" t="s">
        <v>259</v>
      </c>
      <c r="E127" s="4">
        <v>2020</v>
      </c>
      <c r="F127" s="4">
        <f>SUMIFS('Exploratory Data Analysis - vid'!V:V,'Exploratory Data Analysis - vid'!S:S,'11. ANOVA'!B127,'Exploratory Data Analysis - vid'!AF:AF,'11. ANOVA'!D127,'Exploratory Data Analysis - vid'!AL:AL,'11. ANOVA'!C127,'Exploratory Data Analysis - vid'!O:O,'11. ANOVA'!E127)</f>
        <v>252012</v>
      </c>
      <c r="G127" s="4">
        <f>IFERROR(AVERAGEIFS('Exploratory Data Analysis - vid'!V:V,'Exploratory Data Analysis - vid'!S:S,'11. ANOVA'!B127,'Exploratory Data Analysis - vid'!AF:AF,'11. ANOVA'!D127,'Exploratory Data Analysis - vid'!AL:AL,'11. ANOVA'!C127,'Exploratory Data Analysis - vid'!O:O,'11. ANOVA'!E127),0)</f>
        <v>252012</v>
      </c>
    </row>
    <row r="128" spans="2:7" x14ac:dyDescent="0.35">
      <c r="B128" s="4">
        <v>1</v>
      </c>
      <c r="C128" s="4" t="s">
        <v>9383</v>
      </c>
      <c r="D128" s="4" t="s">
        <v>370</v>
      </c>
      <c r="E128" s="4">
        <v>2020</v>
      </c>
      <c r="F128" s="4">
        <f>SUMIFS('Exploratory Data Analysis - vid'!V:V,'Exploratory Data Analysis - vid'!S:S,'11. ANOVA'!B128,'Exploratory Data Analysis - vid'!AF:AF,'11. ANOVA'!D128,'Exploratory Data Analysis - vid'!AL:AL,'11. ANOVA'!C128,'Exploratory Data Analysis - vid'!O:O,'11. ANOVA'!E128)</f>
        <v>0</v>
      </c>
      <c r="G128" s="4">
        <f>IFERROR(AVERAGEIFS('Exploratory Data Analysis - vid'!V:V,'Exploratory Data Analysis - vid'!S:S,'11. ANOVA'!B128,'Exploratory Data Analysis - vid'!AF:AF,'11. ANOVA'!D128,'Exploratory Data Analysis - vid'!AL:AL,'11. ANOVA'!C128,'Exploratory Data Analysis - vid'!O:O,'11. ANOVA'!E128),0)</f>
        <v>0</v>
      </c>
    </row>
    <row r="129" spans="2:7" x14ac:dyDescent="0.35">
      <c r="B129" s="4">
        <v>1</v>
      </c>
      <c r="C129" s="4" t="s">
        <v>9383</v>
      </c>
      <c r="D129" s="4" t="s">
        <v>187</v>
      </c>
      <c r="E129" s="4">
        <v>2021</v>
      </c>
      <c r="F129" s="4">
        <f>SUMIFS('Exploratory Data Analysis - vid'!V:V,'Exploratory Data Analysis - vid'!S:S,'11. ANOVA'!B129,'Exploratory Data Analysis - vid'!AF:AF,'11. ANOVA'!D129,'Exploratory Data Analysis - vid'!AL:AL,'11. ANOVA'!C129,'Exploratory Data Analysis - vid'!O:O,'11. ANOVA'!E129)</f>
        <v>30731</v>
      </c>
      <c r="G129" s="4">
        <f>IFERROR(AVERAGEIFS('Exploratory Data Analysis - vid'!V:V,'Exploratory Data Analysis - vid'!S:S,'11. ANOVA'!B129,'Exploratory Data Analysis - vid'!AF:AF,'11. ANOVA'!D129,'Exploratory Data Analysis - vid'!AL:AL,'11. ANOVA'!C129,'Exploratory Data Analysis - vid'!O:O,'11. ANOVA'!E129),0)</f>
        <v>30731</v>
      </c>
    </row>
    <row r="130" spans="2:7" x14ac:dyDescent="0.35">
      <c r="B130" s="4">
        <v>1</v>
      </c>
      <c r="C130" s="4" t="s">
        <v>9383</v>
      </c>
      <c r="D130" s="4" t="s">
        <v>52</v>
      </c>
      <c r="E130" s="4">
        <v>2021</v>
      </c>
      <c r="F130" s="4">
        <f>SUMIFS('Exploratory Data Analysis - vid'!V:V,'Exploratory Data Analysis - vid'!S:S,'11. ANOVA'!B130,'Exploratory Data Analysis - vid'!AF:AF,'11. ANOVA'!D130,'Exploratory Data Analysis - vid'!AL:AL,'11. ANOVA'!C130,'Exploratory Data Analysis - vid'!O:O,'11. ANOVA'!E130)</f>
        <v>161475</v>
      </c>
      <c r="G130" s="4">
        <f>IFERROR(AVERAGEIFS('Exploratory Data Analysis - vid'!V:V,'Exploratory Data Analysis - vid'!S:S,'11. ANOVA'!B130,'Exploratory Data Analysis - vid'!AF:AF,'11. ANOVA'!D130,'Exploratory Data Analysis - vid'!AL:AL,'11. ANOVA'!C130,'Exploratory Data Analysis - vid'!O:O,'11. ANOVA'!E130),0)</f>
        <v>40368.75</v>
      </c>
    </row>
    <row r="131" spans="2:7" x14ac:dyDescent="0.35">
      <c r="B131" s="4">
        <v>1</v>
      </c>
      <c r="C131" s="4" t="s">
        <v>9383</v>
      </c>
      <c r="D131" s="4" t="s">
        <v>259</v>
      </c>
      <c r="E131" s="4">
        <v>2021</v>
      </c>
      <c r="F131" s="4">
        <f>SUMIFS('Exploratory Data Analysis - vid'!V:V,'Exploratory Data Analysis - vid'!S:S,'11. ANOVA'!B131,'Exploratory Data Analysis - vid'!AF:AF,'11. ANOVA'!D131,'Exploratory Data Analysis - vid'!AL:AL,'11. ANOVA'!C131,'Exploratory Data Analysis - vid'!O:O,'11. ANOVA'!E131)</f>
        <v>261305</v>
      </c>
      <c r="G131" s="4">
        <f>IFERROR(AVERAGEIFS('Exploratory Data Analysis - vid'!V:V,'Exploratory Data Analysis - vid'!S:S,'11. ANOVA'!B131,'Exploratory Data Analysis - vid'!AF:AF,'11. ANOVA'!D131,'Exploratory Data Analysis - vid'!AL:AL,'11. ANOVA'!C131,'Exploratory Data Analysis - vid'!O:O,'11. ANOVA'!E131),0)</f>
        <v>130652.5</v>
      </c>
    </row>
    <row r="132" spans="2:7" x14ac:dyDescent="0.35">
      <c r="B132" s="4">
        <v>1</v>
      </c>
      <c r="C132" s="4" t="s">
        <v>9383</v>
      </c>
      <c r="D132" s="4" t="s">
        <v>370</v>
      </c>
      <c r="E132" s="4">
        <v>2021</v>
      </c>
      <c r="F132" s="4">
        <f>SUMIFS('Exploratory Data Analysis - vid'!V:V,'Exploratory Data Analysis - vid'!S:S,'11. ANOVA'!B132,'Exploratory Data Analysis - vid'!AF:AF,'11. ANOVA'!D132,'Exploratory Data Analysis - vid'!AL:AL,'11. ANOVA'!C132,'Exploratory Data Analysis - vid'!O:O,'11. ANOVA'!E132)</f>
        <v>0</v>
      </c>
      <c r="G132" s="4">
        <f>IFERROR(AVERAGEIFS('Exploratory Data Analysis - vid'!V:V,'Exploratory Data Analysis - vid'!S:S,'11. ANOVA'!B132,'Exploratory Data Analysis - vid'!AF:AF,'11. ANOVA'!D132,'Exploratory Data Analysis - vid'!AL:AL,'11. ANOVA'!C132,'Exploratory Data Analysis - vid'!O:O,'11. ANOVA'!E132),0)</f>
        <v>0</v>
      </c>
    </row>
    <row r="133" spans="2:7" x14ac:dyDescent="0.35">
      <c r="B133" s="4">
        <v>1</v>
      </c>
      <c r="C133" s="4" t="s">
        <v>9383</v>
      </c>
      <c r="D133" s="4" t="s">
        <v>187</v>
      </c>
      <c r="E133" s="4">
        <v>2022</v>
      </c>
      <c r="F133" s="4">
        <f>SUMIFS('Exploratory Data Analysis - vid'!V:V,'Exploratory Data Analysis - vid'!S:S,'11. ANOVA'!B133,'Exploratory Data Analysis - vid'!AF:AF,'11. ANOVA'!D133,'Exploratory Data Analysis - vid'!AL:AL,'11. ANOVA'!C133,'Exploratory Data Analysis - vid'!O:O,'11. ANOVA'!E133)</f>
        <v>65573</v>
      </c>
      <c r="G133" s="4">
        <f>IFERROR(AVERAGEIFS('Exploratory Data Analysis - vid'!V:V,'Exploratory Data Analysis - vid'!S:S,'11. ANOVA'!B133,'Exploratory Data Analysis - vid'!AF:AF,'11. ANOVA'!D133,'Exploratory Data Analysis - vid'!AL:AL,'11. ANOVA'!C133,'Exploratory Data Analysis - vid'!O:O,'11. ANOVA'!E133),0)</f>
        <v>32786.5</v>
      </c>
    </row>
    <row r="134" spans="2:7" x14ac:dyDescent="0.35">
      <c r="B134" s="4">
        <v>1</v>
      </c>
      <c r="C134" s="4" t="s">
        <v>9383</v>
      </c>
      <c r="D134" s="4" t="s">
        <v>52</v>
      </c>
      <c r="E134" s="4">
        <v>2022</v>
      </c>
      <c r="F134" s="4">
        <f>SUMIFS('Exploratory Data Analysis - vid'!V:V,'Exploratory Data Analysis - vid'!S:S,'11. ANOVA'!B134,'Exploratory Data Analysis - vid'!AF:AF,'11. ANOVA'!D134,'Exploratory Data Analysis - vid'!AL:AL,'11. ANOVA'!C134,'Exploratory Data Analysis - vid'!O:O,'11. ANOVA'!E134)</f>
        <v>1398995</v>
      </c>
      <c r="G134" s="4">
        <f>IFERROR(AVERAGEIFS('Exploratory Data Analysis - vid'!V:V,'Exploratory Data Analysis - vid'!S:S,'11. ANOVA'!B134,'Exploratory Data Analysis - vid'!AF:AF,'11. ANOVA'!D134,'Exploratory Data Analysis - vid'!AL:AL,'11. ANOVA'!C134,'Exploratory Data Analysis - vid'!O:O,'11. ANOVA'!E134),0)</f>
        <v>199856.42857142858</v>
      </c>
    </row>
    <row r="135" spans="2:7" x14ac:dyDescent="0.35">
      <c r="B135" s="4">
        <v>1</v>
      </c>
      <c r="C135" s="4" t="s">
        <v>9383</v>
      </c>
      <c r="D135" s="4" t="s">
        <v>259</v>
      </c>
      <c r="E135" s="4">
        <v>2022</v>
      </c>
      <c r="F135" s="4">
        <f>SUMIFS('Exploratory Data Analysis - vid'!V:V,'Exploratory Data Analysis - vid'!S:S,'11. ANOVA'!B135,'Exploratory Data Analysis - vid'!AF:AF,'11. ANOVA'!D135,'Exploratory Data Analysis - vid'!AL:AL,'11. ANOVA'!C135,'Exploratory Data Analysis - vid'!O:O,'11. ANOVA'!E135)</f>
        <v>37978</v>
      </c>
      <c r="G135" s="4">
        <f>IFERROR(AVERAGEIFS('Exploratory Data Analysis - vid'!V:V,'Exploratory Data Analysis - vid'!S:S,'11. ANOVA'!B135,'Exploratory Data Analysis - vid'!AF:AF,'11. ANOVA'!D135,'Exploratory Data Analysis - vid'!AL:AL,'11. ANOVA'!C135,'Exploratory Data Analysis - vid'!O:O,'11. ANOVA'!E135),0)</f>
        <v>37978</v>
      </c>
    </row>
    <row r="136" spans="2:7" x14ac:dyDescent="0.35">
      <c r="B136" s="4">
        <v>1</v>
      </c>
      <c r="C136" s="4" t="s">
        <v>9383</v>
      </c>
      <c r="D136" s="4" t="s">
        <v>370</v>
      </c>
      <c r="E136" s="4">
        <v>2022</v>
      </c>
      <c r="F136" s="4">
        <f>SUMIFS('Exploratory Data Analysis - vid'!V:V,'Exploratory Data Analysis - vid'!S:S,'11. ANOVA'!B136,'Exploratory Data Analysis - vid'!AF:AF,'11. ANOVA'!D136,'Exploratory Data Analysis - vid'!AL:AL,'11. ANOVA'!C136,'Exploratory Data Analysis - vid'!O:O,'11. ANOVA'!E136)</f>
        <v>0</v>
      </c>
      <c r="G136" s="4">
        <f>IFERROR(AVERAGEIFS('Exploratory Data Analysis - vid'!V:V,'Exploratory Data Analysis - vid'!S:S,'11. ANOVA'!B136,'Exploratory Data Analysis - vid'!AF:AF,'11. ANOVA'!D136,'Exploratory Data Analysis - vid'!AL:AL,'11. ANOVA'!C136,'Exploratory Data Analysis - vid'!O:O,'11. ANOVA'!E136),0)</f>
        <v>0</v>
      </c>
    </row>
    <row r="137" spans="2:7" x14ac:dyDescent="0.35">
      <c r="B137" s="4">
        <v>1</v>
      </c>
      <c r="C137" s="4" t="s">
        <v>9386</v>
      </c>
      <c r="D137" s="4" t="s">
        <v>187</v>
      </c>
      <c r="E137" s="4">
        <v>2018</v>
      </c>
      <c r="F137" s="4">
        <f>SUMIFS('Exploratory Data Analysis - vid'!V:V,'Exploratory Data Analysis - vid'!S:S,'11. ANOVA'!B137,'Exploratory Data Analysis - vid'!AF:AF,'11. ANOVA'!D137,'Exploratory Data Analysis - vid'!AL:AL,'11. ANOVA'!C137,'Exploratory Data Analysis - vid'!O:O,'11. ANOVA'!E137)</f>
        <v>0</v>
      </c>
      <c r="G137" s="4">
        <f>IFERROR(AVERAGEIFS('Exploratory Data Analysis - vid'!V:V,'Exploratory Data Analysis - vid'!S:S,'11. ANOVA'!B137,'Exploratory Data Analysis - vid'!AF:AF,'11. ANOVA'!D137,'Exploratory Data Analysis - vid'!AL:AL,'11. ANOVA'!C137,'Exploratory Data Analysis - vid'!O:O,'11. ANOVA'!E137),0)</f>
        <v>0</v>
      </c>
    </row>
    <row r="138" spans="2:7" x14ac:dyDescent="0.35">
      <c r="B138" s="4">
        <v>1</v>
      </c>
      <c r="C138" s="4" t="s">
        <v>9386</v>
      </c>
      <c r="D138" s="4" t="s">
        <v>52</v>
      </c>
      <c r="E138" s="4">
        <v>2018</v>
      </c>
      <c r="F138" s="4">
        <f>SUMIFS('Exploratory Data Analysis - vid'!V:V,'Exploratory Data Analysis - vid'!S:S,'11. ANOVA'!B138,'Exploratory Data Analysis - vid'!AF:AF,'11. ANOVA'!D138,'Exploratory Data Analysis - vid'!AL:AL,'11. ANOVA'!C138,'Exploratory Data Analysis - vid'!O:O,'11. ANOVA'!E138)</f>
        <v>0</v>
      </c>
      <c r="G138" s="4">
        <f>IFERROR(AVERAGEIFS('Exploratory Data Analysis - vid'!V:V,'Exploratory Data Analysis - vid'!S:S,'11. ANOVA'!B138,'Exploratory Data Analysis - vid'!AF:AF,'11. ANOVA'!D138,'Exploratory Data Analysis - vid'!AL:AL,'11. ANOVA'!C138,'Exploratory Data Analysis - vid'!O:O,'11. ANOVA'!E138),0)</f>
        <v>0</v>
      </c>
    </row>
    <row r="139" spans="2:7" x14ac:dyDescent="0.35">
      <c r="B139" s="4">
        <v>1</v>
      </c>
      <c r="C139" s="4" t="s">
        <v>9386</v>
      </c>
      <c r="D139" s="4" t="s">
        <v>259</v>
      </c>
      <c r="E139" s="4">
        <v>2018</v>
      </c>
      <c r="F139" s="4">
        <f>SUMIFS('Exploratory Data Analysis - vid'!V:V,'Exploratory Data Analysis - vid'!S:S,'11. ANOVA'!B139,'Exploratory Data Analysis - vid'!AF:AF,'11. ANOVA'!D139,'Exploratory Data Analysis - vid'!AL:AL,'11. ANOVA'!C139,'Exploratory Data Analysis - vid'!O:O,'11. ANOVA'!E139)</f>
        <v>0</v>
      </c>
      <c r="G139" s="4">
        <f>IFERROR(AVERAGEIFS('Exploratory Data Analysis - vid'!V:V,'Exploratory Data Analysis - vid'!S:S,'11. ANOVA'!B139,'Exploratory Data Analysis - vid'!AF:AF,'11. ANOVA'!D139,'Exploratory Data Analysis - vid'!AL:AL,'11. ANOVA'!C139,'Exploratory Data Analysis - vid'!O:O,'11. ANOVA'!E139),0)</f>
        <v>0</v>
      </c>
    </row>
    <row r="140" spans="2:7" x14ac:dyDescent="0.35">
      <c r="B140" s="4">
        <v>1</v>
      </c>
      <c r="C140" s="4" t="s">
        <v>9386</v>
      </c>
      <c r="D140" s="4" t="s">
        <v>370</v>
      </c>
      <c r="E140" s="4">
        <v>2018</v>
      </c>
      <c r="F140" s="4">
        <f>SUMIFS('Exploratory Data Analysis - vid'!V:V,'Exploratory Data Analysis - vid'!S:S,'11. ANOVA'!B140,'Exploratory Data Analysis - vid'!AF:AF,'11. ANOVA'!D140,'Exploratory Data Analysis - vid'!AL:AL,'11. ANOVA'!C140,'Exploratory Data Analysis - vid'!O:O,'11. ANOVA'!E140)</f>
        <v>0</v>
      </c>
      <c r="G140" s="4">
        <f>IFERROR(AVERAGEIFS('Exploratory Data Analysis - vid'!V:V,'Exploratory Data Analysis - vid'!S:S,'11. ANOVA'!B140,'Exploratory Data Analysis - vid'!AF:AF,'11. ANOVA'!D140,'Exploratory Data Analysis - vid'!AL:AL,'11. ANOVA'!C140,'Exploratory Data Analysis - vid'!O:O,'11. ANOVA'!E140),0)</f>
        <v>0</v>
      </c>
    </row>
    <row r="141" spans="2:7" x14ac:dyDescent="0.35">
      <c r="B141" s="4">
        <v>1</v>
      </c>
      <c r="C141" s="4" t="s">
        <v>9386</v>
      </c>
      <c r="D141" s="4" t="s">
        <v>187</v>
      </c>
      <c r="E141" s="4">
        <v>2019</v>
      </c>
      <c r="F141" s="4">
        <f>SUMIFS('Exploratory Data Analysis - vid'!V:V,'Exploratory Data Analysis - vid'!S:S,'11. ANOVA'!B141,'Exploratory Data Analysis - vid'!AF:AF,'11. ANOVA'!D141,'Exploratory Data Analysis - vid'!AL:AL,'11. ANOVA'!C141,'Exploratory Data Analysis - vid'!O:O,'11. ANOVA'!E141)</f>
        <v>0</v>
      </c>
      <c r="G141" s="4">
        <f>IFERROR(AVERAGEIFS('Exploratory Data Analysis - vid'!V:V,'Exploratory Data Analysis - vid'!S:S,'11. ANOVA'!B141,'Exploratory Data Analysis - vid'!AF:AF,'11. ANOVA'!D141,'Exploratory Data Analysis - vid'!AL:AL,'11. ANOVA'!C141,'Exploratory Data Analysis - vid'!O:O,'11. ANOVA'!E141),0)</f>
        <v>0</v>
      </c>
    </row>
    <row r="142" spans="2:7" x14ac:dyDescent="0.35">
      <c r="B142" s="4">
        <v>1</v>
      </c>
      <c r="C142" s="4" t="s">
        <v>9386</v>
      </c>
      <c r="D142" s="4" t="s">
        <v>52</v>
      </c>
      <c r="E142" s="4">
        <v>2019</v>
      </c>
      <c r="F142" s="4">
        <f>SUMIFS('Exploratory Data Analysis - vid'!V:V,'Exploratory Data Analysis - vid'!S:S,'11. ANOVA'!B142,'Exploratory Data Analysis - vid'!AF:AF,'11. ANOVA'!D142,'Exploratory Data Analysis - vid'!AL:AL,'11. ANOVA'!C142,'Exploratory Data Analysis - vid'!O:O,'11. ANOVA'!E142)</f>
        <v>0</v>
      </c>
      <c r="G142" s="4">
        <f>IFERROR(AVERAGEIFS('Exploratory Data Analysis - vid'!V:V,'Exploratory Data Analysis - vid'!S:S,'11. ANOVA'!B142,'Exploratory Data Analysis - vid'!AF:AF,'11. ANOVA'!D142,'Exploratory Data Analysis - vid'!AL:AL,'11. ANOVA'!C142,'Exploratory Data Analysis - vid'!O:O,'11. ANOVA'!E142),0)</f>
        <v>0</v>
      </c>
    </row>
    <row r="143" spans="2:7" x14ac:dyDescent="0.35">
      <c r="B143" s="4">
        <v>1</v>
      </c>
      <c r="C143" s="4" t="s">
        <v>9386</v>
      </c>
      <c r="D143" s="4" t="s">
        <v>259</v>
      </c>
      <c r="E143" s="4">
        <v>2019</v>
      </c>
      <c r="F143" s="4">
        <f>SUMIFS('Exploratory Data Analysis - vid'!V:V,'Exploratory Data Analysis - vid'!S:S,'11. ANOVA'!B143,'Exploratory Data Analysis - vid'!AF:AF,'11. ANOVA'!D143,'Exploratory Data Analysis - vid'!AL:AL,'11. ANOVA'!C143,'Exploratory Data Analysis - vid'!O:O,'11. ANOVA'!E143)</f>
        <v>0</v>
      </c>
      <c r="G143" s="4">
        <f>IFERROR(AVERAGEIFS('Exploratory Data Analysis - vid'!V:V,'Exploratory Data Analysis - vid'!S:S,'11. ANOVA'!B143,'Exploratory Data Analysis - vid'!AF:AF,'11. ANOVA'!D143,'Exploratory Data Analysis - vid'!AL:AL,'11. ANOVA'!C143,'Exploratory Data Analysis - vid'!O:O,'11. ANOVA'!E143),0)</f>
        <v>0</v>
      </c>
    </row>
    <row r="144" spans="2:7" x14ac:dyDescent="0.35">
      <c r="B144" s="4">
        <v>1</v>
      </c>
      <c r="C144" s="4" t="s">
        <v>9386</v>
      </c>
      <c r="D144" s="4" t="s">
        <v>370</v>
      </c>
      <c r="E144" s="4">
        <v>2019</v>
      </c>
      <c r="F144" s="4">
        <f>SUMIFS('Exploratory Data Analysis - vid'!V:V,'Exploratory Data Analysis - vid'!S:S,'11. ANOVA'!B144,'Exploratory Data Analysis - vid'!AF:AF,'11. ANOVA'!D144,'Exploratory Data Analysis - vid'!AL:AL,'11. ANOVA'!C144,'Exploratory Data Analysis - vid'!O:O,'11. ANOVA'!E144)</f>
        <v>0</v>
      </c>
      <c r="G144" s="4">
        <f>IFERROR(AVERAGEIFS('Exploratory Data Analysis - vid'!V:V,'Exploratory Data Analysis - vid'!S:S,'11. ANOVA'!B144,'Exploratory Data Analysis - vid'!AF:AF,'11. ANOVA'!D144,'Exploratory Data Analysis - vid'!AL:AL,'11. ANOVA'!C144,'Exploratory Data Analysis - vid'!O:O,'11. ANOVA'!E144),0)</f>
        <v>0</v>
      </c>
    </row>
    <row r="145" spans="2:7" x14ac:dyDescent="0.35">
      <c r="B145" s="4">
        <v>1</v>
      </c>
      <c r="C145" s="4" t="s">
        <v>9386</v>
      </c>
      <c r="D145" s="4" t="s">
        <v>187</v>
      </c>
      <c r="E145" s="4">
        <v>2020</v>
      </c>
      <c r="F145" s="4">
        <f>SUMIFS('Exploratory Data Analysis - vid'!V:V,'Exploratory Data Analysis - vid'!S:S,'11. ANOVA'!B145,'Exploratory Data Analysis - vid'!AF:AF,'11. ANOVA'!D145,'Exploratory Data Analysis - vid'!AL:AL,'11. ANOVA'!C145,'Exploratory Data Analysis - vid'!O:O,'11. ANOVA'!E145)</f>
        <v>19967</v>
      </c>
      <c r="G145" s="4">
        <f>IFERROR(AVERAGEIFS('Exploratory Data Analysis - vid'!V:V,'Exploratory Data Analysis - vid'!S:S,'11. ANOVA'!B145,'Exploratory Data Analysis - vid'!AF:AF,'11. ANOVA'!D145,'Exploratory Data Analysis - vid'!AL:AL,'11. ANOVA'!C145,'Exploratory Data Analysis - vid'!O:O,'11. ANOVA'!E145),0)</f>
        <v>19967</v>
      </c>
    </row>
    <row r="146" spans="2:7" x14ac:dyDescent="0.35">
      <c r="B146" s="4">
        <v>1</v>
      </c>
      <c r="C146" s="4" t="s">
        <v>9386</v>
      </c>
      <c r="D146" s="4" t="s">
        <v>52</v>
      </c>
      <c r="E146" s="4">
        <v>2020</v>
      </c>
      <c r="F146" s="4">
        <f>SUMIFS('Exploratory Data Analysis - vid'!V:V,'Exploratory Data Analysis - vid'!S:S,'11. ANOVA'!B146,'Exploratory Data Analysis - vid'!AF:AF,'11. ANOVA'!D146,'Exploratory Data Analysis - vid'!AL:AL,'11. ANOVA'!C146,'Exploratory Data Analysis - vid'!O:O,'11. ANOVA'!E146)</f>
        <v>282579</v>
      </c>
      <c r="G146" s="4">
        <f>IFERROR(AVERAGEIFS('Exploratory Data Analysis - vid'!V:V,'Exploratory Data Analysis - vid'!S:S,'11. ANOVA'!B146,'Exploratory Data Analysis - vid'!AF:AF,'11. ANOVA'!D146,'Exploratory Data Analysis - vid'!AL:AL,'11. ANOVA'!C146,'Exploratory Data Analysis - vid'!O:O,'11. ANOVA'!E146),0)</f>
        <v>70644.75</v>
      </c>
    </row>
    <row r="147" spans="2:7" x14ac:dyDescent="0.35">
      <c r="B147" s="4">
        <v>1</v>
      </c>
      <c r="C147" s="4" t="s">
        <v>9386</v>
      </c>
      <c r="D147" s="4" t="s">
        <v>259</v>
      </c>
      <c r="E147" s="4">
        <v>2020</v>
      </c>
      <c r="F147" s="4">
        <f>SUMIFS('Exploratory Data Analysis - vid'!V:V,'Exploratory Data Analysis - vid'!S:S,'11. ANOVA'!B147,'Exploratory Data Analysis - vid'!AF:AF,'11. ANOVA'!D147,'Exploratory Data Analysis - vid'!AL:AL,'11. ANOVA'!C147,'Exploratory Data Analysis - vid'!O:O,'11. ANOVA'!E147)</f>
        <v>0</v>
      </c>
      <c r="G147" s="4">
        <f>IFERROR(AVERAGEIFS('Exploratory Data Analysis - vid'!V:V,'Exploratory Data Analysis - vid'!S:S,'11. ANOVA'!B147,'Exploratory Data Analysis - vid'!AF:AF,'11. ANOVA'!D147,'Exploratory Data Analysis - vid'!AL:AL,'11. ANOVA'!C147,'Exploratory Data Analysis - vid'!O:O,'11. ANOVA'!E147),0)</f>
        <v>0</v>
      </c>
    </row>
    <row r="148" spans="2:7" x14ac:dyDescent="0.35">
      <c r="B148" s="4">
        <v>1</v>
      </c>
      <c r="C148" s="4" t="s">
        <v>9386</v>
      </c>
      <c r="D148" s="4" t="s">
        <v>370</v>
      </c>
      <c r="E148" s="4">
        <v>2020</v>
      </c>
      <c r="F148" s="4">
        <f>SUMIFS('Exploratory Data Analysis - vid'!V:V,'Exploratory Data Analysis - vid'!S:S,'11. ANOVA'!B148,'Exploratory Data Analysis - vid'!AF:AF,'11. ANOVA'!D148,'Exploratory Data Analysis - vid'!AL:AL,'11. ANOVA'!C148,'Exploratory Data Analysis - vid'!O:O,'11. ANOVA'!E148)</f>
        <v>0</v>
      </c>
      <c r="G148" s="4">
        <f>IFERROR(AVERAGEIFS('Exploratory Data Analysis - vid'!V:V,'Exploratory Data Analysis - vid'!S:S,'11. ANOVA'!B148,'Exploratory Data Analysis - vid'!AF:AF,'11. ANOVA'!D148,'Exploratory Data Analysis - vid'!AL:AL,'11. ANOVA'!C148,'Exploratory Data Analysis - vid'!O:O,'11. ANOVA'!E148),0)</f>
        <v>0</v>
      </c>
    </row>
    <row r="149" spans="2:7" x14ac:dyDescent="0.35">
      <c r="B149" s="4">
        <v>1</v>
      </c>
      <c r="C149" s="4" t="s">
        <v>9386</v>
      </c>
      <c r="D149" s="4" t="s">
        <v>187</v>
      </c>
      <c r="E149" s="4">
        <v>2021</v>
      </c>
      <c r="F149" s="4">
        <f>SUMIFS('Exploratory Data Analysis - vid'!V:V,'Exploratory Data Analysis - vid'!S:S,'11. ANOVA'!B149,'Exploratory Data Analysis - vid'!AF:AF,'11. ANOVA'!D149,'Exploratory Data Analysis - vid'!AL:AL,'11. ANOVA'!C149,'Exploratory Data Analysis - vid'!O:O,'11. ANOVA'!E149)</f>
        <v>19781</v>
      </c>
      <c r="G149" s="4">
        <f>IFERROR(AVERAGEIFS('Exploratory Data Analysis - vid'!V:V,'Exploratory Data Analysis - vid'!S:S,'11. ANOVA'!B149,'Exploratory Data Analysis - vid'!AF:AF,'11. ANOVA'!D149,'Exploratory Data Analysis - vid'!AL:AL,'11. ANOVA'!C149,'Exploratory Data Analysis - vid'!O:O,'11. ANOVA'!E149),0)</f>
        <v>19781</v>
      </c>
    </row>
    <row r="150" spans="2:7" x14ac:dyDescent="0.35">
      <c r="B150" s="4">
        <v>1</v>
      </c>
      <c r="C150" s="4" t="s">
        <v>9386</v>
      </c>
      <c r="D150" s="4" t="s">
        <v>52</v>
      </c>
      <c r="E150" s="4">
        <v>2021</v>
      </c>
      <c r="F150" s="4">
        <f>SUMIFS('Exploratory Data Analysis - vid'!V:V,'Exploratory Data Analysis - vid'!S:S,'11. ANOVA'!B150,'Exploratory Data Analysis - vid'!AF:AF,'11. ANOVA'!D150,'Exploratory Data Analysis - vid'!AL:AL,'11. ANOVA'!C150,'Exploratory Data Analysis - vid'!O:O,'11. ANOVA'!E150)</f>
        <v>18956</v>
      </c>
      <c r="G150" s="4">
        <f>IFERROR(AVERAGEIFS('Exploratory Data Analysis - vid'!V:V,'Exploratory Data Analysis - vid'!S:S,'11. ANOVA'!B150,'Exploratory Data Analysis - vid'!AF:AF,'11. ANOVA'!D150,'Exploratory Data Analysis - vid'!AL:AL,'11. ANOVA'!C150,'Exploratory Data Analysis - vid'!O:O,'11. ANOVA'!E150),0)</f>
        <v>18956</v>
      </c>
    </row>
    <row r="151" spans="2:7" x14ac:dyDescent="0.35">
      <c r="B151" s="4">
        <v>1</v>
      </c>
      <c r="C151" s="4" t="s">
        <v>9386</v>
      </c>
      <c r="D151" s="4" t="s">
        <v>259</v>
      </c>
      <c r="E151" s="4">
        <v>2021</v>
      </c>
      <c r="F151" s="4">
        <f>SUMIFS('Exploratory Data Analysis - vid'!V:V,'Exploratory Data Analysis - vid'!S:S,'11. ANOVA'!B151,'Exploratory Data Analysis - vid'!AF:AF,'11. ANOVA'!D151,'Exploratory Data Analysis - vid'!AL:AL,'11. ANOVA'!C151,'Exploratory Data Analysis - vid'!O:O,'11. ANOVA'!E151)</f>
        <v>0</v>
      </c>
      <c r="G151" s="4">
        <f>IFERROR(AVERAGEIFS('Exploratory Data Analysis - vid'!V:V,'Exploratory Data Analysis - vid'!S:S,'11. ANOVA'!B151,'Exploratory Data Analysis - vid'!AF:AF,'11. ANOVA'!D151,'Exploratory Data Analysis - vid'!AL:AL,'11. ANOVA'!C151,'Exploratory Data Analysis - vid'!O:O,'11. ANOVA'!E151),0)</f>
        <v>0</v>
      </c>
    </row>
    <row r="152" spans="2:7" x14ac:dyDescent="0.35">
      <c r="B152" s="4">
        <v>1</v>
      </c>
      <c r="C152" s="4" t="s">
        <v>9386</v>
      </c>
      <c r="D152" s="4" t="s">
        <v>370</v>
      </c>
      <c r="E152" s="4">
        <v>2021</v>
      </c>
      <c r="F152" s="4">
        <f>SUMIFS('Exploratory Data Analysis - vid'!V:V,'Exploratory Data Analysis - vid'!S:S,'11. ANOVA'!B152,'Exploratory Data Analysis - vid'!AF:AF,'11. ANOVA'!D152,'Exploratory Data Analysis - vid'!AL:AL,'11. ANOVA'!C152,'Exploratory Data Analysis - vid'!O:O,'11. ANOVA'!E152)</f>
        <v>0</v>
      </c>
      <c r="G152" s="4">
        <f>IFERROR(AVERAGEIFS('Exploratory Data Analysis - vid'!V:V,'Exploratory Data Analysis - vid'!S:S,'11. ANOVA'!B152,'Exploratory Data Analysis - vid'!AF:AF,'11. ANOVA'!D152,'Exploratory Data Analysis - vid'!AL:AL,'11. ANOVA'!C152,'Exploratory Data Analysis - vid'!O:O,'11. ANOVA'!E152),0)</f>
        <v>0</v>
      </c>
    </row>
    <row r="153" spans="2:7" x14ac:dyDescent="0.35">
      <c r="B153" s="4">
        <v>1</v>
      </c>
      <c r="C153" s="4" t="s">
        <v>9386</v>
      </c>
      <c r="D153" s="4" t="s">
        <v>187</v>
      </c>
      <c r="E153" s="4">
        <v>2022</v>
      </c>
      <c r="F153" s="4">
        <f>SUMIFS('Exploratory Data Analysis - vid'!V:V,'Exploratory Data Analysis - vid'!S:S,'11. ANOVA'!B153,'Exploratory Data Analysis - vid'!AF:AF,'11. ANOVA'!D153,'Exploratory Data Analysis - vid'!AL:AL,'11. ANOVA'!C153,'Exploratory Data Analysis - vid'!O:O,'11. ANOVA'!E153)</f>
        <v>149803</v>
      </c>
      <c r="G153" s="4">
        <f>IFERROR(AVERAGEIFS('Exploratory Data Analysis - vid'!V:V,'Exploratory Data Analysis - vid'!S:S,'11. ANOVA'!B153,'Exploratory Data Analysis - vid'!AF:AF,'11. ANOVA'!D153,'Exploratory Data Analysis - vid'!AL:AL,'11. ANOVA'!C153,'Exploratory Data Analysis - vid'!O:O,'11. ANOVA'!E153),0)</f>
        <v>74901.5</v>
      </c>
    </row>
    <row r="154" spans="2:7" x14ac:dyDescent="0.35">
      <c r="B154" s="4">
        <v>1</v>
      </c>
      <c r="C154" s="4" t="s">
        <v>9386</v>
      </c>
      <c r="D154" s="4" t="s">
        <v>52</v>
      </c>
      <c r="E154" s="4">
        <v>2022</v>
      </c>
      <c r="F154" s="4">
        <f>SUMIFS('Exploratory Data Analysis - vid'!V:V,'Exploratory Data Analysis - vid'!S:S,'11. ANOVA'!B154,'Exploratory Data Analysis - vid'!AF:AF,'11. ANOVA'!D154,'Exploratory Data Analysis - vid'!AL:AL,'11. ANOVA'!C154,'Exploratory Data Analysis - vid'!O:O,'11. ANOVA'!E154)</f>
        <v>2297584</v>
      </c>
      <c r="G154" s="4">
        <f>IFERROR(AVERAGEIFS('Exploratory Data Analysis - vid'!V:V,'Exploratory Data Analysis - vid'!S:S,'11. ANOVA'!B154,'Exploratory Data Analysis - vid'!AF:AF,'11. ANOVA'!D154,'Exploratory Data Analysis - vid'!AL:AL,'11. ANOVA'!C154,'Exploratory Data Analysis - vid'!O:O,'11. ANOVA'!E154),0)</f>
        <v>459516.8</v>
      </c>
    </row>
    <row r="155" spans="2:7" x14ac:dyDescent="0.35">
      <c r="B155" s="4">
        <v>1</v>
      </c>
      <c r="C155" s="4" t="s">
        <v>9386</v>
      </c>
      <c r="D155" s="4" t="s">
        <v>259</v>
      </c>
      <c r="E155" s="4">
        <v>2022</v>
      </c>
      <c r="F155" s="4">
        <f>SUMIFS('Exploratory Data Analysis - vid'!V:V,'Exploratory Data Analysis - vid'!S:S,'11. ANOVA'!B155,'Exploratory Data Analysis - vid'!AF:AF,'11. ANOVA'!D155,'Exploratory Data Analysis - vid'!AL:AL,'11. ANOVA'!C155,'Exploratory Data Analysis - vid'!O:O,'11. ANOVA'!E155)</f>
        <v>0</v>
      </c>
      <c r="G155" s="4">
        <f>IFERROR(AVERAGEIFS('Exploratory Data Analysis - vid'!V:V,'Exploratory Data Analysis - vid'!S:S,'11. ANOVA'!B155,'Exploratory Data Analysis - vid'!AF:AF,'11. ANOVA'!D155,'Exploratory Data Analysis - vid'!AL:AL,'11. ANOVA'!C155,'Exploratory Data Analysis - vid'!O:O,'11. ANOVA'!E155),0)</f>
        <v>0</v>
      </c>
    </row>
    <row r="156" spans="2:7" x14ac:dyDescent="0.35">
      <c r="B156" s="4">
        <v>1</v>
      </c>
      <c r="C156" s="4" t="s">
        <v>9386</v>
      </c>
      <c r="D156" s="4" t="s">
        <v>370</v>
      </c>
      <c r="E156" s="4">
        <v>2022</v>
      </c>
      <c r="F156" s="4">
        <f>SUMIFS('Exploratory Data Analysis - vid'!V:V,'Exploratory Data Analysis - vid'!S:S,'11. ANOVA'!B156,'Exploratory Data Analysis - vid'!AF:AF,'11. ANOVA'!D156,'Exploratory Data Analysis - vid'!AL:AL,'11. ANOVA'!C156,'Exploratory Data Analysis - vid'!O:O,'11. ANOVA'!E156)</f>
        <v>0</v>
      </c>
      <c r="G156" s="4">
        <f>IFERROR(AVERAGEIFS('Exploratory Data Analysis - vid'!V:V,'Exploratory Data Analysis - vid'!S:S,'11. ANOVA'!B156,'Exploratory Data Analysis - vid'!AF:AF,'11. ANOVA'!D156,'Exploratory Data Analysis - vid'!AL:AL,'11. ANOVA'!C156,'Exploratory Data Analysis - vid'!O:O,'11. ANOVA'!E156),0)</f>
        <v>0</v>
      </c>
    </row>
    <row r="157" spans="2:7" x14ac:dyDescent="0.35">
      <c r="B157" s="4">
        <v>1</v>
      </c>
      <c r="C157" s="4" t="s">
        <v>9387</v>
      </c>
      <c r="D157" s="4" t="s">
        <v>187</v>
      </c>
      <c r="E157" s="4">
        <v>2018</v>
      </c>
      <c r="F157" s="4">
        <f>SUMIFS('Exploratory Data Analysis - vid'!V:V,'Exploratory Data Analysis - vid'!S:S,'11. ANOVA'!B157,'Exploratory Data Analysis - vid'!AF:AF,'11. ANOVA'!D157,'Exploratory Data Analysis - vid'!AL:AL,'11. ANOVA'!C157,'Exploratory Data Analysis - vid'!O:O,'11. ANOVA'!E157)</f>
        <v>20494</v>
      </c>
      <c r="G157" s="4">
        <f>IFERROR(AVERAGEIFS('Exploratory Data Analysis - vid'!V:V,'Exploratory Data Analysis - vid'!S:S,'11. ANOVA'!B157,'Exploratory Data Analysis - vid'!AF:AF,'11. ANOVA'!D157,'Exploratory Data Analysis - vid'!AL:AL,'11. ANOVA'!C157,'Exploratory Data Analysis - vid'!O:O,'11. ANOVA'!E157),0)</f>
        <v>20494</v>
      </c>
    </row>
    <row r="158" spans="2:7" x14ac:dyDescent="0.35">
      <c r="B158" s="4">
        <v>1</v>
      </c>
      <c r="C158" s="4" t="s">
        <v>9387</v>
      </c>
      <c r="D158" s="4" t="s">
        <v>52</v>
      </c>
      <c r="E158" s="4">
        <v>2018</v>
      </c>
      <c r="F158" s="4">
        <f>SUMIFS('Exploratory Data Analysis - vid'!V:V,'Exploratory Data Analysis - vid'!S:S,'11. ANOVA'!B158,'Exploratory Data Analysis - vid'!AF:AF,'11. ANOVA'!D158,'Exploratory Data Analysis - vid'!AL:AL,'11. ANOVA'!C158,'Exploratory Data Analysis - vid'!O:O,'11. ANOVA'!E158)</f>
        <v>120141</v>
      </c>
      <c r="G158" s="4">
        <f>IFERROR(AVERAGEIFS('Exploratory Data Analysis - vid'!V:V,'Exploratory Data Analysis - vid'!S:S,'11. ANOVA'!B158,'Exploratory Data Analysis - vid'!AF:AF,'11. ANOVA'!D158,'Exploratory Data Analysis - vid'!AL:AL,'11. ANOVA'!C158,'Exploratory Data Analysis - vid'!O:O,'11. ANOVA'!E158),0)</f>
        <v>30035.25</v>
      </c>
    </row>
    <row r="159" spans="2:7" x14ac:dyDescent="0.35">
      <c r="B159" s="4">
        <v>1</v>
      </c>
      <c r="C159" s="4" t="s">
        <v>9387</v>
      </c>
      <c r="D159" s="4" t="s">
        <v>259</v>
      </c>
      <c r="E159" s="4">
        <v>2018</v>
      </c>
      <c r="F159" s="4">
        <f>SUMIFS('Exploratory Data Analysis - vid'!V:V,'Exploratory Data Analysis - vid'!S:S,'11. ANOVA'!B159,'Exploratory Data Analysis - vid'!AF:AF,'11. ANOVA'!D159,'Exploratory Data Analysis - vid'!AL:AL,'11. ANOVA'!C159,'Exploratory Data Analysis - vid'!O:O,'11. ANOVA'!E159)</f>
        <v>0</v>
      </c>
      <c r="G159" s="4">
        <f>IFERROR(AVERAGEIFS('Exploratory Data Analysis - vid'!V:V,'Exploratory Data Analysis - vid'!S:S,'11. ANOVA'!B159,'Exploratory Data Analysis - vid'!AF:AF,'11. ANOVA'!D159,'Exploratory Data Analysis - vid'!AL:AL,'11. ANOVA'!C159,'Exploratory Data Analysis - vid'!O:O,'11. ANOVA'!E159),0)</f>
        <v>0</v>
      </c>
    </row>
    <row r="160" spans="2:7" x14ac:dyDescent="0.35">
      <c r="B160" s="4">
        <v>1</v>
      </c>
      <c r="C160" s="4" t="s">
        <v>9387</v>
      </c>
      <c r="D160" s="4" t="s">
        <v>370</v>
      </c>
      <c r="E160" s="4">
        <v>2018</v>
      </c>
      <c r="F160" s="4">
        <f>SUMIFS('Exploratory Data Analysis - vid'!V:V,'Exploratory Data Analysis - vid'!S:S,'11. ANOVA'!B160,'Exploratory Data Analysis - vid'!AF:AF,'11. ANOVA'!D160,'Exploratory Data Analysis - vid'!AL:AL,'11. ANOVA'!C160,'Exploratory Data Analysis - vid'!O:O,'11. ANOVA'!E160)</f>
        <v>0</v>
      </c>
      <c r="G160" s="4">
        <f>IFERROR(AVERAGEIFS('Exploratory Data Analysis - vid'!V:V,'Exploratory Data Analysis - vid'!S:S,'11. ANOVA'!B160,'Exploratory Data Analysis - vid'!AF:AF,'11. ANOVA'!D160,'Exploratory Data Analysis - vid'!AL:AL,'11. ANOVA'!C160,'Exploratory Data Analysis - vid'!O:O,'11. ANOVA'!E160),0)</f>
        <v>0</v>
      </c>
    </row>
    <row r="161" spans="2:7" x14ac:dyDescent="0.35">
      <c r="B161" s="4">
        <v>1</v>
      </c>
      <c r="C161" s="4" t="s">
        <v>9387</v>
      </c>
      <c r="D161" s="4" t="s">
        <v>187</v>
      </c>
      <c r="E161" s="4">
        <v>2019</v>
      </c>
      <c r="F161" s="4">
        <f>SUMIFS('Exploratory Data Analysis - vid'!V:V,'Exploratory Data Analysis - vid'!S:S,'11. ANOVA'!B161,'Exploratory Data Analysis - vid'!AF:AF,'11. ANOVA'!D161,'Exploratory Data Analysis - vid'!AL:AL,'11. ANOVA'!C161,'Exploratory Data Analysis - vid'!O:O,'11. ANOVA'!E161)</f>
        <v>291991</v>
      </c>
      <c r="G161" s="4">
        <f>IFERROR(AVERAGEIFS('Exploratory Data Analysis - vid'!V:V,'Exploratory Data Analysis - vid'!S:S,'11. ANOVA'!B161,'Exploratory Data Analysis - vid'!AF:AF,'11. ANOVA'!D161,'Exploratory Data Analysis - vid'!AL:AL,'11. ANOVA'!C161,'Exploratory Data Analysis - vid'!O:O,'11. ANOVA'!E161),0)</f>
        <v>72997.75</v>
      </c>
    </row>
    <row r="162" spans="2:7" x14ac:dyDescent="0.35">
      <c r="B162" s="4">
        <v>1</v>
      </c>
      <c r="C162" s="4" t="s">
        <v>9387</v>
      </c>
      <c r="D162" s="4" t="s">
        <v>52</v>
      </c>
      <c r="E162" s="4">
        <v>2019</v>
      </c>
      <c r="F162" s="4">
        <f>SUMIFS('Exploratory Data Analysis - vid'!V:V,'Exploratory Data Analysis - vid'!S:S,'11. ANOVA'!B162,'Exploratory Data Analysis - vid'!AF:AF,'11. ANOVA'!D162,'Exploratory Data Analysis - vid'!AL:AL,'11. ANOVA'!C162,'Exploratory Data Analysis - vid'!O:O,'11. ANOVA'!E162)</f>
        <v>707156</v>
      </c>
      <c r="G162" s="4">
        <f>IFERROR(AVERAGEIFS('Exploratory Data Analysis - vid'!V:V,'Exploratory Data Analysis - vid'!S:S,'11. ANOVA'!B162,'Exploratory Data Analysis - vid'!AF:AF,'11. ANOVA'!D162,'Exploratory Data Analysis - vid'!AL:AL,'11. ANOVA'!C162,'Exploratory Data Analysis - vid'!O:O,'11. ANOVA'!E162),0)</f>
        <v>117859.33333333333</v>
      </c>
    </row>
    <row r="163" spans="2:7" x14ac:dyDescent="0.35">
      <c r="B163" s="4">
        <v>1</v>
      </c>
      <c r="C163" s="4" t="s">
        <v>9387</v>
      </c>
      <c r="D163" s="4" t="s">
        <v>259</v>
      </c>
      <c r="E163" s="4">
        <v>2019</v>
      </c>
      <c r="F163" s="4">
        <f>SUMIFS('Exploratory Data Analysis - vid'!V:V,'Exploratory Data Analysis - vid'!S:S,'11. ANOVA'!B163,'Exploratory Data Analysis - vid'!AF:AF,'11. ANOVA'!D163,'Exploratory Data Analysis - vid'!AL:AL,'11. ANOVA'!C163,'Exploratory Data Analysis - vid'!O:O,'11. ANOVA'!E163)</f>
        <v>0</v>
      </c>
      <c r="G163" s="4">
        <f>IFERROR(AVERAGEIFS('Exploratory Data Analysis - vid'!V:V,'Exploratory Data Analysis - vid'!S:S,'11. ANOVA'!B163,'Exploratory Data Analysis - vid'!AF:AF,'11. ANOVA'!D163,'Exploratory Data Analysis - vid'!AL:AL,'11. ANOVA'!C163,'Exploratory Data Analysis - vid'!O:O,'11. ANOVA'!E163),0)</f>
        <v>0</v>
      </c>
    </row>
    <row r="164" spans="2:7" x14ac:dyDescent="0.35">
      <c r="B164" s="4">
        <v>1</v>
      </c>
      <c r="C164" s="4" t="s">
        <v>9387</v>
      </c>
      <c r="D164" s="4" t="s">
        <v>370</v>
      </c>
      <c r="E164" s="4">
        <v>2019</v>
      </c>
      <c r="F164" s="4">
        <f>SUMIFS('Exploratory Data Analysis - vid'!V:V,'Exploratory Data Analysis - vid'!S:S,'11. ANOVA'!B164,'Exploratory Data Analysis - vid'!AF:AF,'11. ANOVA'!D164,'Exploratory Data Analysis - vid'!AL:AL,'11. ANOVA'!C164,'Exploratory Data Analysis - vid'!O:O,'11. ANOVA'!E164)</f>
        <v>0</v>
      </c>
      <c r="G164" s="4">
        <f>IFERROR(AVERAGEIFS('Exploratory Data Analysis - vid'!V:V,'Exploratory Data Analysis - vid'!S:S,'11. ANOVA'!B164,'Exploratory Data Analysis - vid'!AF:AF,'11. ANOVA'!D164,'Exploratory Data Analysis - vid'!AL:AL,'11. ANOVA'!C164,'Exploratory Data Analysis - vid'!O:O,'11. ANOVA'!E164),0)</f>
        <v>0</v>
      </c>
    </row>
    <row r="165" spans="2:7" x14ac:dyDescent="0.35">
      <c r="B165" s="4">
        <v>1</v>
      </c>
      <c r="C165" s="4" t="s">
        <v>9387</v>
      </c>
      <c r="D165" s="4" t="s">
        <v>187</v>
      </c>
      <c r="E165" s="4">
        <v>2020</v>
      </c>
      <c r="F165" s="4">
        <f>SUMIFS('Exploratory Data Analysis - vid'!V:V,'Exploratory Data Analysis - vid'!S:S,'11. ANOVA'!B165,'Exploratory Data Analysis - vid'!AF:AF,'11. ANOVA'!D165,'Exploratory Data Analysis - vid'!AL:AL,'11. ANOVA'!C165,'Exploratory Data Analysis - vid'!O:O,'11. ANOVA'!E165)</f>
        <v>182412</v>
      </c>
      <c r="G165" s="4">
        <f>IFERROR(AVERAGEIFS('Exploratory Data Analysis - vid'!V:V,'Exploratory Data Analysis - vid'!S:S,'11. ANOVA'!B165,'Exploratory Data Analysis - vid'!AF:AF,'11. ANOVA'!D165,'Exploratory Data Analysis - vid'!AL:AL,'11. ANOVA'!C165,'Exploratory Data Analysis - vid'!O:O,'11. ANOVA'!E165),0)</f>
        <v>36482.400000000001</v>
      </c>
    </row>
    <row r="166" spans="2:7" x14ac:dyDescent="0.35">
      <c r="B166" s="4">
        <v>1</v>
      </c>
      <c r="C166" s="4" t="s">
        <v>9387</v>
      </c>
      <c r="D166" s="4" t="s">
        <v>52</v>
      </c>
      <c r="E166" s="4">
        <v>2020</v>
      </c>
      <c r="F166" s="4">
        <f>SUMIFS('Exploratory Data Analysis - vid'!V:V,'Exploratory Data Analysis - vid'!S:S,'11. ANOVA'!B166,'Exploratory Data Analysis - vid'!AF:AF,'11. ANOVA'!D166,'Exploratory Data Analysis - vid'!AL:AL,'11. ANOVA'!C166,'Exploratory Data Analysis - vid'!O:O,'11. ANOVA'!E166)</f>
        <v>886380</v>
      </c>
      <c r="G166" s="4">
        <f>IFERROR(AVERAGEIFS('Exploratory Data Analysis - vid'!V:V,'Exploratory Data Analysis - vid'!S:S,'11. ANOVA'!B166,'Exploratory Data Analysis - vid'!AF:AF,'11. ANOVA'!D166,'Exploratory Data Analysis - vid'!AL:AL,'11. ANOVA'!C166,'Exploratory Data Analysis - vid'!O:O,'11. ANOVA'!E166),0)</f>
        <v>98486.666666666672</v>
      </c>
    </row>
    <row r="167" spans="2:7" x14ac:dyDescent="0.35">
      <c r="B167" s="4">
        <v>1</v>
      </c>
      <c r="C167" s="4" t="s">
        <v>9387</v>
      </c>
      <c r="D167" s="4" t="s">
        <v>259</v>
      </c>
      <c r="E167" s="4">
        <v>2020</v>
      </c>
      <c r="F167" s="4">
        <f>SUMIFS('Exploratory Data Analysis - vid'!V:V,'Exploratory Data Analysis - vid'!S:S,'11. ANOVA'!B167,'Exploratory Data Analysis - vid'!AF:AF,'11. ANOVA'!D167,'Exploratory Data Analysis - vid'!AL:AL,'11. ANOVA'!C167,'Exploratory Data Analysis - vid'!O:O,'11. ANOVA'!E167)</f>
        <v>49978</v>
      </c>
      <c r="G167" s="4">
        <f>IFERROR(AVERAGEIFS('Exploratory Data Analysis - vid'!V:V,'Exploratory Data Analysis - vid'!S:S,'11. ANOVA'!B167,'Exploratory Data Analysis - vid'!AF:AF,'11. ANOVA'!D167,'Exploratory Data Analysis - vid'!AL:AL,'11. ANOVA'!C167,'Exploratory Data Analysis - vid'!O:O,'11. ANOVA'!E167),0)</f>
        <v>49978</v>
      </c>
    </row>
    <row r="168" spans="2:7" x14ac:dyDescent="0.35">
      <c r="B168" s="4">
        <v>1</v>
      </c>
      <c r="C168" s="4" t="s">
        <v>9387</v>
      </c>
      <c r="D168" s="4" t="s">
        <v>370</v>
      </c>
      <c r="E168" s="4">
        <v>2020</v>
      </c>
      <c r="F168" s="4">
        <f>SUMIFS('Exploratory Data Analysis - vid'!V:V,'Exploratory Data Analysis - vid'!S:S,'11. ANOVA'!B168,'Exploratory Data Analysis - vid'!AF:AF,'11. ANOVA'!D168,'Exploratory Data Analysis - vid'!AL:AL,'11. ANOVA'!C168,'Exploratory Data Analysis - vid'!O:O,'11. ANOVA'!E168)</f>
        <v>0</v>
      </c>
      <c r="G168" s="4">
        <f>IFERROR(AVERAGEIFS('Exploratory Data Analysis - vid'!V:V,'Exploratory Data Analysis - vid'!S:S,'11. ANOVA'!B168,'Exploratory Data Analysis - vid'!AF:AF,'11. ANOVA'!D168,'Exploratory Data Analysis - vid'!AL:AL,'11. ANOVA'!C168,'Exploratory Data Analysis - vid'!O:O,'11. ANOVA'!E168),0)</f>
        <v>0</v>
      </c>
    </row>
    <row r="169" spans="2:7" x14ac:dyDescent="0.35">
      <c r="B169" s="4">
        <v>1</v>
      </c>
      <c r="C169" s="4" t="s">
        <v>9387</v>
      </c>
      <c r="D169" s="4" t="s">
        <v>187</v>
      </c>
      <c r="E169" s="4">
        <v>2021</v>
      </c>
      <c r="F169" s="4">
        <f>SUMIFS('Exploratory Data Analysis - vid'!V:V,'Exploratory Data Analysis - vid'!S:S,'11. ANOVA'!B169,'Exploratory Data Analysis - vid'!AF:AF,'11. ANOVA'!D169,'Exploratory Data Analysis - vid'!AL:AL,'11. ANOVA'!C169,'Exploratory Data Analysis - vid'!O:O,'11. ANOVA'!E169)</f>
        <v>0</v>
      </c>
      <c r="G169" s="4">
        <f>IFERROR(AVERAGEIFS('Exploratory Data Analysis - vid'!V:V,'Exploratory Data Analysis - vid'!S:S,'11. ANOVA'!B169,'Exploratory Data Analysis - vid'!AF:AF,'11. ANOVA'!D169,'Exploratory Data Analysis - vid'!AL:AL,'11. ANOVA'!C169,'Exploratory Data Analysis - vid'!O:O,'11. ANOVA'!E169),0)</f>
        <v>0</v>
      </c>
    </row>
    <row r="170" spans="2:7" x14ac:dyDescent="0.35">
      <c r="B170" s="4">
        <v>1</v>
      </c>
      <c r="C170" s="4" t="s">
        <v>9387</v>
      </c>
      <c r="D170" s="4" t="s">
        <v>52</v>
      </c>
      <c r="E170" s="4">
        <v>2021</v>
      </c>
      <c r="F170" s="4">
        <f>SUMIFS('Exploratory Data Analysis - vid'!V:V,'Exploratory Data Analysis - vid'!S:S,'11. ANOVA'!B170,'Exploratory Data Analysis - vid'!AF:AF,'11. ANOVA'!D170,'Exploratory Data Analysis - vid'!AL:AL,'11. ANOVA'!C170,'Exploratory Data Analysis - vid'!O:O,'11. ANOVA'!E170)</f>
        <v>31839</v>
      </c>
      <c r="G170" s="4">
        <f>IFERROR(AVERAGEIFS('Exploratory Data Analysis - vid'!V:V,'Exploratory Data Analysis - vid'!S:S,'11. ANOVA'!B170,'Exploratory Data Analysis - vid'!AF:AF,'11. ANOVA'!D170,'Exploratory Data Analysis - vid'!AL:AL,'11. ANOVA'!C170,'Exploratory Data Analysis - vid'!O:O,'11. ANOVA'!E170),0)</f>
        <v>31839</v>
      </c>
    </row>
    <row r="171" spans="2:7" x14ac:dyDescent="0.35">
      <c r="B171" s="4">
        <v>1</v>
      </c>
      <c r="C171" s="4" t="s">
        <v>9387</v>
      </c>
      <c r="D171" s="4" t="s">
        <v>259</v>
      </c>
      <c r="E171" s="4">
        <v>2021</v>
      </c>
      <c r="F171" s="4">
        <f>SUMIFS('Exploratory Data Analysis - vid'!V:V,'Exploratory Data Analysis - vid'!S:S,'11. ANOVA'!B171,'Exploratory Data Analysis - vid'!AF:AF,'11. ANOVA'!D171,'Exploratory Data Analysis - vid'!AL:AL,'11. ANOVA'!C171,'Exploratory Data Analysis - vid'!O:O,'11. ANOVA'!E171)</f>
        <v>84414</v>
      </c>
      <c r="G171" s="4">
        <f>IFERROR(AVERAGEIFS('Exploratory Data Analysis - vid'!V:V,'Exploratory Data Analysis - vid'!S:S,'11. ANOVA'!B171,'Exploratory Data Analysis - vid'!AF:AF,'11. ANOVA'!D171,'Exploratory Data Analysis - vid'!AL:AL,'11. ANOVA'!C171,'Exploratory Data Analysis - vid'!O:O,'11. ANOVA'!E171),0)</f>
        <v>42207</v>
      </c>
    </row>
    <row r="172" spans="2:7" x14ac:dyDescent="0.35">
      <c r="B172" s="4">
        <v>1</v>
      </c>
      <c r="C172" s="4" t="s">
        <v>9387</v>
      </c>
      <c r="D172" s="4" t="s">
        <v>370</v>
      </c>
      <c r="E172" s="4">
        <v>2021</v>
      </c>
      <c r="F172" s="4">
        <f>SUMIFS('Exploratory Data Analysis - vid'!V:V,'Exploratory Data Analysis - vid'!S:S,'11. ANOVA'!B172,'Exploratory Data Analysis - vid'!AF:AF,'11. ANOVA'!D172,'Exploratory Data Analysis - vid'!AL:AL,'11. ANOVA'!C172,'Exploratory Data Analysis - vid'!O:O,'11. ANOVA'!E172)</f>
        <v>0</v>
      </c>
      <c r="G172" s="4">
        <f>IFERROR(AVERAGEIFS('Exploratory Data Analysis - vid'!V:V,'Exploratory Data Analysis - vid'!S:S,'11. ANOVA'!B172,'Exploratory Data Analysis - vid'!AF:AF,'11. ANOVA'!D172,'Exploratory Data Analysis - vid'!AL:AL,'11. ANOVA'!C172,'Exploratory Data Analysis - vid'!O:O,'11. ANOVA'!E172),0)</f>
        <v>0</v>
      </c>
    </row>
    <row r="173" spans="2:7" x14ac:dyDescent="0.35">
      <c r="B173" s="4">
        <v>1</v>
      </c>
      <c r="C173" s="4" t="s">
        <v>9387</v>
      </c>
      <c r="D173" s="4" t="s">
        <v>187</v>
      </c>
      <c r="E173" s="4">
        <v>2022</v>
      </c>
      <c r="F173" s="4">
        <f>SUMIFS('Exploratory Data Analysis - vid'!V:V,'Exploratory Data Analysis - vid'!S:S,'11. ANOVA'!B173,'Exploratory Data Analysis - vid'!AF:AF,'11. ANOVA'!D173,'Exploratory Data Analysis - vid'!AL:AL,'11. ANOVA'!C173,'Exploratory Data Analysis - vid'!O:O,'11. ANOVA'!E173)</f>
        <v>82442</v>
      </c>
      <c r="G173" s="4">
        <f>IFERROR(AVERAGEIFS('Exploratory Data Analysis - vid'!V:V,'Exploratory Data Analysis - vid'!S:S,'11. ANOVA'!B173,'Exploratory Data Analysis - vid'!AF:AF,'11. ANOVA'!D173,'Exploratory Data Analysis - vid'!AL:AL,'11. ANOVA'!C173,'Exploratory Data Analysis - vid'!O:O,'11. ANOVA'!E173),0)</f>
        <v>82442</v>
      </c>
    </row>
    <row r="174" spans="2:7" x14ac:dyDescent="0.35">
      <c r="B174" s="4">
        <v>1</v>
      </c>
      <c r="C174" s="4" t="s">
        <v>9387</v>
      </c>
      <c r="D174" s="4" t="s">
        <v>52</v>
      </c>
      <c r="E174" s="4">
        <v>2022</v>
      </c>
      <c r="F174" s="4">
        <f>SUMIFS('Exploratory Data Analysis - vid'!V:V,'Exploratory Data Analysis - vid'!S:S,'11. ANOVA'!B174,'Exploratory Data Analysis - vid'!AF:AF,'11. ANOVA'!D174,'Exploratory Data Analysis - vid'!AL:AL,'11. ANOVA'!C174,'Exploratory Data Analysis - vid'!O:O,'11. ANOVA'!E174)</f>
        <v>292965</v>
      </c>
      <c r="G174" s="4">
        <f>IFERROR(AVERAGEIFS('Exploratory Data Analysis - vid'!V:V,'Exploratory Data Analysis - vid'!S:S,'11. ANOVA'!B174,'Exploratory Data Analysis - vid'!AF:AF,'11. ANOVA'!D174,'Exploratory Data Analysis - vid'!AL:AL,'11. ANOVA'!C174,'Exploratory Data Analysis - vid'!O:O,'11. ANOVA'!E174),0)</f>
        <v>146482.5</v>
      </c>
    </row>
    <row r="175" spans="2:7" x14ac:dyDescent="0.35">
      <c r="B175" s="4">
        <v>1</v>
      </c>
      <c r="C175" s="4" t="s">
        <v>9387</v>
      </c>
      <c r="D175" s="4" t="s">
        <v>259</v>
      </c>
      <c r="E175" s="4">
        <v>2022</v>
      </c>
      <c r="F175" s="4">
        <f>SUMIFS('Exploratory Data Analysis - vid'!V:V,'Exploratory Data Analysis - vid'!S:S,'11. ANOVA'!B175,'Exploratory Data Analysis - vid'!AF:AF,'11. ANOVA'!D175,'Exploratory Data Analysis - vid'!AL:AL,'11. ANOVA'!C175,'Exploratory Data Analysis - vid'!O:O,'11. ANOVA'!E175)</f>
        <v>0</v>
      </c>
      <c r="G175" s="4">
        <f>IFERROR(AVERAGEIFS('Exploratory Data Analysis - vid'!V:V,'Exploratory Data Analysis - vid'!S:S,'11. ANOVA'!B175,'Exploratory Data Analysis - vid'!AF:AF,'11. ANOVA'!D175,'Exploratory Data Analysis - vid'!AL:AL,'11. ANOVA'!C175,'Exploratory Data Analysis - vid'!O:O,'11. ANOVA'!E175),0)</f>
        <v>0</v>
      </c>
    </row>
    <row r="176" spans="2:7" x14ac:dyDescent="0.35">
      <c r="B176" s="4">
        <v>1</v>
      </c>
      <c r="C176" s="4" t="s">
        <v>9387</v>
      </c>
      <c r="D176" s="4" t="s">
        <v>370</v>
      </c>
      <c r="E176" s="4">
        <v>2022</v>
      </c>
      <c r="F176" s="4">
        <f>SUMIFS('Exploratory Data Analysis - vid'!V:V,'Exploratory Data Analysis - vid'!S:S,'11. ANOVA'!B176,'Exploratory Data Analysis - vid'!AF:AF,'11. ANOVA'!D176,'Exploratory Data Analysis - vid'!AL:AL,'11. ANOVA'!C176,'Exploratory Data Analysis - vid'!O:O,'11. ANOVA'!E176)</f>
        <v>0</v>
      </c>
      <c r="G176" s="4">
        <f>IFERROR(AVERAGEIFS('Exploratory Data Analysis - vid'!V:V,'Exploratory Data Analysis - vid'!S:S,'11. ANOVA'!B176,'Exploratory Data Analysis - vid'!AF:AF,'11. ANOVA'!D176,'Exploratory Data Analysis - vid'!AL:AL,'11. ANOVA'!C176,'Exploratory Data Analysis - vid'!O:O,'11. ANOVA'!E176),0)</f>
        <v>0</v>
      </c>
    </row>
    <row r="177" spans="2:7" x14ac:dyDescent="0.35">
      <c r="B177" s="4">
        <v>2</v>
      </c>
      <c r="C177" s="4" t="s">
        <v>9388</v>
      </c>
      <c r="D177" s="4" t="s">
        <v>187</v>
      </c>
      <c r="E177" s="4">
        <v>2018</v>
      </c>
      <c r="F177" s="4">
        <f>SUMIFS('Exploratory Data Analysis - vid'!V:V,'Exploratory Data Analysis - vid'!S:S,'11. ANOVA'!B177,'Exploratory Data Analysis - vid'!AF:AF,'11. ANOVA'!D177,'Exploratory Data Analysis - vid'!AL:AL,'11. ANOVA'!C177,'Exploratory Data Analysis - vid'!O:O,'11. ANOVA'!E177)</f>
        <v>0</v>
      </c>
      <c r="G177" s="4">
        <f>IFERROR(AVERAGEIFS('Exploratory Data Analysis - vid'!V:V,'Exploratory Data Analysis - vid'!S:S,'11. ANOVA'!B177,'Exploratory Data Analysis - vid'!AF:AF,'11. ANOVA'!D177,'Exploratory Data Analysis - vid'!AL:AL,'11. ANOVA'!C177,'Exploratory Data Analysis - vid'!O:O,'11. ANOVA'!E177),0)</f>
        <v>0</v>
      </c>
    </row>
    <row r="178" spans="2:7" x14ac:dyDescent="0.35">
      <c r="B178" s="4">
        <v>2</v>
      </c>
      <c r="C178" s="4" t="s">
        <v>9388</v>
      </c>
      <c r="D178" s="4" t="s">
        <v>52</v>
      </c>
      <c r="E178" s="4">
        <v>2018</v>
      </c>
      <c r="F178" s="4">
        <f>SUMIFS('Exploratory Data Analysis - vid'!V:V,'Exploratory Data Analysis - vid'!S:S,'11. ANOVA'!B178,'Exploratory Data Analysis - vid'!AF:AF,'11. ANOVA'!D178,'Exploratory Data Analysis - vid'!AL:AL,'11. ANOVA'!C178,'Exploratory Data Analysis - vid'!O:O,'11. ANOVA'!E178)</f>
        <v>0</v>
      </c>
      <c r="G178" s="4">
        <f>IFERROR(AVERAGEIFS('Exploratory Data Analysis - vid'!V:V,'Exploratory Data Analysis - vid'!S:S,'11. ANOVA'!B178,'Exploratory Data Analysis - vid'!AF:AF,'11. ANOVA'!D178,'Exploratory Data Analysis - vid'!AL:AL,'11. ANOVA'!C178,'Exploratory Data Analysis - vid'!O:O,'11. ANOVA'!E178),0)</f>
        <v>0</v>
      </c>
    </row>
    <row r="179" spans="2:7" x14ac:dyDescent="0.35">
      <c r="B179" s="4">
        <v>2</v>
      </c>
      <c r="C179" s="4" t="s">
        <v>9388</v>
      </c>
      <c r="D179" s="4" t="s">
        <v>259</v>
      </c>
      <c r="E179" s="4">
        <v>2018</v>
      </c>
      <c r="F179" s="4">
        <f>SUMIFS('Exploratory Data Analysis - vid'!V:V,'Exploratory Data Analysis - vid'!S:S,'11. ANOVA'!B179,'Exploratory Data Analysis - vid'!AF:AF,'11. ANOVA'!D179,'Exploratory Data Analysis - vid'!AL:AL,'11. ANOVA'!C179,'Exploratory Data Analysis - vid'!O:O,'11. ANOVA'!E179)</f>
        <v>0</v>
      </c>
      <c r="G179" s="4">
        <f>IFERROR(AVERAGEIFS('Exploratory Data Analysis - vid'!V:V,'Exploratory Data Analysis - vid'!S:S,'11. ANOVA'!B179,'Exploratory Data Analysis - vid'!AF:AF,'11. ANOVA'!D179,'Exploratory Data Analysis - vid'!AL:AL,'11. ANOVA'!C179,'Exploratory Data Analysis - vid'!O:O,'11. ANOVA'!E179),0)</f>
        <v>0</v>
      </c>
    </row>
    <row r="180" spans="2:7" x14ac:dyDescent="0.35">
      <c r="B180" s="4">
        <v>2</v>
      </c>
      <c r="C180" s="4" t="s">
        <v>9388</v>
      </c>
      <c r="D180" s="4" t="s">
        <v>370</v>
      </c>
      <c r="E180" s="4">
        <v>2018</v>
      </c>
      <c r="F180" s="4">
        <f>SUMIFS('Exploratory Data Analysis - vid'!V:V,'Exploratory Data Analysis - vid'!S:S,'11. ANOVA'!B180,'Exploratory Data Analysis - vid'!AF:AF,'11. ANOVA'!D180,'Exploratory Data Analysis - vid'!AL:AL,'11. ANOVA'!C180,'Exploratory Data Analysis - vid'!O:O,'11. ANOVA'!E180)</f>
        <v>0</v>
      </c>
      <c r="G180" s="4">
        <f>IFERROR(AVERAGEIFS('Exploratory Data Analysis - vid'!V:V,'Exploratory Data Analysis - vid'!S:S,'11. ANOVA'!B180,'Exploratory Data Analysis - vid'!AF:AF,'11. ANOVA'!D180,'Exploratory Data Analysis - vid'!AL:AL,'11. ANOVA'!C180,'Exploratory Data Analysis - vid'!O:O,'11. ANOVA'!E180),0)</f>
        <v>0</v>
      </c>
    </row>
    <row r="181" spans="2:7" x14ac:dyDescent="0.35">
      <c r="B181" s="4">
        <v>2</v>
      </c>
      <c r="C181" s="4" t="s">
        <v>9388</v>
      </c>
      <c r="D181" s="4" t="s">
        <v>187</v>
      </c>
      <c r="E181" s="4">
        <v>2019</v>
      </c>
      <c r="F181" s="4">
        <f>SUMIFS('Exploratory Data Analysis - vid'!V:V,'Exploratory Data Analysis - vid'!S:S,'11. ANOVA'!B181,'Exploratory Data Analysis - vid'!AF:AF,'11. ANOVA'!D181,'Exploratory Data Analysis - vid'!AL:AL,'11. ANOVA'!C181,'Exploratory Data Analysis - vid'!O:O,'11. ANOVA'!E181)</f>
        <v>0</v>
      </c>
      <c r="G181" s="4">
        <f>IFERROR(AVERAGEIFS('Exploratory Data Analysis - vid'!V:V,'Exploratory Data Analysis - vid'!S:S,'11. ANOVA'!B181,'Exploratory Data Analysis - vid'!AF:AF,'11. ANOVA'!D181,'Exploratory Data Analysis - vid'!AL:AL,'11. ANOVA'!C181,'Exploratory Data Analysis - vid'!O:O,'11. ANOVA'!E181),0)</f>
        <v>0</v>
      </c>
    </row>
    <row r="182" spans="2:7" x14ac:dyDescent="0.35">
      <c r="B182" s="4">
        <v>2</v>
      </c>
      <c r="C182" s="4" t="s">
        <v>9388</v>
      </c>
      <c r="D182" s="4" t="s">
        <v>52</v>
      </c>
      <c r="E182" s="4">
        <v>2019</v>
      </c>
      <c r="F182" s="4">
        <f>SUMIFS('Exploratory Data Analysis - vid'!V:V,'Exploratory Data Analysis - vid'!S:S,'11. ANOVA'!B182,'Exploratory Data Analysis - vid'!AF:AF,'11. ANOVA'!D182,'Exploratory Data Analysis - vid'!AL:AL,'11. ANOVA'!C182,'Exploratory Data Analysis - vid'!O:O,'11. ANOVA'!E182)</f>
        <v>78567</v>
      </c>
      <c r="G182" s="4">
        <f>IFERROR(AVERAGEIFS('Exploratory Data Analysis - vid'!V:V,'Exploratory Data Analysis - vid'!S:S,'11. ANOVA'!B182,'Exploratory Data Analysis - vid'!AF:AF,'11. ANOVA'!D182,'Exploratory Data Analysis - vid'!AL:AL,'11. ANOVA'!C182,'Exploratory Data Analysis - vid'!O:O,'11. ANOVA'!E182),0)</f>
        <v>26189</v>
      </c>
    </row>
    <row r="183" spans="2:7" x14ac:dyDescent="0.35">
      <c r="B183" s="4">
        <v>2</v>
      </c>
      <c r="C183" s="4" t="s">
        <v>9388</v>
      </c>
      <c r="D183" s="4" t="s">
        <v>259</v>
      </c>
      <c r="E183" s="4">
        <v>2019</v>
      </c>
      <c r="F183" s="4">
        <f>SUMIFS('Exploratory Data Analysis - vid'!V:V,'Exploratory Data Analysis - vid'!S:S,'11. ANOVA'!B183,'Exploratory Data Analysis - vid'!AF:AF,'11. ANOVA'!D183,'Exploratory Data Analysis - vid'!AL:AL,'11. ANOVA'!C183,'Exploratory Data Analysis - vid'!O:O,'11. ANOVA'!E183)</f>
        <v>0</v>
      </c>
      <c r="G183" s="4">
        <f>IFERROR(AVERAGEIFS('Exploratory Data Analysis - vid'!V:V,'Exploratory Data Analysis - vid'!S:S,'11. ANOVA'!B183,'Exploratory Data Analysis - vid'!AF:AF,'11. ANOVA'!D183,'Exploratory Data Analysis - vid'!AL:AL,'11. ANOVA'!C183,'Exploratory Data Analysis - vid'!O:O,'11. ANOVA'!E183),0)</f>
        <v>0</v>
      </c>
    </row>
    <row r="184" spans="2:7" x14ac:dyDescent="0.35">
      <c r="B184" s="4">
        <v>2</v>
      </c>
      <c r="C184" s="4" t="s">
        <v>9388</v>
      </c>
      <c r="D184" s="4" t="s">
        <v>370</v>
      </c>
      <c r="E184" s="4">
        <v>2019</v>
      </c>
      <c r="F184" s="4">
        <f>SUMIFS('Exploratory Data Analysis - vid'!V:V,'Exploratory Data Analysis - vid'!S:S,'11. ANOVA'!B184,'Exploratory Data Analysis - vid'!AF:AF,'11. ANOVA'!D184,'Exploratory Data Analysis - vid'!AL:AL,'11. ANOVA'!C184,'Exploratory Data Analysis - vid'!O:O,'11. ANOVA'!E184)</f>
        <v>0</v>
      </c>
      <c r="G184" s="4">
        <f>IFERROR(AVERAGEIFS('Exploratory Data Analysis - vid'!V:V,'Exploratory Data Analysis - vid'!S:S,'11. ANOVA'!B184,'Exploratory Data Analysis - vid'!AF:AF,'11. ANOVA'!D184,'Exploratory Data Analysis - vid'!AL:AL,'11. ANOVA'!C184,'Exploratory Data Analysis - vid'!O:O,'11. ANOVA'!E184),0)</f>
        <v>0</v>
      </c>
    </row>
    <row r="185" spans="2:7" x14ac:dyDescent="0.35">
      <c r="B185" s="4">
        <v>2</v>
      </c>
      <c r="C185" s="4" t="s">
        <v>9388</v>
      </c>
      <c r="D185" s="4" t="s">
        <v>187</v>
      </c>
      <c r="E185" s="4">
        <v>2020</v>
      </c>
      <c r="F185" s="4">
        <f>SUMIFS('Exploratory Data Analysis - vid'!V:V,'Exploratory Data Analysis - vid'!S:S,'11. ANOVA'!B185,'Exploratory Data Analysis - vid'!AF:AF,'11. ANOVA'!D185,'Exploratory Data Analysis - vid'!AL:AL,'11. ANOVA'!C185,'Exploratory Data Analysis - vid'!O:O,'11. ANOVA'!E185)</f>
        <v>0</v>
      </c>
      <c r="G185" s="4">
        <f>IFERROR(AVERAGEIFS('Exploratory Data Analysis - vid'!V:V,'Exploratory Data Analysis - vid'!S:S,'11. ANOVA'!B185,'Exploratory Data Analysis - vid'!AF:AF,'11. ANOVA'!D185,'Exploratory Data Analysis - vid'!AL:AL,'11. ANOVA'!C185,'Exploratory Data Analysis - vid'!O:O,'11. ANOVA'!E185),0)</f>
        <v>0</v>
      </c>
    </row>
    <row r="186" spans="2:7" x14ac:dyDescent="0.35">
      <c r="B186" s="4">
        <v>2</v>
      </c>
      <c r="C186" s="4" t="s">
        <v>9388</v>
      </c>
      <c r="D186" s="4" t="s">
        <v>52</v>
      </c>
      <c r="E186" s="4">
        <v>2020</v>
      </c>
      <c r="F186" s="4">
        <f>SUMIFS('Exploratory Data Analysis - vid'!V:V,'Exploratory Data Analysis - vid'!S:S,'11. ANOVA'!B186,'Exploratory Data Analysis - vid'!AF:AF,'11. ANOVA'!D186,'Exploratory Data Analysis - vid'!AL:AL,'11. ANOVA'!C186,'Exploratory Data Analysis - vid'!O:O,'11. ANOVA'!E186)</f>
        <v>897844</v>
      </c>
      <c r="G186" s="4">
        <f>IFERROR(AVERAGEIFS('Exploratory Data Analysis - vid'!V:V,'Exploratory Data Analysis - vid'!S:S,'11. ANOVA'!B186,'Exploratory Data Analysis - vid'!AF:AF,'11. ANOVA'!D186,'Exploratory Data Analysis - vid'!AL:AL,'11. ANOVA'!C186,'Exploratory Data Analysis - vid'!O:O,'11. ANOVA'!E186),0)</f>
        <v>64131.714285714283</v>
      </c>
    </row>
    <row r="187" spans="2:7" x14ac:dyDescent="0.35">
      <c r="B187" s="4">
        <v>2</v>
      </c>
      <c r="C187" s="4" t="s">
        <v>9388</v>
      </c>
      <c r="D187" s="4" t="s">
        <v>259</v>
      </c>
      <c r="E187" s="4">
        <v>2020</v>
      </c>
      <c r="F187" s="4">
        <f>SUMIFS('Exploratory Data Analysis - vid'!V:V,'Exploratory Data Analysis - vid'!S:S,'11. ANOVA'!B187,'Exploratory Data Analysis - vid'!AF:AF,'11. ANOVA'!D187,'Exploratory Data Analysis - vid'!AL:AL,'11. ANOVA'!C187,'Exploratory Data Analysis - vid'!O:O,'11. ANOVA'!E187)</f>
        <v>103056</v>
      </c>
      <c r="G187" s="4">
        <f>IFERROR(AVERAGEIFS('Exploratory Data Analysis - vid'!V:V,'Exploratory Data Analysis - vid'!S:S,'11. ANOVA'!B187,'Exploratory Data Analysis - vid'!AF:AF,'11. ANOVA'!D187,'Exploratory Data Analysis - vid'!AL:AL,'11. ANOVA'!C187,'Exploratory Data Analysis - vid'!O:O,'11. ANOVA'!E187),0)</f>
        <v>34352</v>
      </c>
    </row>
    <row r="188" spans="2:7" x14ac:dyDescent="0.35">
      <c r="B188" s="4">
        <v>2</v>
      </c>
      <c r="C188" s="4" t="s">
        <v>9388</v>
      </c>
      <c r="D188" s="4" t="s">
        <v>370</v>
      </c>
      <c r="E188" s="4">
        <v>2020</v>
      </c>
      <c r="F188" s="4">
        <f>SUMIFS('Exploratory Data Analysis - vid'!V:V,'Exploratory Data Analysis - vid'!S:S,'11. ANOVA'!B188,'Exploratory Data Analysis - vid'!AF:AF,'11. ANOVA'!D188,'Exploratory Data Analysis - vid'!AL:AL,'11. ANOVA'!C188,'Exploratory Data Analysis - vid'!O:O,'11. ANOVA'!E188)</f>
        <v>0</v>
      </c>
      <c r="G188" s="4">
        <f>IFERROR(AVERAGEIFS('Exploratory Data Analysis - vid'!V:V,'Exploratory Data Analysis - vid'!S:S,'11. ANOVA'!B188,'Exploratory Data Analysis - vid'!AF:AF,'11. ANOVA'!D188,'Exploratory Data Analysis - vid'!AL:AL,'11. ANOVA'!C188,'Exploratory Data Analysis - vid'!O:O,'11. ANOVA'!E188),0)</f>
        <v>0</v>
      </c>
    </row>
    <row r="189" spans="2:7" x14ac:dyDescent="0.35">
      <c r="B189" s="4">
        <v>2</v>
      </c>
      <c r="C189" s="4" t="s">
        <v>9388</v>
      </c>
      <c r="D189" s="4" t="s">
        <v>187</v>
      </c>
      <c r="E189" s="4">
        <v>2021</v>
      </c>
      <c r="F189" s="4">
        <f>SUMIFS('Exploratory Data Analysis - vid'!V:V,'Exploratory Data Analysis - vid'!S:S,'11. ANOVA'!B189,'Exploratory Data Analysis - vid'!AF:AF,'11. ANOVA'!D189,'Exploratory Data Analysis - vid'!AL:AL,'11. ANOVA'!C189,'Exploratory Data Analysis - vid'!O:O,'11. ANOVA'!E189)</f>
        <v>138289</v>
      </c>
      <c r="G189" s="4">
        <f>IFERROR(AVERAGEIFS('Exploratory Data Analysis - vid'!V:V,'Exploratory Data Analysis - vid'!S:S,'11. ANOVA'!B189,'Exploratory Data Analysis - vid'!AF:AF,'11. ANOVA'!D189,'Exploratory Data Analysis - vid'!AL:AL,'11. ANOVA'!C189,'Exploratory Data Analysis - vid'!O:O,'11. ANOVA'!E189),0)</f>
        <v>34572.25</v>
      </c>
    </row>
    <row r="190" spans="2:7" x14ac:dyDescent="0.35">
      <c r="B190" s="4">
        <v>2</v>
      </c>
      <c r="C190" s="4" t="s">
        <v>9388</v>
      </c>
      <c r="D190" s="4" t="s">
        <v>52</v>
      </c>
      <c r="E190" s="4">
        <v>2021</v>
      </c>
      <c r="F190" s="4">
        <f>SUMIFS('Exploratory Data Analysis - vid'!V:V,'Exploratory Data Analysis - vid'!S:S,'11. ANOVA'!B190,'Exploratory Data Analysis - vid'!AF:AF,'11. ANOVA'!D190,'Exploratory Data Analysis - vid'!AL:AL,'11. ANOVA'!C190,'Exploratory Data Analysis - vid'!O:O,'11. ANOVA'!E190)</f>
        <v>347540</v>
      </c>
      <c r="G190" s="4">
        <f>IFERROR(AVERAGEIFS('Exploratory Data Analysis - vid'!V:V,'Exploratory Data Analysis - vid'!S:S,'11. ANOVA'!B190,'Exploratory Data Analysis - vid'!AF:AF,'11. ANOVA'!D190,'Exploratory Data Analysis - vid'!AL:AL,'11. ANOVA'!C190,'Exploratory Data Analysis - vid'!O:O,'11. ANOVA'!E190),0)</f>
        <v>49648.571428571428</v>
      </c>
    </row>
    <row r="191" spans="2:7" x14ac:dyDescent="0.35">
      <c r="B191" s="4">
        <v>2</v>
      </c>
      <c r="C191" s="4" t="s">
        <v>9388</v>
      </c>
      <c r="D191" s="4" t="s">
        <v>259</v>
      </c>
      <c r="E191" s="4">
        <v>2021</v>
      </c>
      <c r="F191" s="4">
        <f>SUMIFS('Exploratory Data Analysis - vid'!V:V,'Exploratory Data Analysis - vid'!S:S,'11. ANOVA'!B191,'Exploratory Data Analysis - vid'!AF:AF,'11. ANOVA'!D191,'Exploratory Data Analysis - vid'!AL:AL,'11. ANOVA'!C191,'Exploratory Data Analysis - vid'!O:O,'11. ANOVA'!E191)</f>
        <v>20603</v>
      </c>
      <c r="G191" s="4">
        <f>IFERROR(AVERAGEIFS('Exploratory Data Analysis - vid'!V:V,'Exploratory Data Analysis - vid'!S:S,'11. ANOVA'!B191,'Exploratory Data Analysis - vid'!AF:AF,'11. ANOVA'!D191,'Exploratory Data Analysis - vid'!AL:AL,'11. ANOVA'!C191,'Exploratory Data Analysis - vid'!O:O,'11. ANOVA'!E191),0)</f>
        <v>20603</v>
      </c>
    </row>
    <row r="192" spans="2:7" x14ac:dyDescent="0.35">
      <c r="B192" s="4">
        <v>2</v>
      </c>
      <c r="C192" s="4" t="s">
        <v>9388</v>
      </c>
      <c r="D192" s="4" t="s">
        <v>370</v>
      </c>
      <c r="E192" s="4">
        <v>2021</v>
      </c>
      <c r="F192" s="4">
        <f>SUMIFS('Exploratory Data Analysis - vid'!V:V,'Exploratory Data Analysis - vid'!S:S,'11. ANOVA'!B192,'Exploratory Data Analysis - vid'!AF:AF,'11. ANOVA'!D192,'Exploratory Data Analysis - vid'!AL:AL,'11. ANOVA'!C192,'Exploratory Data Analysis - vid'!O:O,'11. ANOVA'!E192)</f>
        <v>0</v>
      </c>
      <c r="G192" s="4">
        <f>IFERROR(AVERAGEIFS('Exploratory Data Analysis - vid'!V:V,'Exploratory Data Analysis - vid'!S:S,'11. ANOVA'!B192,'Exploratory Data Analysis - vid'!AF:AF,'11. ANOVA'!D192,'Exploratory Data Analysis - vid'!AL:AL,'11. ANOVA'!C192,'Exploratory Data Analysis - vid'!O:O,'11. ANOVA'!E192),0)</f>
        <v>0</v>
      </c>
    </row>
    <row r="193" spans="2:7" x14ac:dyDescent="0.35">
      <c r="B193" s="4">
        <v>2</v>
      </c>
      <c r="C193" s="4" t="s">
        <v>9388</v>
      </c>
      <c r="D193" s="4" t="s">
        <v>187</v>
      </c>
      <c r="E193" s="4">
        <v>2022</v>
      </c>
      <c r="F193" s="4">
        <f>SUMIFS('Exploratory Data Analysis - vid'!V:V,'Exploratory Data Analysis - vid'!S:S,'11. ANOVA'!B193,'Exploratory Data Analysis - vid'!AF:AF,'11. ANOVA'!D193,'Exploratory Data Analysis - vid'!AL:AL,'11. ANOVA'!C193,'Exploratory Data Analysis - vid'!O:O,'11. ANOVA'!E193)</f>
        <v>229129</v>
      </c>
      <c r="G193" s="4">
        <f>IFERROR(AVERAGEIFS('Exploratory Data Analysis - vid'!V:V,'Exploratory Data Analysis - vid'!S:S,'11. ANOVA'!B193,'Exploratory Data Analysis - vid'!AF:AF,'11. ANOVA'!D193,'Exploratory Data Analysis - vid'!AL:AL,'11. ANOVA'!C193,'Exploratory Data Analysis - vid'!O:O,'11. ANOVA'!E193),0)</f>
        <v>229129</v>
      </c>
    </row>
    <row r="194" spans="2:7" x14ac:dyDescent="0.35">
      <c r="B194" s="4">
        <v>2</v>
      </c>
      <c r="C194" s="4" t="s">
        <v>9388</v>
      </c>
      <c r="D194" s="4" t="s">
        <v>52</v>
      </c>
      <c r="E194" s="4">
        <v>2022</v>
      </c>
      <c r="F194" s="4">
        <f>SUMIFS('Exploratory Data Analysis - vid'!V:V,'Exploratory Data Analysis - vid'!S:S,'11. ANOVA'!B194,'Exploratory Data Analysis - vid'!AF:AF,'11. ANOVA'!D194,'Exploratory Data Analysis - vid'!AL:AL,'11. ANOVA'!C194,'Exploratory Data Analysis - vid'!O:O,'11. ANOVA'!E194)</f>
        <v>400547</v>
      </c>
      <c r="G194" s="4">
        <f>IFERROR(AVERAGEIFS('Exploratory Data Analysis - vid'!V:V,'Exploratory Data Analysis - vid'!S:S,'11. ANOVA'!B194,'Exploratory Data Analysis - vid'!AF:AF,'11. ANOVA'!D194,'Exploratory Data Analysis - vid'!AL:AL,'11. ANOVA'!C194,'Exploratory Data Analysis - vid'!O:O,'11. ANOVA'!E194),0)</f>
        <v>80109.399999999994</v>
      </c>
    </row>
    <row r="195" spans="2:7" x14ac:dyDescent="0.35">
      <c r="B195" s="4">
        <v>2</v>
      </c>
      <c r="C195" s="4" t="s">
        <v>9388</v>
      </c>
      <c r="D195" s="4" t="s">
        <v>259</v>
      </c>
      <c r="E195" s="4">
        <v>2022</v>
      </c>
      <c r="F195" s="4">
        <f>SUMIFS('Exploratory Data Analysis - vid'!V:V,'Exploratory Data Analysis - vid'!S:S,'11. ANOVA'!B195,'Exploratory Data Analysis - vid'!AF:AF,'11. ANOVA'!D195,'Exploratory Data Analysis - vid'!AL:AL,'11. ANOVA'!C195,'Exploratory Data Analysis - vid'!O:O,'11. ANOVA'!E195)</f>
        <v>0</v>
      </c>
      <c r="G195" s="4">
        <f>IFERROR(AVERAGEIFS('Exploratory Data Analysis - vid'!V:V,'Exploratory Data Analysis - vid'!S:S,'11. ANOVA'!B195,'Exploratory Data Analysis - vid'!AF:AF,'11. ANOVA'!D195,'Exploratory Data Analysis - vid'!AL:AL,'11. ANOVA'!C195,'Exploratory Data Analysis - vid'!O:O,'11. ANOVA'!E195),0)</f>
        <v>0</v>
      </c>
    </row>
    <row r="196" spans="2:7" x14ac:dyDescent="0.35">
      <c r="B196" s="4">
        <v>2</v>
      </c>
      <c r="C196" s="4" t="s">
        <v>9388</v>
      </c>
      <c r="D196" s="4" t="s">
        <v>370</v>
      </c>
      <c r="E196" s="4">
        <v>2022</v>
      </c>
      <c r="F196" s="4">
        <f>SUMIFS('Exploratory Data Analysis - vid'!V:V,'Exploratory Data Analysis - vid'!S:S,'11. ANOVA'!B196,'Exploratory Data Analysis - vid'!AF:AF,'11. ANOVA'!D196,'Exploratory Data Analysis - vid'!AL:AL,'11. ANOVA'!C196,'Exploratory Data Analysis - vid'!O:O,'11. ANOVA'!E196)</f>
        <v>0</v>
      </c>
      <c r="G196" s="4">
        <f>IFERROR(AVERAGEIFS('Exploratory Data Analysis - vid'!V:V,'Exploratory Data Analysis - vid'!S:S,'11. ANOVA'!B196,'Exploratory Data Analysis - vid'!AF:AF,'11. ANOVA'!D196,'Exploratory Data Analysis - vid'!AL:AL,'11. ANOVA'!C196,'Exploratory Data Analysis - vid'!O:O,'11. ANOVA'!E196),0)</f>
        <v>0</v>
      </c>
    </row>
    <row r="197" spans="2:7" x14ac:dyDescent="0.35">
      <c r="B197" s="4">
        <v>2</v>
      </c>
      <c r="C197" s="4" t="s">
        <v>9380</v>
      </c>
      <c r="D197" s="4" t="s">
        <v>187</v>
      </c>
      <c r="E197" s="4">
        <v>2018</v>
      </c>
      <c r="F197" s="4">
        <f>SUMIFS('Exploratory Data Analysis - vid'!V:V,'Exploratory Data Analysis - vid'!S:S,'11. ANOVA'!B197,'Exploratory Data Analysis - vid'!AF:AF,'11. ANOVA'!D197,'Exploratory Data Analysis - vid'!AL:AL,'11. ANOVA'!C197,'Exploratory Data Analysis - vid'!O:O,'11. ANOVA'!E197)</f>
        <v>0</v>
      </c>
      <c r="G197" s="4">
        <f>IFERROR(AVERAGEIFS('Exploratory Data Analysis - vid'!V:V,'Exploratory Data Analysis - vid'!S:S,'11. ANOVA'!B197,'Exploratory Data Analysis - vid'!AF:AF,'11. ANOVA'!D197,'Exploratory Data Analysis - vid'!AL:AL,'11. ANOVA'!C197,'Exploratory Data Analysis - vid'!O:O,'11. ANOVA'!E197),0)</f>
        <v>0</v>
      </c>
    </row>
    <row r="198" spans="2:7" x14ac:dyDescent="0.35">
      <c r="B198" s="4">
        <v>2</v>
      </c>
      <c r="C198" s="4" t="s">
        <v>9380</v>
      </c>
      <c r="D198" s="4" t="s">
        <v>52</v>
      </c>
      <c r="E198" s="4">
        <v>2018</v>
      </c>
      <c r="F198" s="4">
        <f>SUMIFS('Exploratory Data Analysis - vid'!V:V,'Exploratory Data Analysis - vid'!S:S,'11. ANOVA'!B198,'Exploratory Data Analysis - vid'!AF:AF,'11. ANOVA'!D198,'Exploratory Data Analysis - vid'!AL:AL,'11. ANOVA'!C198,'Exploratory Data Analysis - vid'!O:O,'11. ANOVA'!E198)</f>
        <v>24818</v>
      </c>
      <c r="G198" s="4">
        <f>IFERROR(AVERAGEIFS('Exploratory Data Analysis - vid'!V:V,'Exploratory Data Analysis - vid'!S:S,'11. ANOVA'!B198,'Exploratory Data Analysis - vid'!AF:AF,'11. ANOVA'!D198,'Exploratory Data Analysis - vid'!AL:AL,'11. ANOVA'!C198,'Exploratory Data Analysis - vid'!O:O,'11. ANOVA'!E198),0)</f>
        <v>8272.6666666666661</v>
      </c>
    </row>
    <row r="199" spans="2:7" x14ac:dyDescent="0.35">
      <c r="B199" s="4">
        <v>2</v>
      </c>
      <c r="C199" s="4" t="s">
        <v>9380</v>
      </c>
      <c r="D199" s="4" t="s">
        <v>259</v>
      </c>
      <c r="E199" s="4">
        <v>2018</v>
      </c>
      <c r="F199" s="4">
        <f>SUMIFS('Exploratory Data Analysis - vid'!V:V,'Exploratory Data Analysis - vid'!S:S,'11. ANOVA'!B199,'Exploratory Data Analysis - vid'!AF:AF,'11. ANOVA'!D199,'Exploratory Data Analysis - vid'!AL:AL,'11. ANOVA'!C199,'Exploratory Data Analysis - vid'!O:O,'11. ANOVA'!E199)</f>
        <v>0</v>
      </c>
      <c r="G199" s="4">
        <f>IFERROR(AVERAGEIFS('Exploratory Data Analysis - vid'!V:V,'Exploratory Data Analysis - vid'!S:S,'11. ANOVA'!B199,'Exploratory Data Analysis - vid'!AF:AF,'11. ANOVA'!D199,'Exploratory Data Analysis - vid'!AL:AL,'11. ANOVA'!C199,'Exploratory Data Analysis - vid'!O:O,'11. ANOVA'!E199),0)</f>
        <v>0</v>
      </c>
    </row>
    <row r="200" spans="2:7" x14ac:dyDescent="0.35">
      <c r="B200" s="4">
        <v>2</v>
      </c>
      <c r="C200" s="4" t="s">
        <v>9380</v>
      </c>
      <c r="D200" s="4" t="s">
        <v>370</v>
      </c>
      <c r="E200" s="4">
        <v>2018</v>
      </c>
      <c r="F200" s="4">
        <f>SUMIFS('Exploratory Data Analysis - vid'!V:V,'Exploratory Data Analysis - vid'!S:S,'11. ANOVA'!B200,'Exploratory Data Analysis - vid'!AF:AF,'11. ANOVA'!D200,'Exploratory Data Analysis - vid'!AL:AL,'11. ANOVA'!C200,'Exploratory Data Analysis - vid'!O:O,'11. ANOVA'!E200)</f>
        <v>0</v>
      </c>
      <c r="G200" s="4">
        <f>IFERROR(AVERAGEIFS('Exploratory Data Analysis - vid'!V:V,'Exploratory Data Analysis - vid'!S:S,'11. ANOVA'!B200,'Exploratory Data Analysis - vid'!AF:AF,'11. ANOVA'!D200,'Exploratory Data Analysis - vid'!AL:AL,'11. ANOVA'!C200,'Exploratory Data Analysis - vid'!O:O,'11. ANOVA'!E200),0)</f>
        <v>0</v>
      </c>
    </row>
    <row r="201" spans="2:7" x14ac:dyDescent="0.35">
      <c r="B201" s="4">
        <v>2</v>
      </c>
      <c r="C201" s="4" t="s">
        <v>9380</v>
      </c>
      <c r="D201" s="4" t="s">
        <v>187</v>
      </c>
      <c r="E201" s="4">
        <v>2019</v>
      </c>
      <c r="F201" s="4">
        <f>SUMIFS('Exploratory Data Analysis - vid'!V:V,'Exploratory Data Analysis - vid'!S:S,'11. ANOVA'!B201,'Exploratory Data Analysis - vid'!AF:AF,'11. ANOVA'!D201,'Exploratory Data Analysis - vid'!AL:AL,'11. ANOVA'!C201,'Exploratory Data Analysis - vid'!O:O,'11. ANOVA'!E201)</f>
        <v>30012</v>
      </c>
      <c r="G201" s="4">
        <f>IFERROR(AVERAGEIFS('Exploratory Data Analysis - vid'!V:V,'Exploratory Data Analysis - vid'!S:S,'11. ANOVA'!B201,'Exploratory Data Analysis - vid'!AF:AF,'11. ANOVA'!D201,'Exploratory Data Analysis - vid'!AL:AL,'11. ANOVA'!C201,'Exploratory Data Analysis - vid'!O:O,'11. ANOVA'!E201),0)</f>
        <v>7503</v>
      </c>
    </row>
    <row r="202" spans="2:7" x14ac:dyDescent="0.35">
      <c r="B202" s="4">
        <v>2</v>
      </c>
      <c r="C202" s="4" t="s">
        <v>9380</v>
      </c>
      <c r="D202" s="4" t="s">
        <v>52</v>
      </c>
      <c r="E202" s="4">
        <v>2019</v>
      </c>
      <c r="F202" s="4">
        <f>SUMIFS('Exploratory Data Analysis - vid'!V:V,'Exploratory Data Analysis - vid'!S:S,'11. ANOVA'!B202,'Exploratory Data Analysis - vid'!AF:AF,'11. ANOVA'!D202,'Exploratory Data Analysis - vid'!AL:AL,'11. ANOVA'!C202,'Exploratory Data Analysis - vid'!O:O,'11. ANOVA'!E202)</f>
        <v>1407873</v>
      </c>
      <c r="G202" s="4">
        <f>IFERROR(AVERAGEIFS('Exploratory Data Analysis - vid'!V:V,'Exploratory Data Analysis - vid'!S:S,'11. ANOVA'!B202,'Exploratory Data Analysis - vid'!AF:AF,'11. ANOVA'!D202,'Exploratory Data Analysis - vid'!AL:AL,'11. ANOVA'!C202,'Exploratory Data Analysis - vid'!O:O,'11. ANOVA'!E202),0)</f>
        <v>281574.59999999998</v>
      </c>
    </row>
    <row r="203" spans="2:7" x14ac:dyDescent="0.35">
      <c r="B203" s="4">
        <v>2</v>
      </c>
      <c r="C203" s="4" t="s">
        <v>9380</v>
      </c>
      <c r="D203" s="4" t="s">
        <v>259</v>
      </c>
      <c r="E203" s="4">
        <v>2019</v>
      </c>
      <c r="F203" s="4">
        <f>SUMIFS('Exploratory Data Analysis - vid'!V:V,'Exploratory Data Analysis - vid'!S:S,'11. ANOVA'!B203,'Exploratory Data Analysis - vid'!AF:AF,'11. ANOVA'!D203,'Exploratory Data Analysis - vid'!AL:AL,'11. ANOVA'!C203,'Exploratory Data Analysis - vid'!O:O,'11. ANOVA'!E203)</f>
        <v>0</v>
      </c>
      <c r="G203" s="4">
        <f>IFERROR(AVERAGEIFS('Exploratory Data Analysis - vid'!V:V,'Exploratory Data Analysis - vid'!S:S,'11. ANOVA'!B203,'Exploratory Data Analysis - vid'!AF:AF,'11. ANOVA'!D203,'Exploratory Data Analysis - vid'!AL:AL,'11. ANOVA'!C203,'Exploratory Data Analysis - vid'!O:O,'11. ANOVA'!E203),0)</f>
        <v>0</v>
      </c>
    </row>
    <row r="204" spans="2:7" x14ac:dyDescent="0.35">
      <c r="B204" s="4">
        <v>2</v>
      </c>
      <c r="C204" s="4" t="s">
        <v>9380</v>
      </c>
      <c r="D204" s="4" t="s">
        <v>370</v>
      </c>
      <c r="E204" s="4">
        <v>2019</v>
      </c>
      <c r="F204" s="4">
        <f>SUMIFS('Exploratory Data Analysis - vid'!V:V,'Exploratory Data Analysis - vid'!S:S,'11. ANOVA'!B204,'Exploratory Data Analysis - vid'!AF:AF,'11. ANOVA'!D204,'Exploratory Data Analysis - vid'!AL:AL,'11. ANOVA'!C204,'Exploratory Data Analysis - vid'!O:O,'11. ANOVA'!E204)</f>
        <v>0</v>
      </c>
      <c r="G204" s="4">
        <f>IFERROR(AVERAGEIFS('Exploratory Data Analysis - vid'!V:V,'Exploratory Data Analysis - vid'!S:S,'11. ANOVA'!B204,'Exploratory Data Analysis - vid'!AF:AF,'11. ANOVA'!D204,'Exploratory Data Analysis - vid'!AL:AL,'11. ANOVA'!C204,'Exploratory Data Analysis - vid'!O:O,'11. ANOVA'!E204),0)</f>
        <v>0</v>
      </c>
    </row>
    <row r="205" spans="2:7" x14ac:dyDescent="0.35">
      <c r="B205" s="4">
        <v>2</v>
      </c>
      <c r="C205" s="4" t="s">
        <v>9380</v>
      </c>
      <c r="D205" s="4" t="s">
        <v>187</v>
      </c>
      <c r="E205" s="4">
        <v>2020</v>
      </c>
      <c r="F205" s="4">
        <f>SUMIFS('Exploratory Data Analysis - vid'!V:V,'Exploratory Data Analysis - vid'!S:S,'11. ANOVA'!B205,'Exploratory Data Analysis - vid'!AF:AF,'11. ANOVA'!D205,'Exploratory Data Analysis - vid'!AL:AL,'11. ANOVA'!C205,'Exploratory Data Analysis - vid'!O:O,'11. ANOVA'!E205)</f>
        <v>161485</v>
      </c>
      <c r="G205" s="4">
        <f>IFERROR(AVERAGEIFS('Exploratory Data Analysis - vid'!V:V,'Exploratory Data Analysis - vid'!S:S,'11. ANOVA'!B205,'Exploratory Data Analysis - vid'!AF:AF,'11. ANOVA'!D205,'Exploratory Data Analysis - vid'!AL:AL,'11. ANOVA'!C205,'Exploratory Data Analysis - vid'!O:O,'11. ANOVA'!E205),0)</f>
        <v>40371.25</v>
      </c>
    </row>
    <row r="206" spans="2:7" x14ac:dyDescent="0.35">
      <c r="B206" s="4">
        <v>2</v>
      </c>
      <c r="C206" s="4" t="s">
        <v>9380</v>
      </c>
      <c r="D206" s="4" t="s">
        <v>52</v>
      </c>
      <c r="E206" s="4">
        <v>2020</v>
      </c>
      <c r="F206" s="4">
        <f>SUMIFS('Exploratory Data Analysis - vid'!V:V,'Exploratory Data Analysis - vid'!S:S,'11. ANOVA'!B206,'Exploratory Data Analysis - vid'!AF:AF,'11. ANOVA'!D206,'Exploratory Data Analysis - vid'!AL:AL,'11. ANOVA'!C206,'Exploratory Data Analysis - vid'!O:O,'11. ANOVA'!E206)</f>
        <v>629384</v>
      </c>
      <c r="G206" s="4">
        <f>IFERROR(AVERAGEIFS('Exploratory Data Analysis - vid'!V:V,'Exploratory Data Analysis - vid'!S:S,'11. ANOVA'!B206,'Exploratory Data Analysis - vid'!AF:AF,'11. ANOVA'!D206,'Exploratory Data Analysis - vid'!AL:AL,'11. ANOVA'!C206,'Exploratory Data Analysis - vid'!O:O,'11. ANOVA'!E206),0)</f>
        <v>78673</v>
      </c>
    </row>
    <row r="207" spans="2:7" x14ac:dyDescent="0.35">
      <c r="B207" s="4">
        <v>2</v>
      </c>
      <c r="C207" s="4" t="s">
        <v>9380</v>
      </c>
      <c r="D207" s="4" t="s">
        <v>259</v>
      </c>
      <c r="E207" s="4">
        <v>2020</v>
      </c>
      <c r="F207" s="4">
        <f>SUMIFS('Exploratory Data Analysis - vid'!V:V,'Exploratory Data Analysis - vid'!S:S,'11. ANOVA'!B207,'Exploratory Data Analysis - vid'!AF:AF,'11. ANOVA'!D207,'Exploratory Data Analysis - vid'!AL:AL,'11. ANOVA'!C207,'Exploratory Data Analysis - vid'!O:O,'11. ANOVA'!E207)</f>
        <v>59296</v>
      </c>
      <c r="G207" s="4">
        <f>IFERROR(AVERAGEIFS('Exploratory Data Analysis - vid'!V:V,'Exploratory Data Analysis - vid'!S:S,'11. ANOVA'!B207,'Exploratory Data Analysis - vid'!AF:AF,'11. ANOVA'!D207,'Exploratory Data Analysis - vid'!AL:AL,'11. ANOVA'!C207,'Exploratory Data Analysis - vid'!O:O,'11. ANOVA'!E207),0)</f>
        <v>29648</v>
      </c>
    </row>
    <row r="208" spans="2:7" x14ac:dyDescent="0.35">
      <c r="B208" s="4">
        <v>2</v>
      </c>
      <c r="C208" s="4" t="s">
        <v>9380</v>
      </c>
      <c r="D208" s="4" t="s">
        <v>370</v>
      </c>
      <c r="E208" s="4">
        <v>2020</v>
      </c>
      <c r="F208" s="4">
        <f>SUMIFS('Exploratory Data Analysis - vid'!V:V,'Exploratory Data Analysis - vid'!S:S,'11. ANOVA'!B208,'Exploratory Data Analysis - vid'!AF:AF,'11. ANOVA'!D208,'Exploratory Data Analysis - vid'!AL:AL,'11. ANOVA'!C208,'Exploratory Data Analysis - vid'!O:O,'11. ANOVA'!E208)</f>
        <v>0</v>
      </c>
      <c r="G208" s="4">
        <f>IFERROR(AVERAGEIFS('Exploratory Data Analysis - vid'!V:V,'Exploratory Data Analysis - vid'!S:S,'11. ANOVA'!B208,'Exploratory Data Analysis - vid'!AF:AF,'11. ANOVA'!D208,'Exploratory Data Analysis - vid'!AL:AL,'11. ANOVA'!C208,'Exploratory Data Analysis - vid'!O:O,'11. ANOVA'!E208),0)</f>
        <v>0</v>
      </c>
    </row>
    <row r="209" spans="2:7" x14ac:dyDescent="0.35">
      <c r="B209" s="4">
        <v>2</v>
      </c>
      <c r="C209" s="4" t="s">
        <v>9380</v>
      </c>
      <c r="D209" s="4" t="s">
        <v>187</v>
      </c>
      <c r="E209" s="4">
        <v>2021</v>
      </c>
      <c r="F209" s="4">
        <f>SUMIFS('Exploratory Data Analysis - vid'!V:V,'Exploratory Data Analysis - vid'!S:S,'11. ANOVA'!B209,'Exploratory Data Analysis - vid'!AF:AF,'11. ANOVA'!D209,'Exploratory Data Analysis - vid'!AL:AL,'11. ANOVA'!C209,'Exploratory Data Analysis - vid'!O:O,'11. ANOVA'!E209)</f>
        <v>298886</v>
      </c>
      <c r="G209" s="4">
        <f>IFERROR(AVERAGEIFS('Exploratory Data Analysis - vid'!V:V,'Exploratory Data Analysis - vid'!S:S,'11. ANOVA'!B209,'Exploratory Data Analysis - vid'!AF:AF,'11. ANOVA'!D209,'Exploratory Data Analysis - vid'!AL:AL,'11. ANOVA'!C209,'Exploratory Data Analysis - vid'!O:O,'11. ANOVA'!E209),0)</f>
        <v>37360.75</v>
      </c>
    </row>
    <row r="210" spans="2:7" x14ac:dyDescent="0.35">
      <c r="B210" s="4">
        <v>2</v>
      </c>
      <c r="C210" s="4" t="s">
        <v>9380</v>
      </c>
      <c r="D210" s="4" t="s">
        <v>52</v>
      </c>
      <c r="E210" s="4">
        <v>2021</v>
      </c>
      <c r="F210" s="4">
        <f>SUMIFS('Exploratory Data Analysis - vid'!V:V,'Exploratory Data Analysis - vid'!S:S,'11. ANOVA'!B210,'Exploratory Data Analysis - vid'!AF:AF,'11. ANOVA'!D210,'Exploratory Data Analysis - vid'!AL:AL,'11. ANOVA'!C210,'Exploratory Data Analysis - vid'!O:O,'11. ANOVA'!E210)</f>
        <v>689320</v>
      </c>
      <c r="G210" s="4">
        <f>IFERROR(AVERAGEIFS('Exploratory Data Analysis - vid'!V:V,'Exploratory Data Analysis - vid'!S:S,'11. ANOVA'!B210,'Exploratory Data Analysis - vid'!AF:AF,'11. ANOVA'!D210,'Exploratory Data Analysis - vid'!AL:AL,'11. ANOVA'!C210,'Exploratory Data Analysis - vid'!O:O,'11. ANOVA'!E210),0)</f>
        <v>38295.555555555555</v>
      </c>
    </row>
    <row r="211" spans="2:7" x14ac:dyDescent="0.35">
      <c r="B211" s="4">
        <v>2</v>
      </c>
      <c r="C211" s="4" t="s">
        <v>9380</v>
      </c>
      <c r="D211" s="4" t="s">
        <v>259</v>
      </c>
      <c r="E211" s="4">
        <v>2021</v>
      </c>
      <c r="F211" s="4">
        <f>SUMIFS('Exploratory Data Analysis - vid'!V:V,'Exploratory Data Analysis - vid'!S:S,'11. ANOVA'!B211,'Exploratory Data Analysis - vid'!AF:AF,'11. ANOVA'!D211,'Exploratory Data Analysis - vid'!AL:AL,'11. ANOVA'!C211,'Exploratory Data Analysis - vid'!O:O,'11. ANOVA'!E211)</f>
        <v>299990</v>
      </c>
      <c r="G211" s="4">
        <f>IFERROR(AVERAGEIFS('Exploratory Data Analysis - vid'!V:V,'Exploratory Data Analysis - vid'!S:S,'11. ANOVA'!B211,'Exploratory Data Analysis - vid'!AF:AF,'11. ANOVA'!D211,'Exploratory Data Analysis - vid'!AL:AL,'11. ANOVA'!C211,'Exploratory Data Analysis - vid'!O:O,'11. ANOVA'!E211),0)</f>
        <v>149995</v>
      </c>
    </row>
    <row r="212" spans="2:7" x14ac:dyDescent="0.35">
      <c r="B212" s="4">
        <v>2</v>
      </c>
      <c r="C212" s="4" t="s">
        <v>9380</v>
      </c>
      <c r="D212" s="4" t="s">
        <v>370</v>
      </c>
      <c r="E212" s="4">
        <v>2021</v>
      </c>
      <c r="F212" s="4">
        <f>SUMIFS('Exploratory Data Analysis - vid'!V:V,'Exploratory Data Analysis - vid'!S:S,'11. ANOVA'!B212,'Exploratory Data Analysis - vid'!AF:AF,'11. ANOVA'!D212,'Exploratory Data Analysis - vid'!AL:AL,'11. ANOVA'!C212,'Exploratory Data Analysis - vid'!O:O,'11. ANOVA'!E212)</f>
        <v>27437</v>
      </c>
      <c r="G212" s="4">
        <f>IFERROR(AVERAGEIFS('Exploratory Data Analysis - vid'!V:V,'Exploratory Data Analysis - vid'!S:S,'11. ANOVA'!B212,'Exploratory Data Analysis - vid'!AF:AF,'11. ANOVA'!D212,'Exploratory Data Analysis - vid'!AL:AL,'11. ANOVA'!C212,'Exploratory Data Analysis - vid'!O:O,'11. ANOVA'!E212),0)</f>
        <v>27437</v>
      </c>
    </row>
    <row r="213" spans="2:7" x14ac:dyDescent="0.35">
      <c r="B213" s="4">
        <v>2</v>
      </c>
      <c r="C213" s="4" t="s">
        <v>9380</v>
      </c>
      <c r="D213" s="4" t="s">
        <v>187</v>
      </c>
      <c r="E213" s="4">
        <v>2022</v>
      </c>
      <c r="F213" s="4">
        <f>SUMIFS('Exploratory Data Analysis - vid'!V:V,'Exploratory Data Analysis - vid'!S:S,'11. ANOVA'!B213,'Exploratory Data Analysis - vid'!AF:AF,'11. ANOVA'!D213,'Exploratory Data Analysis - vid'!AL:AL,'11. ANOVA'!C213,'Exploratory Data Analysis - vid'!O:O,'11. ANOVA'!E213)</f>
        <v>118607</v>
      </c>
      <c r="G213" s="4">
        <f>IFERROR(AVERAGEIFS('Exploratory Data Analysis - vid'!V:V,'Exploratory Data Analysis - vid'!S:S,'11. ANOVA'!B213,'Exploratory Data Analysis - vid'!AF:AF,'11. ANOVA'!D213,'Exploratory Data Analysis - vid'!AL:AL,'11. ANOVA'!C213,'Exploratory Data Analysis - vid'!O:O,'11. ANOVA'!E213),0)</f>
        <v>23721.4</v>
      </c>
    </row>
    <row r="214" spans="2:7" x14ac:dyDescent="0.35">
      <c r="B214" s="4">
        <v>2</v>
      </c>
      <c r="C214" s="4" t="s">
        <v>9380</v>
      </c>
      <c r="D214" s="4" t="s">
        <v>52</v>
      </c>
      <c r="E214" s="4">
        <v>2022</v>
      </c>
      <c r="F214" s="4">
        <f>SUMIFS('Exploratory Data Analysis - vid'!V:V,'Exploratory Data Analysis - vid'!S:S,'11. ANOVA'!B214,'Exploratory Data Analysis - vid'!AF:AF,'11. ANOVA'!D214,'Exploratory Data Analysis - vid'!AL:AL,'11. ANOVA'!C214,'Exploratory Data Analysis - vid'!O:O,'11. ANOVA'!E214)</f>
        <v>491288</v>
      </c>
      <c r="G214" s="4">
        <f>IFERROR(AVERAGEIFS('Exploratory Data Analysis - vid'!V:V,'Exploratory Data Analysis - vid'!S:S,'11. ANOVA'!B214,'Exploratory Data Analysis - vid'!AF:AF,'11. ANOVA'!D214,'Exploratory Data Analysis - vid'!AL:AL,'11. ANOVA'!C214,'Exploratory Data Analysis - vid'!O:O,'11. ANOVA'!E214),0)</f>
        <v>61411</v>
      </c>
    </row>
    <row r="215" spans="2:7" x14ac:dyDescent="0.35">
      <c r="B215" s="4">
        <v>2</v>
      </c>
      <c r="C215" s="4" t="s">
        <v>9380</v>
      </c>
      <c r="D215" s="4" t="s">
        <v>259</v>
      </c>
      <c r="E215" s="4">
        <v>2022</v>
      </c>
      <c r="F215" s="4">
        <f>SUMIFS('Exploratory Data Analysis - vid'!V:V,'Exploratory Data Analysis - vid'!S:S,'11. ANOVA'!B215,'Exploratory Data Analysis - vid'!AF:AF,'11. ANOVA'!D215,'Exploratory Data Analysis - vid'!AL:AL,'11. ANOVA'!C215,'Exploratory Data Analysis - vid'!O:O,'11. ANOVA'!E215)</f>
        <v>506015</v>
      </c>
      <c r="G215" s="4">
        <f>IFERROR(AVERAGEIFS('Exploratory Data Analysis - vid'!V:V,'Exploratory Data Analysis - vid'!S:S,'11. ANOVA'!B215,'Exploratory Data Analysis - vid'!AF:AF,'11. ANOVA'!D215,'Exploratory Data Analysis - vid'!AL:AL,'11. ANOVA'!C215,'Exploratory Data Analysis - vid'!O:O,'11. ANOVA'!E215),0)</f>
        <v>126503.75</v>
      </c>
    </row>
    <row r="216" spans="2:7" x14ac:dyDescent="0.35">
      <c r="B216" s="4">
        <v>2</v>
      </c>
      <c r="C216" s="4" t="s">
        <v>9380</v>
      </c>
      <c r="D216" s="4" t="s">
        <v>370</v>
      </c>
      <c r="E216" s="4">
        <v>2022</v>
      </c>
      <c r="F216" s="4">
        <f>SUMIFS('Exploratory Data Analysis - vid'!V:V,'Exploratory Data Analysis - vid'!S:S,'11. ANOVA'!B216,'Exploratory Data Analysis - vid'!AF:AF,'11. ANOVA'!D216,'Exploratory Data Analysis - vid'!AL:AL,'11. ANOVA'!C216,'Exploratory Data Analysis - vid'!O:O,'11. ANOVA'!E216)</f>
        <v>0</v>
      </c>
      <c r="G216" s="4">
        <f>IFERROR(AVERAGEIFS('Exploratory Data Analysis - vid'!V:V,'Exploratory Data Analysis - vid'!S:S,'11. ANOVA'!B216,'Exploratory Data Analysis - vid'!AF:AF,'11. ANOVA'!D216,'Exploratory Data Analysis - vid'!AL:AL,'11. ANOVA'!C216,'Exploratory Data Analysis - vid'!O:O,'11. ANOVA'!E216),0)</f>
        <v>0</v>
      </c>
    </row>
    <row r="217" spans="2:7" x14ac:dyDescent="0.35">
      <c r="B217" s="4">
        <v>2</v>
      </c>
      <c r="C217" s="4" t="s">
        <v>9382</v>
      </c>
      <c r="D217" s="4" t="s">
        <v>187</v>
      </c>
      <c r="E217" s="4">
        <v>2018</v>
      </c>
      <c r="F217" s="4">
        <f>SUMIFS('Exploratory Data Analysis - vid'!V:V,'Exploratory Data Analysis - vid'!S:S,'11. ANOVA'!B217,'Exploratory Data Analysis - vid'!AF:AF,'11. ANOVA'!D217,'Exploratory Data Analysis - vid'!AL:AL,'11. ANOVA'!C217,'Exploratory Data Analysis - vid'!O:O,'11. ANOVA'!E217)</f>
        <v>0</v>
      </c>
      <c r="G217" s="4">
        <f>IFERROR(AVERAGEIFS('Exploratory Data Analysis - vid'!V:V,'Exploratory Data Analysis - vid'!S:S,'11. ANOVA'!B217,'Exploratory Data Analysis - vid'!AF:AF,'11. ANOVA'!D217,'Exploratory Data Analysis - vid'!AL:AL,'11. ANOVA'!C217,'Exploratory Data Analysis - vid'!O:O,'11. ANOVA'!E217),0)</f>
        <v>0</v>
      </c>
    </row>
    <row r="218" spans="2:7" x14ac:dyDescent="0.35">
      <c r="B218" s="4">
        <v>2</v>
      </c>
      <c r="C218" s="4" t="s">
        <v>9382</v>
      </c>
      <c r="D218" s="4" t="s">
        <v>52</v>
      </c>
      <c r="E218" s="4">
        <v>2018</v>
      </c>
      <c r="F218" s="4">
        <f>SUMIFS('Exploratory Data Analysis - vid'!V:V,'Exploratory Data Analysis - vid'!S:S,'11. ANOVA'!B218,'Exploratory Data Analysis - vid'!AF:AF,'11. ANOVA'!D218,'Exploratory Data Analysis - vid'!AL:AL,'11. ANOVA'!C218,'Exploratory Data Analysis - vid'!O:O,'11. ANOVA'!E218)</f>
        <v>16984</v>
      </c>
      <c r="G218" s="4">
        <f>IFERROR(AVERAGEIFS('Exploratory Data Analysis - vid'!V:V,'Exploratory Data Analysis - vid'!S:S,'11. ANOVA'!B218,'Exploratory Data Analysis - vid'!AF:AF,'11. ANOVA'!D218,'Exploratory Data Analysis - vid'!AL:AL,'11. ANOVA'!C218,'Exploratory Data Analysis - vid'!O:O,'11. ANOVA'!E218),0)</f>
        <v>16984</v>
      </c>
    </row>
    <row r="219" spans="2:7" x14ac:dyDescent="0.35">
      <c r="B219" s="4">
        <v>2</v>
      </c>
      <c r="C219" s="4" t="s">
        <v>9382</v>
      </c>
      <c r="D219" s="4" t="s">
        <v>259</v>
      </c>
      <c r="E219" s="4">
        <v>2018</v>
      </c>
      <c r="F219" s="4">
        <f>SUMIFS('Exploratory Data Analysis - vid'!V:V,'Exploratory Data Analysis - vid'!S:S,'11. ANOVA'!B219,'Exploratory Data Analysis - vid'!AF:AF,'11. ANOVA'!D219,'Exploratory Data Analysis - vid'!AL:AL,'11. ANOVA'!C219,'Exploratory Data Analysis - vid'!O:O,'11. ANOVA'!E219)</f>
        <v>0</v>
      </c>
      <c r="G219" s="4">
        <f>IFERROR(AVERAGEIFS('Exploratory Data Analysis - vid'!V:V,'Exploratory Data Analysis - vid'!S:S,'11. ANOVA'!B219,'Exploratory Data Analysis - vid'!AF:AF,'11. ANOVA'!D219,'Exploratory Data Analysis - vid'!AL:AL,'11. ANOVA'!C219,'Exploratory Data Analysis - vid'!O:O,'11. ANOVA'!E219),0)</f>
        <v>0</v>
      </c>
    </row>
    <row r="220" spans="2:7" x14ac:dyDescent="0.35">
      <c r="B220" s="4">
        <v>2</v>
      </c>
      <c r="C220" s="4" t="s">
        <v>9382</v>
      </c>
      <c r="D220" s="4" t="s">
        <v>370</v>
      </c>
      <c r="E220" s="4">
        <v>2018</v>
      </c>
      <c r="F220" s="4">
        <f>SUMIFS('Exploratory Data Analysis - vid'!V:V,'Exploratory Data Analysis - vid'!S:S,'11. ANOVA'!B220,'Exploratory Data Analysis - vid'!AF:AF,'11. ANOVA'!D220,'Exploratory Data Analysis - vid'!AL:AL,'11. ANOVA'!C220,'Exploratory Data Analysis - vid'!O:O,'11. ANOVA'!E220)</f>
        <v>0</v>
      </c>
      <c r="G220" s="4">
        <f>IFERROR(AVERAGEIFS('Exploratory Data Analysis - vid'!V:V,'Exploratory Data Analysis - vid'!S:S,'11. ANOVA'!B220,'Exploratory Data Analysis - vid'!AF:AF,'11. ANOVA'!D220,'Exploratory Data Analysis - vid'!AL:AL,'11. ANOVA'!C220,'Exploratory Data Analysis - vid'!O:O,'11. ANOVA'!E220),0)</f>
        <v>0</v>
      </c>
    </row>
    <row r="221" spans="2:7" x14ac:dyDescent="0.35">
      <c r="B221" s="4">
        <v>2</v>
      </c>
      <c r="C221" s="4" t="s">
        <v>9382</v>
      </c>
      <c r="D221" s="4" t="s">
        <v>187</v>
      </c>
      <c r="E221" s="4">
        <v>2019</v>
      </c>
      <c r="F221" s="4">
        <f>SUMIFS('Exploratory Data Analysis - vid'!V:V,'Exploratory Data Analysis - vid'!S:S,'11. ANOVA'!B221,'Exploratory Data Analysis - vid'!AF:AF,'11. ANOVA'!D221,'Exploratory Data Analysis - vid'!AL:AL,'11. ANOVA'!C221,'Exploratory Data Analysis - vid'!O:O,'11. ANOVA'!E221)</f>
        <v>0</v>
      </c>
      <c r="G221" s="4">
        <f>IFERROR(AVERAGEIFS('Exploratory Data Analysis - vid'!V:V,'Exploratory Data Analysis - vid'!S:S,'11. ANOVA'!B221,'Exploratory Data Analysis - vid'!AF:AF,'11. ANOVA'!D221,'Exploratory Data Analysis - vid'!AL:AL,'11. ANOVA'!C221,'Exploratory Data Analysis - vid'!O:O,'11. ANOVA'!E221),0)</f>
        <v>0</v>
      </c>
    </row>
    <row r="222" spans="2:7" x14ac:dyDescent="0.35">
      <c r="B222" s="4">
        <v>2</v>
      </c>
      <c r="C222" s="4" t="s">
        <v>9382</v>
      </c>
      <c r="D222" s="4" t="s">
        <v>52</v>
      </c>
      <c r="E222" s="4">
        <v>2019</v>
      </c>
      <c r="F222" s="4">
        <f>SUMIFS('Exploratory Data Analysis - vid'!V:V,'Exploratory Data Analysis - vid'!S:S,'11. ANOVA'!B222,'Exploratory Data Analysis - vid'!AF:AF,'11. ANOVA'!D222,'Exploratory Data Analysis - vid'!AL:AL,'11. ANOVA'!C222,'Exploratory Data Analysis - vid'!O:O,'11. ANOVA'!E222)</f>
        <v>150866</v>
      </c>
      <c r="G222" s="4">
        <f>IFERROR(AVERAGEIFS('Exploratory Data Analysis - vid'!V:V,'Exploratory Data Analysis - vid'!S:S,'11. ANOVA'!B222,'Exploratory Data Analysis - vid'!AF:AF,'11. ANOVA'!D222,'Exploratory Data Analysis - vid'!AL:AL,'11. ANOVA'!C222,'Exploratory Data Analysis - vid'!O:O,'11. ANOVA'!E222),0)</f>
        <v>50288.666666666664</v>
      </c>
    </row>
    <row r="223" spans="2:7" x14ac:dyDescent="0.35">
      <c r="B223" s="4">
        <v>2</v>
      </c>
      <c r="C223" s="4" t="s">
        <v>9382</v>
      </c>
      <c r="D223" s="4" t="s">
        <v>259</v>
      </c>
      <c r="E223" s="4">
        <v>2019</v>
      </c>
      <c r="F223" s="4">
        <f>SUMIFS('Exploratory Data Analysis - vid'!V:V,'Exploratory Data Analysis - vid'!S:S,'11. ANOVA'!B223,'Exploratory Data Analysis - vid'!AF:AF,'11. ANOVA'!D223,'Exploratory Data Analysis - vid'!AL:AL,'11. ANOVA'!C223,'Exploratory Data Analysis - vid'!O:O,'11. ANOVA'!E223)</f>
        <v>31966</v>
      </c>
      <c r="G223" s="4">
        <f>IFERROR(AVERAGEIFS('Exploratory Data Analysis - vid'!V:V,'Exploratory Data Analysis - vid'!S:S,'11. ANOVA'!B223,'Exploratory Data Analysis - vid'!AF:AF,'11. ANOVA'!D223,'Exploratory Data Analysis - vid'!AL:AL,'11. ANOVA'!C223,'Exploratory Data Analysis - vid'!O:O,'11. ANOVA'!E223),0)</f>
        <v>31966</v>
      </c>
    </row>
    <row r="224" spans="2:7" x14ac:dyDescent="0.35">
      <c r="B224" s="4">
        <v>2</v>
      </c>
      <c r="C224" s="4" t="s">
        <v>9382</v>
      </c>
      <c r="D224" s="4" t="s">
        <v>370</v>
      </c>
      <c r="E224" s="4">
        <v>2019</v>
      </c>
      <c r="F224" s="4">
        <f>SUMIFS('Exploratory Data Analysis - vid'!V:V,'Exploratory Data Analysis - vid'!S:S,'11. ANOVA'!B224,'Exploratory Data Analysis - vid'!AF:AF,'11. ANOVA'!D224,'Exploratory Data Analysis - vid'!AL:AL,'11. ANOVA'!C224,'Exploratory Data Analysis - vid'!O:O,'11. ANOVA'!E224)</f>
        <v>0</v>
      </c>
      <c r="G224" s="4">
        <f>IFERROR(AVERAGEIFS('Exploratory Data Analysis - vid'!V:V,'Exploratory Data Analysis - vid'!S:S,'11. ANOVA'!B224,'Exploratory Data Analysis - vid'!AF:AF,'11. ANOVA'!D224,'Exploratory Data Analysis - vid'!AL:AL,'11. ANOVA'!C224,'Exploratory Data Analysis - vid'!O:O,'11. ANOVA'!E224),0)</f>
        <v>0</v>
      </c>
    </row>
    <row r="225" spans="2:7" x14ac:dyDescent="0.35">
      <c r="B225" s="4">
        <v>2</v>
      </c>
      <c r="C225" s="4" t="s">
        <v>9382</v>
      </c>
      <c r="D225" s="4" t="s">
        <v>187</v>
      </c>
      <c r="E225" s="4">
        <v>2020</v>
      </c>
      <c r="F225" s="4">
        <f>SUMIFS('Exploratory Data Analysis - vid'!V:V,'Exploratory Data Analysis - vid'!S:S,'11. ANOVA'!B225,'Exploratory Data Analysis - vid'!AF:AF,'11. ANOVA'!D225,'Exploratory Data Analysis - vid'!AL:AL,'11. ANOVA'!C225,'Exploratory Data Analysis - vid'!O:O,'11. ANOVA'!E225)</f>
        <v>413828</v>
      </c>
      <c r="G225" s="4">
        <f>IFERROR(AVERAGEIFS('Exploratory Data Analysis - vid'!V:V,'Exploratory Data Analysis - vid'!S:S,'11. ANOVA'!B225,'Exploratory Data Analysis - vid'!AF:AF,'11. ANOVA'!D225,'Exploratory Data Analysis - vid'!AL:AL,'11. ANOVA'!C225,'Exploratory Data Analysis - vid'!O:O,'11. ANOVA'!E225),0)</f>
        <v>68971.333333333328</v>
      </c>
    </row>
    <row r="226" spans="2:7" x14ac:dyDescent="0.35">
      <c r="B226" s="4">
        <v>2</v>
      </c>
      <c r="C226" s="4" t="s">
        <v>9382</v>
      </c>
      <c r="D226" s="4" t="s">
        <v>52</v>
      </c>
      <c r="E226" s="4">
        <v>2020</v>
      </c>
      <c r="F226" s="4">
        <f>SUMIFS('Exploratory Data Analysis - vid'!V:V,'Exploratory Data Analysis - vid'!S:S,'11. ANOVA'!B226,'Exploratory Data Analysis - vid'!AF:AF,'11. ANOVA'!D226,'Exploratory Data Analysis - vid'!AL:AL,'11. ANOVA'!C226,'Exploratory Data Analysis - vid'!O:O,'11. ANOVA'!E226)</f>
        <v>914402</v>
      </c>
      <c r="G226" s="4">
        <f>IFERROR(AVERAGEIFS('Exploratory Data Analysis - vid'!V:V,'Exploratory Data Analysis - vid'!S:S,'11. ANOVA'!B226,'Exploratory Data Analysis - vid'!AF:AF,'11. ANOVA'!D226,'Exploratory Data Analysis - vid'!AL:AL,'11. ANOVA'!C226,'Exploratory Data Analysis - vid'!O:O,'11. ANOVA'!E226),0)</f>
        <v>60960.133333333331</v>
      </c>
    </row>
    <row r="227" spans="2:7" x14ac:dyDescent="0.35">
      <c r="B227" s="4">
        <v>2</v>
      </c>
      <c r="C227" s="4" t="s">
        <v>9382</v>
      </c>
      <c r="D227" s="4" t="s">
        <v>259</v>
      </c>
      <c r="E227" s="4">
        <v>2020</v>
      </c>
      <c r="F227" s="4">
        <f>SUMIFS('Exploratory Data Analysis - vid'!V:V,'Exploratory Data Analysis - vid'!S:S,'11. ANOVA'!B227,'Exploratory Data Analysis - vid'!AF:AF,'11. ANOVA'!D227,'Exploratory Data Analysis - vid'!AL:AL,'11. ANOVA'!C227,'Exploratory Data Analysis - vid'!O:O,'11. ANOVA'!E227)</f>
        <v>91746</v>
      </c>
      <c r="G227" s="4">
        <f>IFERROR(AVERAGEIFS('Exploratory Data Analysis - vid'!V:V,'Exploratory Data Analysis - vid'!S:S,'11. ANOVA'!B227,'Exploratory Data Analysis - vid'!AF:AF,'11. ANOVA'!D227,'Exploratory Data Analysis - vid'!AL:AL,'11. ANOVA'!C227,'Exploratory Data Analysis - vid'!O:O,'11. ANOVA'!E227),0)</f>
        <v>45873</v>
      </c>
    </row>
    <row r="228" spans="2:7" x14ac:dyDescent="0.35">
      <c r="B228" s="4">
        <v>2</v>
      </c>
      <c r="C228" s="4" t="s">
        <v>9382</v>
      </c>
      <c r="D228" s="4" t="s">
        <v>370</v>
      </c>
      <c r="E228" s="4">
        <v>2020</v>
      </c>
      <c r="F228" s="4">
        <f>SUMIFS('Exploratory Data Analysis - vid'!V:V,'Exploratory Data Analysis - vid'!S:S,'11. ANOVA'!B228,'Exploratory Data Analysis - vid'!AF:AF,'11. ANOVA'!D228,'Exploratory Data Analysis - vid'!AL:AL,'11. ANOVA'!C228,'Exploratory Data Analysis - vid'!O:O,'11. ANOVA'!E228)</f>
        <v>0</v>
      </c>
      <c r="G228" s="4">
        <f>IFERROR(AVERAGEIFS('Exploratory Data Analysis - vid'!V:V,'Exploratory Data Analysis - vid'!S:S,'11. ANOVA'!B228,'Exploratory Data Analysis - vid'!AF:AF,'11. ANOVA'!D228,'Exploratory Data Analysis - vid'!AL:AL,'11. ANOVA'!C228,'Exploratory Data Analysis - vid'!O:O,'11. ANOVA'!E228),0)</f>
        <v>0</v>
      </c>
    </row>
    <row r="229" spans="2:7" x14ac:dyDescent="0.35">
      <c r="B229" s="4">
        <v>2</v>
      </c>
      <c r="C229" s="4" t="s">
        <v>9382</v>
      </c>
      <c r="D229" s="4" t="s">
        <v>187</v>
      </c>
      <c r="E229" s="4">
        <v>2021</v>
      </c>
      <c r="F229" s="4">
        <f>SUMIFS('Exploratory Data Analysis - vid'!V:V,'Exploratory Data Analysis - vid'!S:S,'11. ANOVA'!B229,'Exploratory Data Analysis - vid'!AF:AF,'11. ANOVA'!D229,'Exploratory Data Analysis - vid'!AL:AL,'11. ANOVA'!C229,'Exploratory Data Analysis - vid'!O:O,'11. ANOVA'!E229)</f>
        <v>183871</v>
      </c>
      <c r="G229" s="4">
        <f>IFERROR(AVERAGEIFS('Exploratory Data Analysis - vid'!V:V,'Exploratory Data Analysis - vid'!S:S,'11. ANOVA'!B229,'Exploratory Data Analysis - vid'!AF:AF,'11. ANOVA'!D229,'Exploratory Data Analysis - vid'!AL:AL,'11. ANOVA'!C229,'Exploratory Data Analysis - vid'!O:O,'11. ANOVA'!E229),0)</f>
        <v>36774.199999999997</v>
      </c>
    </row>
    <row r="230" spans="2:7" x14ac:dyDescent="0.35">
      <c r="B230" s="4">
        <v>2</v>
      </c>
      <c r="C230" s="4" t="s">
        <v>9382</v>
      </c>
      <c r="D230" s="4" t="s">
        <v>52</v>
      </c>
      <c r="E230" s="4">
        <v>2021</v>
      </c>
      <c r="F230" s="4">
        <f>SUMIFS('Exploratory Data Analysis - vid'!V:V,'Exploratory Data Analysis - vid'!S:S,'11. ANOVA'!B230,'Exploratory Data Analysis - vid'!AF:AF,'11. ANOVA'!D230,'Exploratory Data Analysis - vid'!AL:AL,'11. ANOVA'!C230,'Exploratory Data Analysis - vid'!O:O,'11. ANOVA'!E230)</f>
        <v>2196633</v>
      </c>
      <c r="G230" s="4">
        <f>IFERROR(AVERAGEIFS('Exploratory Data Analysis - vid'!V:V,'Exploratory Data Analysis - vid'!S:S,'11. ANOVA'!B230,'Exploratory Data Analysis - vid'!AF:AF,'11. ANOVA'!D230,'Exploratory Data Analysis - vid'!AL:AL,'11. ANOVA'!C230,'Exploratory Data Analysis - vid'!O:O,'11. ANOVA'!E230),0)</f>
        <v>244070.33333333334</v>
      </c>
    </row>
    <row r="231" spans="2:7" x14ac:dyDescent="0.35">
      <c r="B231" s="4">
        <v>2</v>
      </c>
      <c r="C231" s="4" t="s">
        <v>9382</v>
      </c>
      <c r="D231" s="4" t="s">
        <v>259</v>
      </c>
      <c r="E231" s="4">
        <v>2021</v>
      </c>
      <c r="F231" s="4">
        <f>SUMIFS('Exploratory Data Analysis - vid'!V:V,'Exploratory Data Analysis - vid'!S:S,'11. ANOVA'!B231,'Exploratory Data Analysis - vid'!AF:AF,'11. ANOVA'!D231,'Exploratory Data Analysis - vid'!AL:AL,'11. ANOVA'!C231,'Exploratory Data Analysis - vid'!O:O,'11. ANOVA'!E231)</f>
        <v>523470</v>
      </c>
      <c r="G231" s="4">
        <f>IFERROR(AVERAGEIFS('Exploratory Data Analysis - vid'!V:V,'Exploratory Data Analysis - vid'!S:S,'11. ANOVA'!B231,'Exploratory Data Analysis - vid'!AF:AF,'11. ANOVA'!D231,'Exploratory Data Analysis - vid'!AL:AL,'11. ANOVA'!C231,'Exploratory Data Analysis - vid'!O:O,'11. ANOVA'!E231),0)</f>
        <v>261735</v>
      </c>
    </row>
    <row r="232" spans="2:7" x14ac:dyDescent="0.35">
      <c r="B232" s="4">
        <v>2</v>
      </c>
      <c r="C232" s="4" t="s">
        <v>9382</v>
      </c>
      <c r="D232" s="4" t="s">
        <v>370</v>
      </c>
      <c r="E232" s="4">
        <v>2021</v>
      </c>
      <c r="F232" s="4">
        <f>SUMIFS('Exploratory Data Analysis - vid'!V:V,'Exploratory Data Analysis - vid'!S:S,'11. ANOVA'!B232,'Exploratory Data Analysis - vid'!AF:AF,'11. ANOVA'!D232,'Exploratory Data Analysis - vid'!AL:AL,'11. ANOVA'!C232,'Exploratory Data Analysis - vid'!O:O,'11. ANOVA'!E232)</f>
        <v>0</v>
      </c>
      <c r="G232" s="4">
        <f>IFERROR(AVERAGEIFS('Exploratory Data Analysis - vid'!V:V,'Exploratory Data Analysis - vid'!S:S,'11. ANOVA'!B232,'Exploratory Data Analysis - vid'!AF:AF,'11. ANOVA'!D232,'Exploratory Data Analysis - vid'!AL:AL,'11. ANOVA'!C232,'Exploratory Data Analysis - vid'!O:O,'11. ANOVA'!E232),0)</f>
        <v>0</v>
      </c>
    </row>
    <row r="233" spans="2:7" x14ac:dyDescent="0.35">
      <c r="B233" s="4">
        <v>2</v>
      </c>
      <c r="C233" s="4" t="s">
        <v>9382</v>
      </c>
      <c r="D233" s="4" t="s">
        <v>187</v>
      </c>
      <c r="E233" s="4">
        <v>2022</v>
      </c>
      <c r="F233" s="4">
        <f>SUMIFS('Exploratory Data Analysis - vid'!V:V,'Exploratory Data Analysis - vid'!S:S,'11. ANOVA'!B233,'Exploratory Data Analysis - vid'!AF:AF,'11. ANOVA'!D233,'Exploratory Data Analysis - vid'!AL:AL,'11. ANOVA'!C233,'Exploratory Data Analysis - vid'!O:O,'11. ANOVA'!E233)</f>
        <v>456707</v>
      </c>
      <c r="G233" s="4">
        <f>IFERROR(AVERAGEIFS('Exploratory Data Analysis - vid'!V:V,'Exploratory Data Analysis - vid'!S:S,'11. ANOVA'!B233,'Exploratory Data Analysis - vid'!AF:AF,'11. ANOVA'!D233,'Exploratory Data Analysis - vid'!AL:AL,'11. ANOVA'!C233,'Exploratory Data Analysis - vid'!O:O,'11. ANOVA'!E233),0)</f>
        <v>152235.66666666666</v>
      </c>
    </row>
    <row r="234" spans="2:7" x14ac:dyDescent="0.35">
      <c r="B234" s="4">
        <v>2</v>
      </c>
      <c r="C234" s="4" t="s">
        <v>9382</v>
      </c>
      <c r="D234" s="4" t="s">
        <v>52</v>
      </c>
      <c r="E234" s="4">
        <v>2022</v>
      </c>
      <c r="F234" s="4">
        <f>SUMIFS('Exploratory Data Analysis - vid'!V:V,'Exploratory Data Analysis - vid'!S:S,'11. ANOVA'!B234,'Exploratory Data Analysis - vid'!AF:AF,'11. ANOVA'!D234,'Exploratory Data Analysis - vid'!AL:AL,'11. ANOVA'!C234,'Exploratory Data Analysis - vid'!O:O,'11. ANOVA'!E234)</f>
        <v>376389</v>
      </c>
      <c r="G234" s="4">
        <f>IFERROR(AVERAGEIFS('Exploratory Data Analysis - vid'!V:V,'Exploratory Data Analysis - vid'!S:S,'11. ANOVA'!B234,'Exploratory Data Analysis - vid'!AF:AF,'11. ANOVA'!D234,'Exploratory Data Analysis - vid'!AL:AL,'11. ANOVA'!C234,'Exploratory Data Analysis - vid'!O:O,'11. ANOVA'!E234),0)</f>
        <v>75277.8</v>
      </c>
    </row>
    <row r="235" spans="2:7" x14ac:dyDescent="0.35">
      <c r="B235" s="4">
        <v>2</v>
      </c>
      <c r="C235" s="4" t="s">
        <v>9382</v>
      </c>
      <c r="D235" s="4" t="s">
        <v>259</v>
      </c>
      <c r="E235" s="4">
        <v>2022</v>
      </c>
      <c r="F235" s="4">
        <f>SUMIFS('Exploratory Data Analysis - vid'!V:V,'Exploratory Data Analysis - vid'!S:S,'11. ANOVA'!B235,'Exploratory Data Analysis - vid'!AF:AF,'11. ANOVA'!D235,'Exploratory Data Analysis - vid'!AL:AL,'11. ANOVA'!C235,'Exploratory Data Analysis - vid'!O:O,'11. ANOVA'!E235)</f>
        <v>103756</v>
      </c>
      <c r="G235" s="4">
        <f>IFERROR(AVERAGEIFS('Exploratory Data Analysis - vid'!V:V,'Exploratory Data Analysis - vid'!S:S,'11. ANOVA'!B235,'Exploratory Data Analysis - vid'!AF:AF,'11. ANOVA'!D235,'Exploratory Data Analysis - vid'!AL:AL,'11. ANOVA'!C235,'Exploratory Data Analysis - vid'!O:O,'11. ANOVA'!E235),0)</f>
        <v>103756</v>
      </c>
    </row>
    <row r="236" spans="2:7" x14ac:dyDescent="0.35">
      <c r="B236" s="4">
        <v>2</v>
      </c>
      <c r="C236" s="4" t="s">
        <v>9382</v>
      </c>
      <c r="D236" s="4" t="s">
        <v>370</v>
      </c>
      <c r="E236" s="4">
        <v>2022</v>
      </c>
      <c r="F236" s="4">
        <f>SUMIFS('Exploratory Data Analysis - vid'!V:V,'Exploratory Data Analysis - vid'!S:S,'11. ANOVA'!B236,'Exploratory Data Analysis - vid'!AF:AF,'11. ANOVA'!D236,'Exploratory Data Analysis - vid'!AL:AL,'11. ANOVA'!C236,'Exploratory Data Analysis - vid'!O:O,'11. ANOVA'!E236)</f>
        <v>0</v>
      </c>
      <c r="G236" s="4">
        <f>IFERROR(AVERAGEIFS('Exploratory Data Analysis - vid'!V:V,'Exploratory Data Analysis - vid'!S:S,'11. ANOVA'!B236,'Exploratory Data Analysis - vid'!AF:AF,'11. ANOVA'!D236,'Exploratory Data Analysis - vid'!AL:AL,'11. ANOVA'!C236,'Exploratory Data Analysis - vid'!O:O,'11. ANOVA'!E236),0)</f>
        <v>0</v>
      </c>
    </row>
    <row r="237" spans="2:7" x14ac:dyDescent="0.35">
      <c r="B237" s="4">
        <v>2</v>
      </c>
      <c r="C237" s="4" t="s">
        <v>9383</v>
      </c>
      <c r="D237" s="4" t="s">
        <v>187</v>
      </c>
      <c r="E237" s="4">
        <v>2018</v>
      </c>
      <c r="F237" s="4">
        <f>SUMIFS('Exploratory Data Analysis - vid'!V:V,'Exploratory Data Analysis - vid'!S:S,'11. ANOVA'!B237,'Exploratory Data Analysis - vid'!AF:AF,'11. ANOVA'!D237,'Exploratory Data Analysis - vid'!AL:AL,'11. ANOVA'!C237,'Exploratory Data Analysis - vid'!O:O,'11. ANOVA'!E237)</f>
        <v>0</v>
      </c>
      <c r="G237" s="4">
        <f>IFERROR(AVERAGEIFS('Exploratory Data Analysis - vid'!V:V,'Exploratory Data Analysis - vid'!S:S,'11. ANOVA'!B237,'Exploratory Data Analysis - vid'!AF:AF,'11. ANOVA'!D237,'Exploratory Data Analysis - vid'!AL:AL,'11. ANOVA'!C237,'Exploratory Data Analysis - vid'!O:O,'11. ANOVA'!E237),0)</f>
        <v>0</v>
      </c>
    </row>
    <row r="238" spans="2:7" x14ac:dyDescent="0.35">
      <c r="B238" s="4">
        <v>2</v>
      </c>
      <c r="C238" s="4" t="s">
        <v>9383</v>
      </c>
      <c r="D238" s="4" t="s">
        <v>52</v>
      </c>
      <c r="E238" s="4">
        <v>2018</v>
      </c>
      <c r="F238" s="4">
        <f>SUMIFS('Exploratory Data Analysis - vid'!V:V,'Exploratory Data Analysis - vid'!S:S,'11. ANOVA'!B238,'Exploratory Data Analysis - vid'!AF:AF,'11. ANOVA'!D238,'Exploratory Data Analysis - vid'!AL:AL,'11. ANOVA'!C238,'Exploratory Data Analysis - vid'!O:O,'11. ANOVA'!E238)</f>
        <v>9762</v>
      </c>
      <c r="G238" s="4">
        <f>IFERROR(AVERAGEIFS('Exploratory Data Analysis - vid'!V:V,'Exploratory Data Analysis - vid'!S:S,'11. ANOVA'!B238,'Exploratory Data Analysis - vid'!AF:AF,'11. ANOVA'!D238,'Exploratory Data Analysis - vid'!AL:AL,'11. ANOVA'!C238,'Exploratory Data Analysis - vid'!O:O,'11. ANOVA'!E238),0)</f>
        <v>9762</v>
      </c>
    </row>
    <row r="239" spans="2:7" x14ac:dyDescent="0.35">
      <c r="B239" s="4">
        <v>2</v>
      </c>
      <c r="C239" s="4" t="s">
        <v>9383</v>
      </c>
      <c r="D239" s="4" t="s">
        <v>259</v>
      </c>
      <c r="E239" s="4">
        <v>2018</v>
      </c>
      <c r="F239" s="4">
        <f>SUMIFS('Exploratory Data Analysis - vid'!V:V,'Exploratory Data Analysis - vid'!S:S,'11. ANOVA'!B239,'Exploratory Data Analysis - vid'!AF:AF,'11. ANOVA'!D239,'Exploratory Data Analysis - vid'!AL:AL,'11. ANOVA'!C239,'Exploratory Data Analysis - vid'!O:O,'11. ANOVA'!E239)</f>
        <v>0</v>
      </c>
      <c r="G239" s="4">
        <f>IFERROR(AVERAGEIFS('Exploratory Data Analysis - vid'!V:V,'Exploratory Data Analysis - vid'!S:S,'11. ANOVA'!B239,'Exploratory Data Analysis - vid'!AF:AF,'11. ANOVA'!D239,'Exploratory Data Analysis - vid'!AL:AL,'11. ANOVA'!C239,'Exploratory Data Analysis - vid'!O:O,'11. ANOVA'!E239),0)</f>
        <v>0</v>
      </c>
    </row>
    <row r="240" spans="2:7" x14ac:dyDescent="0.35">
      <c r="B240" s="4">
        <v>2</v>
      </c>
      <c r="C240" s="4" t="s">
        <v>9383</v>
      </c>
      <c r="D240" s="4" t="s">
        <v>370</v>
      </c>
      <c r="E240" s="4">
        <v>2018</v>
      </c>
      <c r="F240" s="4">
        <f>SUMIFS('Exploratory Data Analysis - vid'!V:V,'Exploratory Data Analysis - vid'!S:S,'11. ANOVA'!B240,'Exploratory Data Analysis - vid'!AF:AF,'11. ANOVA'!D240,'Exploratory Data Analysis - vid'!AL:AL,'11. ANOVA'!C240,'Exploratory Data Analysis - vid'!O:O,'11. ANOVA'!E240)</f>
        <v>0</v>
      </c>
      <c r="G240" s="4">
        <f>IFERROR(AVERAGEIFS('Exploratory Data Analysis - vid'!V:V,'Exploratory Data Analysis - vid'!S:S,'11. ANOVA'!B240,'Exploratory Data Analysis - vid'!AF:AF,'11. ANOVA'!D240,'Exploratory Data Analysis - vid'!AL:AL,'11. ANOVA'!C240,'Exploratory Data Analysis - vid'!O:O,'11. ANOVA'!E240),0)</f>
        <v>0</v>
      </c>
    </row>
    <row r="241" spans="2:7" x14ac:dyDescent="0.35">
      <c r="B241" s="4">
        <v>2</v>
      </c>
      <c r="C241" s="4" t="s">
        <v>9383</v>
      </c>
      <c r="D241" s="4" t="s">
        <v>187</v>
      </c>
      <c r="E241" s="4">
        <v>2019</v>
      </c>
      <c r="F241" s="4">
        <f>SUMIFS('Exploratory Data Analysis - vid'!V:V,'Exploratory Data Analysis - vid'!S:S,'11. ANOVA'!B241,'Exploratory Data Analysis - vid'!AF:AF,'11. ANOVA'!D241,'Exploratory Data Analysis - vid'!AL:AL,'11. ANOVA'!C241,'Exploratory Data Analysis - vid'!O:O,'11. ANOVA'!E241)</f>
        <v>51607</v>
      </c>
      <c r="G241" s="4">
        <f>IFERROR(AVERAGEIFS('Exploratory Data Analysis - vid'!V:V,'Exploratory Data Analysis - vid'!S:S,'11. ANOVA'!B241,'Exploratory Data Analysis - vid'!AF:AF,'11. ANOVA'!D241,'Exploratory Data Analysis - vid'!AL:AL,'11. ANOVA'!C241,'Exploratory Data Analysis - vid'!O:O,'11. ANOVA'!E241),0)</f>
        <v>25803.5</v>
      </c>
    </row>
    <row r="242" spans="2:7" x14ac:dyDescent="0.35">
      <c r="B242" s="4">
        <v>2</v>
      </c>
      <c r="C242" s="4" t="s">
        <v>9383</v>
      </c>
      <c r="D242" s="4" t="s">
        <v>52</v>
      </c>
      <c r="E242" s="4">
        <v>2019</v>
      </c>
      <c r="F242" s="4">
        <f>SUMIFS('Exploratory Data Analysis - vid'!V:V,'Exploratory Data Analysis - vid'!S:S,'11. ANOVA'!B242,'Exploratory Data Analysis - vid'!AF:AF,'11. ANOVA'!D242,'Exploratory Data Analysis - vid'!AL:AL,'11. ANOVA'!C242,'Exploratory Data Analysis - vid'!O:O,'11. ANOVA'!E242)</f>
        <v>28715</v>
      </c>
      <c r="G242" s="4">
        <f>IFERROR(AVERAGEIFS('Exploratory Data Analysis - vid'!V:V,'Exploratory Data Analysis - vid'!S:S,'11. ANOVA'!B242,'Exploratory Data Analysis - vid'!AF:AF,'11. ANOVA'!D242,'Exploratory Data Analysis - vid'!AL:AL,'11. ANOVA'!C242,'Exploratory Data Analysis - vid'!O:O,'11. ANOVA'!E242),0)</f>
        <v>14357.5</v>
      </c>
    </row>
    <row r="243" spans="2:7" x14ac:dyDescent="0.35">
      <c r="B243" s="4">
        <v>2</v>
      </c>
      <c r="C243" s="4" t="s">
        <v>9383</v>
      </c>
      <c r="D243" s="4" t="s">
        <v>259</v>
      </c>
      <c r="E243" s="4">
        <v>2019</v>
      </c>
      <c r="F243" s="4">
        <f>SUMIFS('Exploratory Data Analysis - vid'!V:V,'Exploratory Data Analysis - vid'!S:S,'11. ANOVA'!B243,'Exploratory Data Analysis - vid'!AF:AF,'11. ANOVA'!D243,'Exploratory Data Analysis - vid'!AL:AL,'11. ANOVA'!C243,'Exploratory Data Analysis - vid'!O:O,'11. ANOVA'!E243)</f>
        <v>0</v>
      </c>
      <c r="G243" s="4">
        <f>IFERROR(AVERAGEIFS('Exploratory Data Analysis - vid'!V:V,'Exploratory Data Analysis - vid'!S:S,'11. ANOVA'!B243,'Exploratory Data Analysis - vid'!AF:AF,'11. ANOVA'!D243,'Exploratory Data Analysis - vid'!AL:AL,'11. ANOVA'!C243,'Exploratory Data Analysis - vid'!O:O,'11. ANOVA'!E243),0)</f>
        <v>0</v>
      </c>
    </row>
    <row r="244" spans="2:7" x14ac:dyDescent="0.35">
      <c r="B244" s="4">
        <v>2</v>
      </c>
      <c r="C244" s="4" t="s">
        <v>9383</v>
      </c>
      <c r="D244" s="4" t="s">
        <v>370</v>
      </c>
      <c r="E244" s="4">
        <v>2019</v>
      </c>
      <c r="F244" s="4">
        <f>SUMIFS('Exploratory Data Analysis - vid'!V:V,'Exploratory Data Analysis - vid'!S:S,'11. ANOVA'!B244,'Exploratory Data Analysis - vid'!AF:AF,'11. ANOVA'!D244,'Exploratory Data Analysis - vid'!AL:AL,'11. ANOVA'!C244,'Exploratory Data Analysis - vid'!O:O,'11. ANOVA'!E244)</f>
        <v>0</v>
      </c>
      <c r="G244" s="4">
        <f>IFERROR(AVERAGEIFS('Exploratory Data Analysis - vid'!V:V,'Exploratory Data Analysis - vid'!S:S,'11. ANOVA'!B244,'Exploratory Data Analysis - vid'!AF:AF,'11. ANOVA'!D244,'Exploratory Data Analysis - vid'!AL:AL,'11. ANOVA'!C244,'Exploratory Data Analysis - vid'!O:O,'11. ANOVA'!E244),0)</f>
        <v>0</v>
      </c>
    </row>
    <row r="245" spans="2:7" x14ac:dyDescent="0.35">
      <c r="B245" s="4">
        <v>2</v>
      </c>
      <c r="C245" s="4" t="s">
        <v>9383</v>
      </c>
      <c r="D245" s="4" t="s">
        <v>187</v>
      </c>
      <c r="E245" s="4">
        <v>2020</v>
      </c>
      <c r="F245" s="4">
        <f>SUMIFS('Exploratory Data Analysis - vid'!V:V,'Exploratory Data Analysis - vid'!S:S,'11. ANOVA'!B245,'Exploratory Data Analysis - vid'!AF:AF,'11. ANOVA'!D245,'Exploratory Data Analysis - vid'!AL:AL,'11. ANOVA'!C245,'Exploratory Data Analysis - vid'!O:O,'11. ANOVA'!E245)</f>
        <v>0</v>
      </c>
      <c r="G245" s="4">
        <f>IFERROR(AVERAGEIFS('Exploratory Data Analysis - vid'!V:V,'Exploratory Data Analysis - vid'!S:S,'11. ANOVA'!B245,'Exploratory Data Analysis - vid'!AF:AF,'11. ANOVA'!D245,'Exploratory Data Analysis - vid'!AL:AL,'11. ANOVA'!C245,'Exploratory Data Analysis - vid'!O:O,'11. ANOVA'!E245),0)</f>
        <v>0</v>
      </c>
    </row>
    <row r="246" spans="2:7" x14ac:dyDescent="0.35">
      <c r="B246" s="4">
        <v>2</v>
      </c>
      <c r="C246" s="4" t="s">
        <v>9383</v>
      </c>
      <c r="D246" s="4" t="s">
        <v>52</v>
      </c>
      <c r="E246" s="4">
        <v>2020</v>
      </c>
      <c r="F246" s="4">
        <f>SUMIFS('Exploratory Data Analysis - vid'!V:V,'Exploratory Data Analysis - vid'!S:S,'11. ANOVA'!B246,'Exploratory Data Analysis - vid'!AF:AF,'11. ANOVA'!D246,'Exploratory Data Analysis - vid'!AL:AL,'11. ANOVA'!C246,'Exploratory Data Analysis - vid'!O:O,'11. ANOVA'!E246)</f>
        <v>313902</v>
      </c>
      <c r="G246" s="4">
        <f>IFERROR(AVERAGEIFS('Exploratory Data Analysis - vid'!V:V,'Exploratory Data Analysis - vid'!S:S,'11. ANOVA'!B246,'Exploratory Data Analysis - vid'!AF:AF,'11. ANOVA'!D246,'Exploratory Data Analysis - vid'!AL:AL,'11. ANOVA'!C246,'Exploratory Data Analysis - vid'!O:O,'11. ANOVA'!E246),0)</f>
        <v>28536.545454545456</v>
      </c>
    </row>
    <row r="247" spans="2:7" x14ac:dyDescent="0.35">
      <c r="B247" s="4">
        <v>2</v>
      </c>
      <c r="C247" s="4" t="s">
        <v>9383</v>
      </c>
      <c r="D247" s="4" t="s">
        <v>259</v>
      </c>
      <c r="E247" s="4">
        <v>2020</v>
      </c>
      <c r="F247" s="4">
        <f>SUMIFS('Exploratory Data Analysis - vid'!V:V,'Exploratory Data Analysis - vid'!S:S,'11. ANOVA'!B247,'Exploratory Data Analysis - vid'!AF:AF,'11. ANOVA'!D247,'Exploratory Data Analysis - vid'!AL:AL,'11. ANOVA'!C247,'Exploratory Data Analysis - vid'!O:O,'11. ANOVA'!E247)</f>
        <v>287589</v>
      </c>
      <c r="G247" s="4">
        <f>IFERROR(AVERAGEIFS('Exploratory Data Analysis - vid'!V:V,'Exploratory Data Analysis - vid'!S:S,'11. ANOVA'!B247,'Exploratory Data Analysis - vid'!AF:AF,'11. ANOVA'!D247,'Exploratory Data Analysis - vid'!AL:AL,'11. ANOVA'!C247,'Exploratory Data Analysis - vid'!O:O,'11. ANOVA'!E247),0)</f>
        <v>95863</v>
      </c>
    </row>
    <row r="248" spans="2:7" x14ac:dyDescent="0.35">
      <c r="B248" s="4">
        <v>2</v>
      </c>
      <c r="C248" s="4" t="s">
        <v>9383</v>
      </c>
      <c r="D248" s="4" t="s">
        <v>370</v>
      </c>
      <c r="E248" s="4">
        <v>2020</v>
      </c>
      <c r="F248" s="4">
        <f>SUMIFS('Exploratory Data Analysis - vid'!V:V,'Exploratory Data Analysis - vid'!S:S,'11. ANOVA'!B248,'Exploratory Data Analysis - vid'!AF:AF,'11. ANOVA'!D248,'Exploratory Data Analysis - vid'!AL:AL,'11. ANOVA'!C248,'Exploratory Data Analysis - vid'!O:O,'11. ANOVA'!E248)</f>
        <v>0</v>
      </c>
      <c r="G248" s="4">
        <f>IFERROR(AVERAGEIFS('Exploratory Data Analysis - vid'!V:V,'Exploratory Data Analysis - vid'!S:S,'11. ANOVA'!B248,'Exploratory Data Analysis - vid'!AF:AF,'11. ANOVA'!D248,'Exploratory Data Analysis - vid'!AL:AL,'11. ANOVA'!C248,'Exploratory Data Analysis - vid'!O:O,'11. ANOVA'!E248),0)</f>
        <v>0</v>
      </c>
    </row>
    <row r="249" spans="2:7" x14ac:dyDescent="0.35">
      <c r="B249" s="4">
        <v>2</v>
      </c>
      <c r="C249" s="4" t="s">
        <v>9383</v>
      </c>
      <c r="D249" s="4" t="s">
        <v>187</v>
      </c>
      <c r="E249" s="4">
        <v>2021</v>
      </c>
      <c r="F249" s="4">
        <f>SUMIFS('Exploratory Data Analysis - vid'!V:V,'Exploratory Data Analysis - vid'!S:S,'11. ANOVA'!B249,'Exploratory Data Analysis - vid'!AF:AF,'11. ANOVA'!D249,'Exploratory Data Analysis - vid'!AL:AL,'11. ANOVA'!C249,'Exploratory Data Analysis - vid'!O:O,'11. ANOVA'!E249)</f>
        <v>15393</v>
      </c>
      <c r="G249" s="4">
        <f>IFERROR(AVERAGEIFS('Exploratory Data Analysis - vid'!V:V,'Exploratory Data Analysis - vid'!S:S,'11. ANOVA'!B249,'Exploratory Data Analysis - vid'!AF:AF,'11. ANOVA'!D249,'Exploratory Data Analysis - vid'!AL:AL,'11. ANOVA'!C249,'Exploratory Data Analysis - vid'!O:O,'11. ANOVA'!E249),0)</f>
        <v>15393</v>
      </c>
    </row>
    <row r="250" spans="2:7" x14ac:dyDescent="0.35">
      <c r="B250" s="4">
        <v>2</v>
      </c>
      <c r="C250" s="4" t="s">
        <v>9383</v>
      </c>
      <c r="D250" s="4" t="s">
        <v>52</v>
      </c>
      <c r="E250" s="4">
        <v>2021</v>
      </c>
      <c r="F250" s="4">
        <f>SUMIFS('Exploratory Data Analysis - vid'!V:V,'Exploratory Data Analysis - vid'!S:S,'11. ANOVA'!B250,'Exploratory Data Analysis - vid'!AF:AF,'11. ANOVA'!D250,'Exploratory Data Analysis - vid'!AL:AL,'11. ANOVA'!C250,'Exploratory Data Analysis - vid'!O:O,'11. ANOVA'!E250)</f>
        <v>36841</v>
      </c>
      <c r="G250" s="4">
        <f>IFERROR(AVERAGEIFS('Exploratory Data Analysis - vid'!V:V,'Exploratory Data Analysis - vid'!S:S,'11. ANOVA'!B250,'Exploratory Data Analysis - vid'!AF:AF,'11. ANOVA'!D250,'Exploratory Data Analysis - vid'!AL:AL,'11. ANOVA'!C250,'Exploratory Data Analysis - vid'!O:O,'11. ANOVA'!E250),0)</f>
        <v>12280.333333333334</v>
      </c>
    </row>
    <row r="251" spans="2:7" x14ac:dyDescent="0.35">
      <c r="B251" s="4">
        <v>2</v>
      </c>
      <c r="C251" s="4" t="s">
        <v>9383</v>
      </c>
      <c r="D251" s="4" t="s">
        <v>259</v>
      </c>
      <c r="E251" s="4">
        <v>2021</v>
      </c>
      <c r="F251" s="4">
        <f>SUMIFS('Exploratory Data Analysis - vid'!V:V,'Exploratory Data Analysis - vid'!S:S,'11. ANOVA'!B251,'Exploratory Data Analysis - vid'!AF:AF,'11. ANOVA'!D251,'Exploratory Data Analysis - vid'!AL:AL,'11. ANOVA'!C251,'Exploratory Data Analysis - vid'!O:O,'11. ANOVA'!E251)</f>
        <v>0</v>
      </c>
      <c r="G251" s="4">
        <f>IFERROR(AVERAGEIFS('Exploratory Data Analysis - vid'!V:V,'Exploratory Data Analysis - vid'!S:S,'11. ANOVA'!B251,'Exploratory Data Analysis - vid'!AF:AF,'11. ANOVA'!D251,'Exploratory Data Analysis - vid'!AL:AL,'11. ANOVA'!C251,'Exploratory Data Analysis - vid'!O:O,'11. ANOVA'!E251),0)</f>
        <v>0</v>
      </c>
    </row>
    <row r="252" spans="2:7" x14ac:dyDescent="0.35">
      <c r="B252" s="4">
        <v>2</v>
      </c>
      <c r="C252" s="4" t="s">
        <v>9383</v>
      </c>
      <c r="D252" s="4" t="s">
        <v>370</v>
      </c>
      <c r="E252" s="4">
        <v>2021</v>
      </c>
      <c r="F252" s="4">
        <f>SUMIFS('Exploratory Data Analysis - vid'!V:V,'Exploratory Data Analysis - vid'!S:S,'11. ANOVA'!B252,'Exploratory Data Analysis - vid'!AF:AF,'11. ANOVA'!D252,'Exploratory Data Analysis - vid'!AL:AL,'11. ANOVA'!C252,'Exploratory Data Analysis - vid'!O:O,'11. ANOVA'!E252)</f>
        <v>0</v>
      </c>
      <c r="G252" s="4">
        <f>IFERROR(AVERAGEIFS('Exploratory Data Analysis - vid'!V:V,'Exploratory Data Analysis - vid'!S:S,'11. ANOVA'!B252,'Exploratory Data Analysis - vid'!AF:AF,'11. ANOVA'!D252,'Exploratory Data Analysis - vid'!AL:AL,'11. ANOVA'!C252,'Exploratory Data Analysis - vid'!O:O,'11. ANOVA'!E252),0)</f>
        <v>0</v>
      </c>
    </row>
    <row r="253" spans="2:7" x14ac:dyDescent="0.35">
      <c r="B253" s="4">
        <v>2</v>
      </c>
      <c r="C253" s="4" t="s">
        <v>9383</v>
      </c>
      <c r="D253" s="4" t="s">
        <v>187</v>
      </c>
      <c r="E253" s="4">
        <v>2022</v>
      </c>
      <c r="F253" s="4">
        <f>SUMIFS('Exploratory Data Analysis - vid'!V:V,'Exploratory Data Analysis - vid'!S:S,'11. ANOVA'!B253,'Exploratory Data Analysis - vid'!AF:AF,'11. ANOVA'!D253,'Exploratory Data Analysis - vid'!AL:AL,'11. ANOVA'!C253,'Exploratory Data Analysis - vid'!O:O,'11. ANOVA'!E253)</f>
        <v>0</v>
      </c>
      <c r="G253" s="4">
        <f>IFERROR(AVERAGEIFS('Exploratory Data Analysis - vid'!V:V,'Exploratory Data Analysis - vid'!S:S,'11. ANOVA'!B253,'Exploratory Data Analysis - vid'!AF:AF,'11. ANOVA'!D253,'Exploratory Data Analysis - vid'!AL:AL,'11. ANOVA'!C253,'Exploratory Data Analysis - vid'!O:O,'11. ANOVA'!E253),0)</f>
        <v>0</v>
      </c>
    </row>
    <row r="254" spans="2:7" x14ac:dyDescent="0.35">
      <c r="B254" s="4">
        <v>2</v>
      </c>
      <c r="C254" s="4" t="s">
        <v>9383</v>
      </c>
      <c r="D254" s="4" t="s">
        <v>52</v>
      </c>
      <c r="E254" s="4">
        <v>2022</v>
      </c>
      <c r="F254" s="4">
        <f>SUMIFS('Exploratory Data Analysis - vid'!V:V,'Exploratory Data Analysis - vid'!S:S,'11. ANOVA'!B254,'Exploratory Data Analysis - vid'!AF:AF,'11. ANOVA'!D254,'Exploratory Data Analysis - vid'!AL:AL,'11. ANOVA'!C254,'Exploratory Data Analysis - vid'!O:O,'11. ANOVA'!E254)</f>
        <v>408299</v>
      </c>
      <c r="G254" s="4">
        <f>IFERROR(AVERAGEIFS('Exploratory Data Analysis - vid'!V:V,'Exploratory Data Analysis - vid'!S:S,'11. ANOVA'!B254,'Exploratory Data Analysis - vid'!AF:AF,'11. ANOVA'!D254,'Exploratory Data Analysis - vid'!AL:AL,'11. ANOVA'!C254,'Exploratory Data Analysis - vid'!O:O,'11. ANOVA'!E254),0)</f>
        <v>136099.66666666666</v>
      </c>
    </row>
    <row r="255" spans="2:7" x14ac:dyDescent="0.35">
      <c r="B255" s="4">
        <v>2</v>
      </c>
      <c r="C255" s="4" t="s">
        <v>9383</v>
      </c>
      <c r="D255" s="4" t="s">
        <v>259</v>
      </c>
      <c r="E255" s="4">
        <v>2022</v>
      </c>
      <c r="F255" s="4">
        <f>SUMIFS('Exploratory Data Analysis - vid'!V:V,'Exploratory Data Analysis - vid'!S:S,'11. ANOVA'!B255,'Exploratory Data Analysis - vid'!AF:AF,'11. ANOVA'!D255,'Exploratory Data Analysis - vid'!AL:AL,'11. ANOVA'!C255,'Exploratory Data Analysis - vid'!O:O,'11. ANOVA'!E255)</f>
        <v>712391</v>
      </c>
      <c r="G255" s="4">
        <f>IFERROR(AVERAGEIFS('Exploratory Data Analysis - vid'!V:V,'Exploratory Data Analysis - vid'!S:S,'11. ANOVA'!B255,'Exploratory Data Analysis - vid'!AF:AF,'11. ANOVA'!D255,'Exploratory Data Analysis - vid'!AL:AL,'11. ANOVA'!C255,'Exploratory Data Analysis - vid'!O:O,'11. ANOVA'!E255),0)</f>
        <v>356195.5</v>
      </c>
    </row>
    <row r="256" spans="2:7" x14ac:dyDescent="0.35">
      <c r="B256" s="4">
        <v>2</v>
      </c>
      <c r="C256" s="4" t="s">
        <v>9383</v>
      </c>
      <c r="D256" s="4" t="s">
        <v>370</v>
      </c>
      <c r="E256" s="4">
        <v>2022</v>
      </c>
      <c r="F256" s="4">
        <f>SUMIFS('Exploratory Data Analysis - vid'!V:V,'Exploratory Data Analysis - vid'!S:S,'11. ANOVA'!B256,'Exploratory Data Analysis - vid'!AF:AF,'11. ANOVA'!D256,'Exploratory Data Analysis - vid'!AL:AL,'11. ANOVA'!C256,'Exploratory Data Analysis - vid'!O:O,'11. ANOVA'!E256)</f>
        <v>0</v>
      </c>
      <c r="G256" s="4">
        <f>IFERROR(AVERAGEIFS('Exploratory Data Analysis - vid'!V:V,'Exploratory Data Analysis - vid'!S:S,'11. ANOVA'!B256,'Exploratory Data Analysis - vid'!AF:AF,'11. ANOVA'!D256,'Exploratory Data Analysis - vid'!AL:AL,'11. ANOVA'!C256,'Exploratory Data Analysis - vid'!O:O,'11. ANOVA'!E256),0)</f>
        <v>0</v>
      </c>
    </row>
    <row r="257" spans="2:7" x14ac:dyDescent="0.35">
      <c r="B257" s="4">
        <v>2</v>
      </c>
      <c r="C257" s="4" t="s">
        <v>9386</v>
      </c>
      <c r="D257" s="4" t="s">
        <v>187</v>
      </c>
      <c r="E257" s="4">
        <v>2018</v>
      </c>
      <c r="F257" s="4">
        <f>SUMIFS('Exploratory Data Analysis - vid'!V:V,'Exploratory Data Analysis - vid'!S:S,'11. ANOVA'!B257,'Exploratory Data Analysis - vid'!AF:AF,'11. ANOVA'!D257,'Exploratory Data Analysis - vid'!AL:AL,'11. ANOVA'!C257,'Exploratory Data Analysis - vid'!O:O,'11. ANOVA'!E257)</f>
        <v>0</v>
      </c>
      <c r="G257" s="4">
        <f>IFERROR(AVERAGEIFS('Exploratory Data Analysis - vid'!V:V,'Exploratory Data Analysis - vid'!S:S,'11. ANOVA'!B257,'Exploratory Data Analysis - vid'!AF:AF,'11. ANOVA'!D257,'Exploratory Data Analysis - vid'!AL:AL,'11. ANOVA'!C257,'Exploratory Data Analysis - vid'!O:O,'11. ANOVA'!E257),0)</f>
        <v>0</v>
      </c>
    </row>
    <row r="258" spans="2:7" x14ac:dyDescent="0.35">
      <c r="B258" s="4">
        <v>2</v>
      </c>
      <c r="C258" s="4" t="s">
        <v>9386</v>
      </c>
      <c r="D258" s="4" t="s">
        <v>52</v>
      </c>
      <c r="E258" s="4">
        <v>2018</v>
      </c>
      <c r="F258" s="4">
        <f>SUMIFS('Exploratory Data Analysis - vid'!V:V,'Exploratory Data Analysis - vid'!S:S,'11. ANOVA'!B258,'Exploratory Data Analysis - vid'!AF:AF,'11. ANOVA'!D258,'Exploratory Data Analysis - vid'!AL:AL,'11. ANOVA'!C258,'Exploratory Data Analysis - vid'!O:O,'11. ANOVA'!E258)</f>
        <v>0</v>
      </c>
      <c r="G258" s="4">
        <f>IFERROR(AVERAGEIFS('Exploratory Data Analysis - vid'!V:V,'Exploratory Data Analysis - vid'!S:S,'11. ANOVA'!B258,'Exploratory Data Analysis - vid'!AF:AF,'11. ANOVA'!D258,'Exploratory Data Analysis - vid'!AL:AL,'11. ANOVA'!C258,'Exploratory Data Analysis - vid'!O:O,'11. ANOVA'!E258),0)</f>
        <v>0</v>
      </c>
    </row>
    <row r="259" spans="2:7" x14ac:dyDescent="0.35">
      <c r="B259" s="4">
        <v>2</v>
      </c>
      <c r="C259" s="4" t="s">
        <v>9386</v>
      </c>
      <c r="D259" s="4" t="s">
        <v>259</v>
      </c>
      <c r="E259" s="4">
        <v>2018</v>
      </c>
      <c r="F259" s="4">
        <f>SUMIFS('Exploratory Data Analysis - vid'!V:V,'Exploratory Data Analysis - vid'!S:S,'11. ANOVA'!B259,'Exploratory Data Analysis - vid'!AF:AF,'11. ANOVA'!D259,'Exploratory Data Analysis - vid'!AL:AL,'11. ANOVA'!C259,'Exploratory Data Analysis - vid'!O:O,'11. ANOVA'!E259)</f>
        <v>0</v>
      </c>
      <c r="G259" s="4">
        <f>IFERROR(AVERAGEIFS('Exploratory Data Analysis - vid'!V:V,'Exploratory Data Analysis - vid'!S:S,'11. ANOVA'!B259,'Exploratory Data Analysis - vid'!AF:AF,'11. ANOVA'!D259,'Exploratory Data Analysis - vid'!AL:AL,'11. ANOVA'!C259,'Exploratory Data Analysis - vid'!O:O,'11. ANOVA'!E259),0)</f>
        <v>0</v>
      </c>
    </row>
    <row r="260" spans="2:7" x14ac:dyDescent="0.35">
      <c r="B260" s="4">
        <v>2</v>
      </c>
      <c r="C260" s="4" t="s">
        <v>9386</v>
      </c>
      <c r="D260" s="4" t="s">
        <v>370</v>
      </c>
      <c r="E260" s="4">
        <v>2018</v>
      </c>
      <c r="F260" s="4">
        <f>SUMIFS('Exploratory Data Analysis - vid'!V:V,'Exploratory Data Analysis - vid'!S:S,'11. ANOVA'!B260,'Exploratory Data Analysis - vid'!AF:AF,'11. ANOVA'!D260,'Exploratory Data Analysis - vid'!AL:AL,'11. ANOVA'!C260,'Exploratory Data Analysis - vid'!O:O,'11. ANOVA'!E260)</f>
        <v>0</v>
      </c>
      <c r="G260" s="4">
        <f>IFERROR(AVERAGEIFS('Exploratory Data Analysis - vid'!V:V,'Exploratory Data Analysis - vid'!S:S,'11. ANOVA'!B260,'Exploratory Data Analysis - vid'!AF:AF,'11. ANOVA'!D260,'Exploratory Data Analysis - vid'!AL:AL,'11. ANOVA'!C260,'Exploratory Data Analysis - vid'!O:O,'11. ANOVA'!E260),0)</f>
        <v>0</v>
      </c>
    </row>
    <row r="261" spans="2:7" x14ac:dyDescent="0.35">
      <c r="B261" s="4">
        <v>2</v>
      </c>
      <c r="C261" s="4" t="s">
        <v>9386</v>
      </c>
      <c r="D261" s="4" t="s">
        <v>187</v>
      </c>
      <c r="E261" s="4">
        <v>2019</v>
      </c>
      <c r="F261" s="4">
        <f>SUMIFS('Exploratory Data Analysis - vid'!V:V,'Exploratory Data Analysis - vid'!S:S,'11. ANOVA'!B261,'Exploratory Data Analysis - vid'!AF:AF,'11. ANOVA'!D261,'Exploratory Data Analysis - vid'!AL:AL,'11. ANOVA'!C261,'Exploratory Data Analysis - vid'!O:O,'11. ANOVA'!E261)</f>
        <v>0</v>
      </c>
      <c r="G261" s="4">
        <f>IFERROR(AVERAGEIFS('Exploratory Data Analysis - vid'!V:V,'Exploratory Data Analysis - vid'!S:S,'11. ANOVA'!B261,'Exploratory Data Analysis - vid'!AF:AF,'11. ANOVA'!D261,'Exploratory Data Analysis - vid'!AL:AL,'11. ANOVA'!C261,'Exploratory Data Analysis - vid'!O:O,'11. ANOVA'!E261),0)</f>
        <v>0</v>
      </c>
    </row>
    <row r="262" spans="2:7" x14ac:dyDescent="0.35">
      <c r="B262" s="4">
        <v>2</v>
      </c>
      <c r="C262" s="4" t="s">
        <v>9386</v>
      </c>
      <c r="D262" s="4" t="s">
        <v>52</v>
      </c>
      <c r="E262" s="4">
        <v>2019</v>
      </c>
      <c r="F262" s="4">
        <f>SUMIFS('Exploratory Data Analysis - vid'!V:V,'Exploratory Data Analysis - vid'!S:S,'11. ANOVA'!B262,'Exploratory Data Analysis - vid'!AF:AF,'11. ANOVA'!D262,'Exploratory Data Analysis - vid'!AL:AL,'11. ANOVA'!C262,'Exploratory Data Analysis - vid'!O:O,'11. ANOVA'!E262)</f>
        <v>0</v>
      </c>
      <c r="G262" s="4">
        <f>IFERROR(AVERAGEIFS('Exploratory Data Analysis - vid'!V:V,'Exploratory Data Analysis - vid'!S:S,'11. ANOVA'!B262,'Exploratory Data Analysis - vid'!AF:AF,'11. ANOVA'!D262,'Exploratory Data Analysis - vid'!AL:AL,'11. ANOVA'!C262,'Exploratory Data Analysis - vid'!O:O,'11. ANOVA'!E262),0)</f>
        <v>0</v>
      </c>
    </row>
    <row r="263" spans="2:7" x14ac:dyDescent="0.35">
      <c r="B263" s="4">
        <v>2</v>
      </c>
      <c r="C263" s="4" t="s">
        <v>9386</v>
      </c>
      <c r="D263" s="4" t="s">
        <v>259</v>
      </c>
      <c r="E263" s="4">
        <v>2019</v>
      </c>
      <c r="F263" s="4">
        <f>SUMIFS('Exploratory Data Analysis - vid'!V:V,'Exploratory Data Analysis - vid'!S:S,'11. ANOVA'!B263,'Exploratory Data Analysis - vid'!AF:AF,'11. ANOVA'!D263,'Exploratory Data Analysis - vid'!AL:AL,'11. ANOVA'!C263,'Exploratory Data Analysis - vid'!O:O,'11. ANOVA'!E263)</f>
        <v>0</v>
      </c>
      <c r="G263" s="4">
        <f>IFERROR(AVERAGEIFS('Exploratory Data Analysis - vid'!V:V,'Exploratory Data Analysis - vid'!S:S,'11. ANOVA'!B263,'Exploratory Data Analysis - vid'!AF:AF,'11. ANOVA'!D263,'Exploratory Data Analysis - vid'!AL:AL,'11. ANOVA'!C263,'Exploratory Data Analysis - vid'!O:O,'11. ANOVA'!E263),0)</f>
        <v>0</v>
      </c>
    </row>
    <row r="264" spans="2:7" x14ac:dyDescent="0.35">
      <c r="B264" s="4">
        <v>2</v>
      </c>
      <c r="C264" s="4" t="s">
        <v>9386</v>
      </c>
      <c r="D264" s="4" t="s">
        <v>370</v>
      </c>
      <c r="E264" s="4">
        <v>2019</v>
      </c>
      <c r="F264" s="4">
        <f>SUMIFS('Exploratory Data Analysis - vid'!V:V,'Exploratory Data Analysis - vid'!S:S,'11. ANOVA'!B264,'Exploratory Data Analysis - vid'!AF:AF,'11. ANOVA'!D264,'Exploratory Data Analysis - vid'!AL:AL,'11. ANOVA'!C264,'Exploratory Data Analysis - vid'!O:O,'11. ANOVA'!E264)</f>
        <v>0</v>
      </c>
      <c r="G264" s="4">
        <f>IFERROR(AVERAGEIFS('Exploratory Data Analysis - vid'!V:V,'Exploratory Data Analysis - vid'!S:S,'11. ANOVA'!B264,'Exploratory Data Analysis - vid'!AF:AF,'11. ANOVA'!D264,'Exploratory Data Analysis - vid'!AL:AL,'11. ANOVA'!C264,'Exploratory Data Analysis - vid'!O:O,'11. ANOVA'!E264),0)</f>
        <v>0</v>
      </c>
    </row>
    <row r="265" spans="2:7" x14ac:dyDescent="0.35">
      <c r="B265" s="4">
        <v>2</v>
      </c>
      <c r="C265" s="4" t="s">
        <v>9386</v>
      </c>
      <c r="D265" s="4" t="s">
        <v>187</v>
      </c>
      <c r="E265" s="4">
        <v>2020</v>
      </c>
      <c r="F265" s="4">
        <f>SUMIFS('Exploratory Data Analysis - vid'!V:V,'Exploratory Data Analysis - vid'!S:S,'11. ANOVA'!B265,'Exploratory Data Analysis - vid'!AF:AF,'11. ANOVA'!D265,'Exploratory Data Analysis - vid'!AL:AL,'11. ANOVA'!C265,'Exploratory Data Analysis - vid'!O:O,'11. ANOVA'!E265)</f>
        <v>0</v>
      </c>
      <c r="G265" s="4">
        <f>IFERROR(AVERAGEIFS('Exploratory Data Analysis - vid'!V:V,'Exploratory Data Analysis - vid'!S:S,'11. ANOVA'!B265,'Exploratory Data Analysis - vid'!AF:AF,'11. ANOVA'!D265,'Exploratory Data Analysis - vid'!AL:AL,'11. ANOVA'!C265,'Exploratory Data Analysis - vid'!O:O,'11. ANOVA'!E265),0)</f>
        <v>0</v>
      </c>
    </row>
    <row r="266" spans="2:7" x14ac:dyDescent="0.35">
      <c r="B266" s="4">
        <v>2</v>
      </c>
      <c r="C266" s="4" t="s">
        <v>9386</v>
      </c>
      <c r="D266" s="4" t="s">
        <v>52</v>
      </c>
      <c r="E266" s="4">
        <v>2020</v>
      </c>
      <c r="F266" s="4">
        <f>SUMIFS('Exploratory Data Analysis - vid'!V:V,'Exploratory Data Analysis - vid'!S:S,'11. ANOVA'!B266,'Exploratory Data Analysis - vid'!AF:AF,'11. ANOVA'!D266,'Exploratory Data Analysis - vid'!AL:AL,'11. ANOVA'!C266,'Exploratory Data Analysis - vid'!O:O,'11. ANOVA'!E266)</f>
        <v>327338</v>
      </c>
      <c r="G266" s="4">
        <f>IFERROR(AVERAGEIFS('Exploratory Data Analysis - vid'!V:V,'Exploratory Data Analysis - vid'!S:S,'11. ANOVA'!B266,'Exploratory Data Analysis - vid'!AF:AF,'11. ANOVA'!D266,'Exploratory Data Analysis - vid'!AL:AL,'11. ANOVA'!C266,'Exploratory Data Analysis - vid'!O:O,'11. ANOVA'!E266),0)</f>
        <v>32733.8</v>
      </c>
    </row>
    <row r="267" spans="2:7" x14ac:dyDescent="0.35">
      <c r="B267" s="4">
        <v>2</v>
      </c>
      <c r="C267" s="4" t="s">
        <v>9386</v>
      </c>
      <c r="D267" s="4" t="s">
        <v>259</v>
      </c>
      <c r="E267" s="4">
        <v>2020</v>
      </c>
      <c r="F267" s="4">
        <f>SUMIFS('Exploratory Data Analysis - vid'!V:V,'Exploratory Data Analysis - vid'!S:S,'11. ANOVA'!B267,'Exploratory Data Analysis - vid'!AF:AF,'11. ANOVA'!D267,'Exploratory Data Analysis - vid'!AL:AL,'11. ANOVA'!C267,'Exploratory Data Analysis - vid'!O:O,'11. ANOVA'!E267)</f>
        <v>1170058</v>
      </c>
      <c r="G267" s="4">
        <f>IFERROR(AVERAGEIFS('Exploratory Data Analysis - vid'!V:V,'Exploratory Data Analysis - vid'!S:S,'11. ANOVA'!B267,'Exploratory Data Analysis - vid'!AF:AF,'11. ANOVA'!D267,'Exploratory Data Analysis - vid'!AL:AL,'11. ANOVA'!C267,'Exploratory Data Analysis - vid'!O:O,'11. ANOVA'!E267),0)</f>
        <v>234011.6</v>
      </c>
    </row>
    <row r="268" spans="2:7" x14ac:dyDescent="0.35">
      <c r="B268" s="4">
        <v>2</v>
      </c>
      <c r="C268" s="4" t="s">
        <v>9386</v>
      </c>
      <c r="D268" s="4" t="s">
        <v>370</v>
      </c>
      <c r="E268" s="4">
        <v>2020</v>
      </c>
      <c r="F268" s="4">
        <f>SUMIFS('Exploratory Data Analysis - vid'!V:V,'Exploratory Data Analysis - vid'!S:S,'11. ANOVA'!B268,'Exploratory Data Analysis - vid'!AF:AF,'11. ANOVA'!D268,'Exploratory Data Analysis - vid'!AL:AL,'11. ANOVA'!C268,'Exploratory Data Analysis - vid'!O:O,'11. ANOVA'!E268)</f>
        <v>0</v>
      </c>
      <c r="G268" s="4">
        <f>IFERROR(AVERAGEIFS('Exploratory Data Analysis - vid'!V:V,'Exploratory Data Analysis - vid'!S:S,'11. ANOVA'!B268,'Exploratory Data Analysis - vid'!AF:AF,'11. ANOVA'!D268,'Exploratory Data Analysis - vid'!AL:AL,'11. ANOVA'!C268,'Exploratory Data Analysis - vid'!O:O,'11. ANOVA'!E268),0)</f>
        <v>0</v>
      </c>
    </row>
    <row r="269" spans="2:7" x14ac:dyDescent="0.35">
      <c r="B269" s="4">
        <v>2</v>
      </c>
      <c r="C269" s="4" t="s">
        <v>9386</v>
      </c>
      <c r="D269" s="4" t="s">
        <v>187</v>
      </c>
      <c r="E269" s="4">
        <v>2021</v>
      </c>
      <c r="F269" s="4">
        <f>SUMIFS('Exploratory Data Analysis - vid'!V:V,'Exploratory Data Analysis - vid'!S:S,'11. ANOVA'!B269,'Exploratory Data Analysis - vid'!AF:AF,'11. ANOVA'!D269,'Exploratory Data Analysis - vid'!AL:AL,'11. ANOVA'!C269,'Exploratory Data Analysis - vid'!O:O,'11. ANOVA'!E269)</f>
        <v>0</v>
      </c>
      <c r="G269" s="4">
        <f>IFERROR(AVERAGEIFS('Exploratory Data Analysis - vid'!V:V,'Exploratory Data Analysis - vid'!S:S,'11. ANOVA'!B269,'Exploratory Data Analysis - vid'!AF:AF,'11. ANOVA'!D269,'Exploratory Data Analysis - vid'!AL:AL,'11. ANOVA'!C269,'Exploratory Data Analysis - vid'!O:O,'11. ANOVA'!E269),0)</f>
        <v>0</v>
      </c>
    </row>
    <row r="270" spans="2:7" x14ac:dyDescent="0.35">
      <c r="B270" s="4">
        <v>2</v>
      </c>
      <c r="C270" s="4" t="s">
        <v>9386</v>
      </c>
      <c r="D270" s="4" t="s">
        <v>52</v>
      </c>
      <c r="E270" s="4">
        <v>2021</v>
      </c>
      <c r="F270" s="4">
        <f>SUMIFS('Exploratory Data Analysis - vid'!V:V,'Exploratory Data Analysis - vid'!S:S,'11. ANOVA'!B270,'Exploratory Data Analysis - vid'!AF:AF,'11. ANOVA'!D270,'Exploratory Data Analysis - vid'!AL:AL,'11. ANOVA'!C270,'Exploratory Data Analysis - vid'!O:O,'11. ANOVA'!E270)</f>
        <v>2369933</v>
      </c>
      <c r="G270" s="4">
        <f>IFERROR(AVERAGEIFS('Exploratory Data Analysis - vid'!V:V,'Exploratory Data Analysis - vid'!S:S,'11. ANOVA'!B270,'Exploratory Data Analysis - vid'!AF:AF,'11. ANOVA'!D270,'Exploratory Data Analysis - vid'!AL:AL,'11. ANOVA'!C270,'Exploratory Data Analysis - vid'!O:O,'11. ANOVA'!E270),0)</f>
        <v>263325.88888888888</v>
      </c>
    </row>
    <row r="271" spans="2:7" x14ac:dyDescent="0.35">
      <c r="B271" s="4">
        <v>2</v>
      </c>
      <c r="C271" s="4" t="s">
        <v>9386</v>
      </c>
      <c r="D271" s="4" t="s">
        <v>259</v>
      </c>
      <c r="E271" s="4">
        <v>2021</v>
      </c>
      <c r="F271" s="4">
        <f>SUMIFS('Exploratory Data Analysis - vid'!V:V,'Exploratory Data Analysis - vid'!S:S,'11. ANOVA'!B271,'Exploratory Data Analysis - vid'!AF:AF,'11. ANOVA'!D271,'Exploratory Data Analysis - vid'!AL:AL,'11. ANOVA'!C271,'Exploratory Data Analysis - vid'!O:O,'11. ANOVA'!E271)</f>
        <v>0</v>
      </c>
      <c r="G271" s="4">
        <f>IFERROR(AVERAGEIFS('Exploratory Data Analysis - vid'!V:V,'Exploratory Data Analysis - vid'!S:S,'11. ANOVA'!B271,'Exploratory Data Analysis - vid'!AF:AF,'11. ANOVA'!D271,'Exploratory Data Analysis - vid'!AL:AL,'11. ANOVA'!C271,'Exploratory Data Analysis - vid'!O:O,'11. ANOVA'!E271),0)</f>
        <v>0</v>
      </c>
    </row>
    <row r="272" spans="2:7" x14ac:dyDescent="0.35">
      <c r="B272" s="4">
        <v>2</v>
      </c>
      <c r="C272" s="4" t="s">
        <v>9386</v>
      </c>
      <c r="D272" s="4" t="s">
        <v>370</v>
      </c>
      <c r="E272" s="4">
        <v>2021</v>
      </c>
      <c r="F272" s="4">
        <f>SUMIFS('Exploratory Data Analysis - vid'!V:V,'Exploratory Data Analysis - vid'!S:S,'11. ANOVA'!B272,'Exploratory Data Analysis - vid'!AF:AF,'11. ANOVA'!D272,'Exploratory Data Analysis - vid'!AL:AL,'11. ANOVA'!C272,'Exploratory Data Analysis - vid'!O:O,'11. ANOVA'!E272)</f>
        <v>0</v>
      </c>
      <c r="G272" s="4">
        <f>IFERROR(AVERAGEIFS('Exploratory Data Analysis - vid'!V:V,'Exploratory Data Analysis - vid'!S:S,'11. ANOVA'!B272,'Exploratory Data Analysis - vid'!AF:AF,'11. ANOVA'!D272,'Exploratory Data Analysis - vid'!AL:AL,'11. ANOVA'!C272,'Exploratory Data Analysis - vid'!O:O,'11. ANOVA'!E272),0)</f>
        <v>0</v>
      </c>
    </row>
    <row r="273" spans="2:7" x14ac:dyDescent="0.35">
      <c r="B273" s="4">
        <v>2</v>
      </c>
      <c r="C273" s="4" t="s">
        <v>9386</v>
      </c>
      <c r="D273" s="4" t="s">
        <v>187</v>
      </c>
      <c r="E273" s="4">
        <v>2022</v>
      </c>
      <c r="F273" s="4">
        <f>SUMIFS('Exploratory Data Analysis - vid'!V:V,'Exploratory Data Analysis - vid'!S:S,'11. ANOVA'!B273,'Exploratory Data Analysis - vid'!AF:AF,'11. ANOVA'!D273,'Exploratory Data Analysis - vid'!AL:AL,'11. ANOVA'!C273,'Exploratory Data Analysis - vid'!O:O,'11. ANOVA'!E273)</f>
        <v>160790</v>
      </c>
      <c r="G273" s="4">
        <f>IFERROR(AVERAGEIFS('Exploratory Data Analysis - vid'!V:V,'Exploratory Data Analysis - vid'!S:S,'11. ANOVA'!B273,'Exploratory Data Analysis - vid'!AF:AF,'11. ANOVA'!D273,'Exploratory Data Analysis - vid'!AL:AL,'11. ANOVA'!C273,'Exploratory Data Analysis - vid'!O:O,'11. ANOVA'!E273),0)</f>
        <v>53596.666666666664</v>
      </c>
    </row>
    <row r="274" spans="2:7" x14ac:dyDescent="0.35">
      <c r="B274" s="4">
        <v>2</v>
      </c>
      <c r="C274" s="4" t="s">
        <v>9386</v>
      </c>
      <c r="D274" s="4" t="s">
        <v>52</v>
      </c>
      <c r="E274" s="4">
        <v>2022</v>
      </c>
      <c r="F274" s="4">
        <f>SUMIFS('Exploratory Data Analysis - vid'!V:V,'Exploratory Data Analysis - vid'!S:S,'11. ANOVA'!B274,'Exploratory Data Analysis - vid'!AF:AF,'11. ANOVA'!D274,'Exploratory Data Analysis - vid'!AL:AL,'11. ANOVA'!C274,'Exploratory Data Analysis - vid'!O:O,'11. ANOVA'!E274)</f>
        <v>0</v>
      </c>
      <c r="G274" s="4">
        <f>IFERROR(AVERAGEIFS('Exploratory Data Analysis - vid'!V:V,'Exploratory Data Analysis - vid'!S:S,'11. ANOVA'!B274,'Exploratory Data Analysis - vid'!AF:AF,'11. ANOVA'!D274,'Exploratory Data Analysis - vid'!AL:AL,'11. ANOVA'!C274,'Exploratory Data Analysis - vid'!O:O,'11. ANOVA'!E274),0)</f>
        <v>0</v>
      </c>
    </row>
    <row r="275" spans="2:7" x14ac:dyDescent="0.35">
      <c r="B275" s="4">
        <v>2</v>
      </c>
      <c r="C275" s="4" t="s">
        <v>9386</v>
      </c>
      <c r="D275" s="4" t="s">
        <v>259</v>
      </c>
      <c r="E275" s="4">
        <v>2022</v>
      </c>
      <c r="F275" s="4">
        <f>SUMIFS('Exploratory Data Analysis - vid'!V:V,'Exploratory Data Analysis - vid'!S:S,'11. ANOVA'!B275,'Exploratory Data Analysis - vid'!AF:AF,'11. ANOVA'!D275,'Exploratory Data Analysis - vid'!AL:AL,'11. ANOVA'!C275,'Exploratory Data Analysis - vid'!O:O,'11. ANOVA'!E275)</f>
        <v>433461</v>
      </c>
      <c r="G275" s="4">
        <f>IFERROR(AVERAGEIFS('Exploratory Data Analysis - vid'!V:V,'Exploratory Data Analysis - vid'!S:S,'11. ANOVA'!B275,'Exploratory Data Analysis - vid'!AF:AF,'11. ANOVA'!D275,'Exploratory Data Analysis - vid'!AL:AL,'11. ANOVA'!C275,'Exploratory Data Analysis - vid'!O:O,'11. ANOVA'!E275),0)</f>
        <v>433461</v>
      </c>
    </row>
    <row r="276" spans="2:7" x14ac:dyDescent="0.35">
      <c r="B276" s="4">
        <v>2</v>
      </c>
      <c r="C276" s="4" t="s">
        <v>9386</v>
      </c>
      <c r="D276" s="4" t="s">
        <v>370</v>
      </c>
      <c r="E276" s="4">
        <v>2022</v>
      </c>
      <c r="F276" s="4">
        <f>SUMIFS('Exploratory Data Analysis - vid'!V:V,'Exploratory Data Analysis - vid'!S:S,'11. ANOVA'!B276,'Exploratory Data Analysis - vid'!AF:AF,'11. ANOVA'!D276,'Exploratory Data Analysis - vid'!AL:AL,'11. ANOVA'!C276,'Exploratory Data Analysis - vid'!O:O,'11. ANOVA'!E276)</f>
        <v>0</v>
      </c>
      <c r="G276" s="4">
        <f>IFERROR(AVERAGEIFS('Exploratory Data Analysis - vid'!V:V,'Exploratory Data Analysis - vid'!S:S,'11. ANOVA'!B276,'Exploratory Data Analysis - vid'!AF:AF,'11. ANOVA'!D276,'Exploratory Data Analysis - vid'!AL:AL,'11. ANOVA'!C276,'Exploratory Data Analysis - vid'!O:O,'11. ANOVA'!E276),0)</f>
        <v>0</v>
      </c>
    </row>
    <row r="277" spans="2:7" x14ac:dyDescent="0.35">
      <c r="B277" s="4">
        <v>2</v>
      </c>
      <c r="C277" s="4" t="s">
        <v>9387</v>
      </c>
      <c r="D277" s="4" t="s">
        <v>187</v>
      </c>
      <c r="E277" s="4">
        <v>2018</v>
      </c>
      <c r="F277" s="4">
        <f>SUMIFS('Exploratory Data Analysis - vid'!V:V,'Exploratory Data Analysis - vid'!S:S,'11. ANOVA'!B277,'Exploratory Data Analysis - vid'!AF:AF,'11. ANOVA'!D277,'Exploratory Data Analysis - vid'!AL:AL,'11. ANOVA'!C277,'Exploratory Data Analysis - vid'!O:O,'11. ANOVA'!E277)</f>
        <v>0</v>
      </c>
      <c r="G277" s="4">
        <f>IFERROR(AVERAGEIFS('Exploratory Data Analysis - vid'!V:V,'Exploratory Data Analysis - vid'!S:S,'11. ANOVA'!B277,'Exploratory Data Analysis - vid'!AF:AF,'11. ANOVA'!D277,'Exploratory Data Analysis - vid'!AL:AL,'11. ANOVA'!C277,'Exploratory Data Analysis - vid'!O:O,'11. ANOVA'!E277),0)</f>
        <v>0</v>
      </c>
    </row>
    <row r="278" spans="2:7" x14ac:dyDescent="0.35">
      <c r="B278" s="4">
        <v>2</v>
      </c>
      <c r="C278" s="4" t="s">
        <v>9387</v>
      </c>
      <c r="D278" s="4" t="s">
        <v>52</v>
      </c>
      <c r="E278" s="4">
        <v>2018</v>
      </c>
      <c r="F278" s="4">
        <f>SUMIFS('Exploratory Data Analysis - vid'!V:V,'Exploratory Data Analysis - vid'!S:S,'11. ANOVA'!B278,'Exploratory Data Analysis - vid'!AF:AF,'11. ANOVA'!D278,'Exploratory Data Analysis - vid'!AL:AL,'11. ANOVA'!C278,'Exploratory Data Analysis - vid'!O:O,'11. ANOVA'!E278)</f>
        <v>0</v>
      </c>
      <c r="G278" s="4">
        <f>IFERROR(AVERAGEIFS('Exploratory Data Analysis - vid'!V:V,'Exploratory Data Analysis - vid'!S:S,'11. ANOVA'!B278,'Exploratory Data Analysis - vid'!AF:AF,'11. ANOVA'!D278,'Exploratory Data Analysis - vid'!AL:AL,'11. ANOVA'!C278,'Exploratory Data Analysis - vid'!O:O,'11. ANOVA'!E278),0)</f>
        <v>0</v>
      </c>
    </row>
    <row r="279" spans="2:7" x14ac:dyDescent="0.35">
      <c r="B279" s="4">
        <v>2</v>
      </c>
      <c r="C279" s="4" t="s">
        <v>9387</v>
      </c>
      <c r="D279" s="4" t="s">
        <v>259</v>
      </c>
      <c r="E279" s="4">
        <v>2018</v>
      </c>
      <c r="F279" s="4">
        <f>SUMIFS('Exploratory Data Analysis - vid'!V:V,'Exploratory Data Analysis - vid'!S:S,'11. ANOVA'!B279,'Exploratory Data Analysis - vid'!AF:AF,'11. ANOVA'!D279,'Exploratory Data Analysis - vid'!AL:AL,'11. ANOVA'!C279,'Exploratory Data Analysis - vid'!O:O,'11. ANOVA'!E279)</f>
        <v>12029</v>
      </c>
      <c r="G279" s="4">
        <f>IFERROR(AVERAGEIFS('Exploratory Data Analysis - vid'!V:V,'Exploratory Data Analysis - vid'!S:S,'11. ANOVA'!B279,'Exploratory Data Analysis - vid'!AF:AF,'11. ANOVA'!D279,'Exploratory Data Analysis - vid'!AL:AL,'11. ANOVA'!C279,'Exploratory Data Analysis - vid'!O:O,'11. ANOVA'!E279),0)</f>
        <v>12029</v>
      </c>
    </row>
    <row r="280" spans="2:7" x14ac:dyDescent="0.35">
      <c r="B280" s="4">
        <v>2</v>
      </c>
      <c r="C280" s="4" t="s">
        <v>9387</v>
      </c>
      <c r="D280" s="4" t="s">
        <v>370</v>
      </c>
      <c r="E280" s="4">
        <v>2018</v>
      </c>
      <c r="F280" s="4">
        <f>SUMIFS('Exploratory Data Analysis - vid'!V:V,'Exploratory Data Analysis - vid'!S:S,'11. ANOVA'!B280,'Exploratory Data Analysis - vid'!AF:AF,'11. ANOVA'!D280,'Exploratory Data Analysis - vid'!AL:AL,'11. ANOVA'!C280,'Exploratory Data Analysis - vid'!O:O,'11. ANOVA'!E280)</f>
        <v>0</v>
      </c>
      <c r="G280" s="4">
        <f>IFERROR(AVERAGEIFS('Exploratory Data Analysis - vid'!V:V,'Exploratory Data Analysis - vid'!S:S,'11. ANOVA'!B280,'Exploratory Data Analysis - vid'!AF:AF,'11. ANOVA'!D280,'Exploratory Data Analysis - vid'!AL:AL,'11. ANOVA'!C280,'Exploratory Data Analysis - vid'!O:O,'11. ANOVA'!E280),0)</f>
        <v>0</v>
      </c>
    </row>
    <row r="281" spans="2:7" x14ac:dyDescent="0.35">
      <c r="B281" s="4">
        <v>2</v>
      </c>
      <c r="C281" s="4" t="s">
        <v>9387</v>
      </c>
      <c r="D281" s="4" t="s">
        <v>187</v>
      </c>
      <c r="E281" s="4">
        <v>2019</v>
      </c>
      <c r="F281" s="4">
        <f>SUMIFS('Exploratory Data Analysis - vid'!V:V,'Exploratory Data Analysis - vid'!S:S,'11. ANOVA'!B281,'Exploratory Data Analysis - vid'!AF:AF,'11. ANOVA'!D281,'Exploratory Data Analysis - vid'!AL:AL,'11. ANOVA'!C281,'Exploratory Data Analysis - vid'!O:O,'11. ANOVA'!E281)</f>
        <v>694904</v>
      </c>
      <c r="G281" s="4">
        <f>IFERROR(AVERAGEIFS('Exploratory Data Analysis - vid'!V:V,'Exploratory Data Analysis - vid'!S:S,'11. ANOVA'!B281,'Exploratory Data Analysis - vid'!AF:AF,'11. ANOVA'!D281,'Exploratory Data Analysis - vid'!AL:AL,'11. ANOVA'!C281,'Exploratory Data Analysis - vid'!O:O,'11. ANOVA'!E281),0)</f>
        <v>115817.33333333333</v>
      </c>
    </row>
    <row r="282" spans="2:7" x14ac:dyDescent="0.35">
      <c r="B282" s="4">
        <v>2</v>
      </c>
      <c r="C282" s="4" t="s">
        <v>9387</v>
      </c>
      <c r="D282" s="4" t="s">
        <v>52</v>
      </c>
      <c r="E282" s="4">
        <v>2019</v>
      </c>
      <c r="F282" s="4">
        <f>SUMIFS('Exploratory Data Analysis - vid'!V:V,'Exploratory Data Analysis - vid'!S:S,'11. ANOVA'!B282,'Exploratory Data Analysis - vid'!AF:AF,'11. ANOVA'!D282,'Exploratory Data Analysis - vid'!AL:AL,'11. ANOVA'!C282,'Exploratory Data Analysis - vid'!O:O,'11. ANOVA'!E282)</f>
        <v>461817</v>
      </c>
      <c r="G282" s="4">
        <f>IFERROR(AVERAGEIFS('Exploratory Data Analysis - vid'!V:V,'Exploratory Data Analysis - vid'!S:S,'11. ANOVA'!B282,'Exploratory Data Analysis - vid'!AF:AF,'11. ANOVA'!D282,'Exploratory Data Analysis - vid'!AL:AL,'11. ANOVA'!C282,'Exploratory Data Analysis - vid'!O:O,'11. ANOVA'!E282),0)</f>
        <v>153939</v>
      </c>
    </row>
    <row r="283" spans="2:7" x14ac:dyDescent="0.35">
      <c r="B283" s="4">
        <v>2</v>
      </c>
      <c r="C283" s="4" t="s">
        <v>9387</v>
      </c>
      <c r="D283" s="4" t="s">
        <v>259</v>
      </c>
      <c r="E283" s="4">
        <v>2019</v>
      </c>
      <c r="F283" s="4">
        <f>SUMIFS('Exploratory Data Analysis - vid'!V:V,'Exploratory Data Analysis - vid'!S:S,'11. ANOVA'!B283,'Exploratory Data Analysis - vid'!AF:AF,'11. ANOVA'!D283,'Exploratory Data Analysis - vid'!AL:AL,'11. ANOVA'!C283,'Exploratory Data Analysis - vid'!O:O,'11. ANOVA'!E283)</f>
        <v>0</v>
      </c>
      <c r="G283" s="4">
        <f>IFERROR(AVERAGEIFS('Exploratory Data Analysis - vid'!V:V,'Exploratory Data Analysis - vid'!S:S,'11. ANOVA'!B283,'Exploratory Data Analysis - vid'!AF:AF,'11. ANOVA'!D283,'Exploratory Data Analysis - vid'!AL:AL,'11. ANOVA'!C283,'Exploratory Data Analysis - vid'!O:O,'11. ANOVA'!E283),0)</f>
        <v>0</v>
      </c>
    </row>
    <row r="284" spans="2:7" x14ac:dyDescent="0.35">
      <c r="B284" s="4">
        <v>2</v>
      </c>
      <c r="C284" s="4" t="s">
        <v>9387</v>
      </c>
      <c r="D284" s="4" t="s">
        <v>370</v>
      </c>
      <c r="E284" s="4">
        <v>2019</v>
      </c>
      <c r="F284" s="4">
        <f>SUMIFS('Exploratory Data Analysis - vid'!V:V,'Exploratory Data Analysis - vid'!S:S,'11. ANOVA'!B284,'Exploratory Data Analysis - vid'!AF:AF,'11. ANOVA'!D284,'Exploratory Data Analysis - vid'!AL:AL,'11. ANOVA'!C284,'Exploratory Data Analysis - vid'!O:O,'11. ANOVA'!E284)</f>
        <v>0</v>
      </c>
      <c r="G284" s="4">
        <f>IFERROR(AVERAGEIFS('Exploratory Data Analysis - vid'!V:V,'Exploratory Data Analysis - vid'!S:S,'11. ANOVA'!B284,'Exploratory Data Analysis - vid'!AF:AF,'11. ANOVA'!D284,'Exploratory Data Analysis - vid'!AL:AL,'11. ANOVA'!C284,'Exploratory Data Analysis - vid'!O:O,'11. ANOVA'!E284),0)</f>
        <v>0</v>
      </c>
    </row>
    <row r="285" spans="2:7" x14ac:dyDescent="0.35">
      <c r="B285" s="4">
        <v>2</v>
      </c>
      <c r="C285" s="4" t="s">
        <v>9387</v>
      </c>
      <c r="D285" s="4" t="s">
        <v>187</v>
      </c>
      <c r="E285" s="4">
        <v>2020</v>
      </c>
      <c r="F285" s="4">
        <f>SUMIFS('Exploratory Data Analysis - vid'!V:V,'Exploratory Data Analysis - vid'!S:S,'11. ANOVA'!B285,'Exploratory Data Analysis - vid'!AF:AF,'11. ANOVA'!D285,'Exploratory Data Analysis - vid'!AL:AL,'11. ANOVA'!C285,'Exploratory Data Analysis - vid'!O:O,'11. ANOVA'!E285)</f>
        <v>71269</v>
      </c>
      <c r="G285" s="4">
        <f>IFERROR(AVERAGEIFS('Exploratory Data Analysis - vid'!V:V,'Exploratory Data Analysis - vid'!S:S,'11. ANOVA'!B285,'Exploratory Data Analysis - vid'!AF:AF,'11. ANOVA'!D285,'Exploratory Data Analysis - vid'!AL:AL,'11. ANOVA'!C285,'Exploratory Data Analysis - vid'!O:O,'11. ANOVA'!E285),0)</f>
        <v>35634.5</v>
      </c>
    </row>
    <row r="286" spans="2:7" x14ac:dyDescent="0.35">
      <c r="B286" s="4">
        <v>2</v>
      </c>
      <c r="C286" s="4" t="s">
        <v>9387</v>
      </c>
      <c r="D286" s="4" t="s">
        <v>52</v>
      </c>
      <c r="E286" s="4">
        <v>2020</v>
      </c>
      <c r="F286" s="4">
        <f>SUMIFS('Exploratory Data Analysis - vid'!V:V,'Exploratory Data Analysis - vid'!S:S,'11. ANOVA'!B286,'Exploratory Data Analysis - vid'!AF:AF,'11. ANOVA'!D286,'Exploratory Data Analysis - vid'!AL:AL,'11. ANOVA'!C286,'Exploratory Data Analysis - vid'!O:O,'11. ANOVA'!E286)</f>
        <v>557351</v>
      </c>
      <c r="G286" s="4">
        <f>IFERROR(AVERAGEIFS('Exploratory Data Analysis - vid'!V:V,'Exploratory Data Analysis - vid'!S:S,'11. ANOVA'!B286,'Exploratory Data Analysis - vid'!AF:AF,'11. ANOVA'!D286,'Exploratory Data Analysis - vid'!AL:AL,'11. ANOVA'!C286,'Exploratory Data Analysis - vid'!O:O,'11. ANOVA'!E286),0)</f>
        <v>42873.153846153844</v>
      </c>
    </row>
    <row r="287" spans="2:7" x14ac:dyDescent="0.35">
      <c r="B287" s="4">
        <v>2</v>
      </c>
      <c r="C287" s="4" t="s">
        <v>9387</v>
      </c>
      <c r="D287" s="4" t="s">
        <v>259</v>
      </c>
      <c r="E287" s="4">
        <v>2020</v>
      </c>
      <c r="F287" s="4">
        <f>SUMIFS('Exploratory Data Analysis - vid'!V:V,'Exploratory Data Analysis - vid'!S:S,'11. ANOVA'!B287,'Exploratory Data Analysis - vid'!AF:AF,'11. ANOVA'!D287,'Exploratory Data Analysis - vid'!AL:AL,'11. ANOVA'!C287,'Exploratory Data Analysis - vid'!O:O,'11. ANOVA'!E287)</f>
        <v>287140</v>
      </c>
      <c r="G287" s="4">
        <f>IFERROR(AVERAGEIFS('Exploratory Data Analysis - vid'!V:V,'Exploratory Data Analysis - vid'!S:S,'11. ANOVA'!B287,'Exploratory Data Analysis - vid'!AF:AF,'11. ANOVA'!D287,'Exploratory Data Analysis - vid'!AL:AL,'11. ANOVA'!C287,'Exploratory Data Analysis - vid'!O:O,'11. ANOVA'!E287),0)</f>
        <v>95713.333333333328</v>
      </c>
    </row>
    <row r="288" spans="2:7" x14ac:dyDescent="0.35">
      <c r="B288" s="4">
        <v>2</v>
      </c>
      <c r="C288" s="4" t="s">
        <v>9387</v>
      </c>
      <c r="D288" s="4" t="s">
        <v>370</v>
      </c>
      <c r="E288" s="4">
        <v>2020</v>
      </c>
      <c r="F288" s="4">
        <f>SUMIFS('Exploratory Data Analysis - vid'!V:V,'Exploratory Data Analysis - vid'!S:S,'11. ANOVA'!B288,'Exploratory Data Analysis - vid'!AF:AF,'11. ANOVA'!D288,'Exploratory Data Analysis - vid'!AL:AL,'11. ANOVA'!C288,'Exploratory Data Analysis - vid'!O:O,'11. ANOVA'!E288)</f>
        <v>0</v>
      </c>
      <c r="G288" s="4">
        <f>IFERROR(AVERAGEIFS('Exploratory Data Analysis - vid'!V:V,'Exploratory Data Analysis - vid'!S:S,'11. ANOVA'!B288,'Exploratory Data Analysis - vid'!AF:AF,'11. ANOVA'!D288,'Exploratory Data Analysis - vid'!AL:AL,'11. ANOVA'!C288,'Exploratory Data Analysis - vid'!O:O,'11. ANOVA'!E288),0)</f>
        <v>0</v>
      </c>
    </row>
    <row r="289" spans="2:7" x14ac:dyDescent="0.35">
      <c r="B289" s="4">
        <v>2</v>
      </c>
      <c r="C289" s="4" t="s">
        <v>9387</v>
      </c>
      <c r="D289" s="4" t="s">
        <v>187</v>
      </c>
      <c r="E289" s="4">
        <v>2021</v>
      </c>
      <c r="F289" s="4">
        <f>SUMIFS('Exploratory Data Analysis - vid'!V:V,'Exploratory Data Analysis - vid'!S:S,'11. ANOVA'!B289,'Exploratory Data Analysis - vid'!AF:AF,'11. ANOVA'!D289,'Exploratory Data Analysis - vid'!AL:AL,'11. ANOVA'!C289,'Exploratory Data Analysis - vid'!O:O,'11. ANOVA'!E289)</f>
        <v>61442</v>
      </c>
      <c r="G289" s="4">
        <f>IFERROR(AVERAGEIFS('Exploratory Data Analysis - vid'!V:V,'Exploratory Data Analysis - vid'!S:S,'11. ANOVA'!B289,'Exploratory Data Analysis - vid'!AF:AF,'11. ANOVA'!D289,'Exploratory Data Analysis - vid'!AL:AL,'11. ANOVA'!C289,'Exploratory Data Analysis - vid'!O:O,'11. ANOVA'!E289),0)</f>
        <v>61442</v>
      </c>
    </row>
    <row r="290" spans="2:7" x14ac:dyDescent="0.35">
      <c r="B290" s="4">
        <v>2</v>
      </c>
      <c r="C290" s="4" t="s">
        <v>9387</v>
      </c>
      <c r="D290" s="4" t="s">
        <v>52</v>
      </c>
      <c r="E290" s="4">
        <v>2021</v>
      </c>
      <c r="F290" s="4">
        <f>SUMIFS('Exploratory Data Analysis - vid'!V:V,'Exploratory Data Analysis - vid'!S:S,'11. ANOVA'!B290,'Exploratory Data Analysis - vid'!AF:AF,'11. ANOVA'!D290,'Exploratory Data Analysis - vid'!AL:AL,'11. ANOVA'!C290,'Exploratory Data Analysis - vid'!O:O,'11. ANOVA'!E290)</f>
        <v>347615</v>
      </c>
      <c r="G290" s="4">
        <f>IFERROR(AVERAGEIFS('Exploratory Data Analysis - vid'!V:V,'Exploratory Data Analysis - vid'!S:S,'11. ANOVA'!B290,'Exploratory Data Analysis - vid'!AF:AF,'11. ANOVA'!D290,'Exploratory Data Analysis - vid'!AL:AL,'11. ANOVA'!C290,'Exploratory Data Analysis - vid'!O:O,'11. ANOVA'!E290),0)</f>
        <v>173807.5</v>
      </c>
    </row>
    <row r="291" spans="2:7" x14ac:dyDescent="0.35">
      <c r="B291" s="4">
        <v>2</v>
      </c>
      <c r="C291" s="4" t="s">
        <v>9387</v>
      </c>
      <c r="D291" s="4" t="s">
        <v>259</v>
      </c>
      <c r="E291" s="4">
        <v>2021</v>
      </c>
      <c r="F291" s="4">
        <f>SUMIFS('Exploratory Data Analysis - vid'!V:V,'Exploratory Data Analysis - vid'!S:S,'11. ANOVA'!B291,'Exploratory Data Analysis - vid'!AF:AF,'11. ANOVA'!D291,'Exploratory Data Analysis - vid'!AL:AL,'11. ANOVA'!C291,'Exploratory Data Analysis - vid'!O:O,'11. ANOVA'!E291)</f>
        <v>0</v>
      </c>
      <c r="G291" s="4">
        <f>IFERROR(AVERAGEIFS('Exploratory Data Analysis - vid'!V:V,'Exploratory Data Analysis - vid'!S:S,'11. ANOVA'!B291,'Exploratory Data Analysis - vid'!AF:AF,'11. ANOVA'!D291,'Exploratory Data Analysis - vid'!AL:AL,'11. ANOVA'!C291,'Exploratory Data Analysis - vid'!O:O,'11. ANOVA'!E291),0)</f>
        <v>0</v>
      </c>
    </row>
    <row r="292" spans="2:7" x14ac:dyDescent="0.35">
      <c r="B292" s="4">
        <v>2</v>
      </c>
      <c r="C292" s="4" t="s">
        <v>9387</v>
      </c>
      <c r="D292" s="4" t="s">
        <v>370</v>
      </c>
      <c r="E292" s="4">
        <v>2021</v>
      </c>
      <c r="F292" s="4">
        <f>SUMIFS('Exploratory Data Analysis - vid'!V:V,'Exploratory Data Analysis - vid'!S:S,'11. ANOVA'!B292,'Exploratory Data Analysis - vid'!AF:AF,'11. ANOVA'!D292,'Exploratory Data Analysis - vid'!AL:AL,'11. ANOVA'!C292,'Exploratory Data Analysis - vid'!O:O,'11. ANOVA'!E292)</f>
        <v>0</v>
      </c>
      <c r="G292" s="4">
        <f>IFERROR(AVERAGEIFS('Exploratory Data Analysis - vid'!V:V,'Exploratory Data Analysis - vid'!S:S,'11. ANOVA'!B292,'Exploratory Data Analysis - vid'!AF:AF,'11. ANOVA'!D292,'Exploratory Data Analysis - vid'!AL:AL,'11. ANOVA'!C292,'Exploratory Data Analysis - vid'!O:O,'11. ANOVA'!E292),0)</f>
        <v>0</v>
      </c>
    </row>
    <row r="293" spans="2:7" x14ac:dyDescent="0.35">
      <c r="B293" s="4">
        <v>2</v>
      </c>
      <c r="C293" s="4" t="s">
        <v>9387</v>
      </c>
      <c r="D293" s="4" t="s">
        <v>187</v>
      </c>
      <c r="E293" s="4">
        <v>2022</v>
      </c>
      <c r="F293" s="4">
        <f>SUMIFS('Exploratory Data Analysis - vid'!V:V,'Exploratory Data Analysis - vid'!S:S,'11. ANOVA'!B293,'Exploratory Data Analysis - vid'!AF:AF,'11. ANOVA'!D293,'Exploratory Data Analysis - vid'!AL:AL,'11. ANOVA'!C293,'Exploratory Data Analysis - vid'!O:O,'11. ANOVA'!E293)</f>
        <v>0</v>
      </c>
      <c r="G293" s="4">
        <f>IFERROR(AVERAGEIFS('Exploratory Data Analysis - vid'!V:V,'Exploratory Data Analysis - vid'!S:S,'11. ANOVA'!B293,'Exploratory Data Analysis - vid'!AF:AF,'11. ANOVA'!D293,'Exploratory Data Analysis - vid'!AL:AL,'11. ANOVA'!C293,'Exploratory Data Analysis - vid'!O:O,'11. ANOVA'!E293),0)</f>
        <v>0</v>
      </c>
    </row>
    <row r="294" spans="2:7" x14ac:dyDescent="0.35">
      <c r="B294" s="4">
        <v>2</v>
      </c>
      <c r="C294" s="4" t="s">
        <v>9387</v>
      </c>
      <c r="D294" s="4" t="s">
        <v>52</v>
      </c>
      <c r="E294" s="4">
        <v>2022</v>
      </c>
      <c r="F294" s="4">
        <f>SUMIFS('Exploratory Data Analysis - vid'!V:V,'Exploratory Data Analysis - vid'!S:S,'11. ANOVA'!B294,'Exploratory Data Analysis - vid'!AF:AF,'11. ANOVA'!D294,'Exploratory Data Analysis - vid'!AL:AL,'11. ANOVA'!C294,'Exploratory Data Analysis - vid'!O:O,'11. ANOVA'!E294)</f>
        <v>101566</v>
      </c>
      <c r="G294" s="4">
        <f>IFERROR(AVERAGEIFS('Exploratory Data Analysis - vid'!V:V,'Exploratory Data Analysis - vid'!S:S,'11. ANOVA'!B294,'Exploratory Data Analysis - vid'!AF:AF,'11. ANOVA'!D294,'Exploratory Data Analysis - vid'!AL:AL,'11. ANOVA'!C294,'Exploratory Data Analysis - vid'!O:O,'11. ANOVA'!E294),0)</f>
        <v>50783</v>
      </c>
    </row>
    <row r="295" spans="2:7" x14ac:dyDescent="0.35">
      <c r="B295" s="4">
        <v>2</v>
      </c>
      <c r="C295" s="4" t="s">
        <v>9387</v>
      </c>
      <c r="D295" s="4" t="s">
        <v>259</v>
      </c>
      <c r="E295" s="4">
        <v>2022</v>
      </c>
      <c r="F295" s="4">
        <f>SUMIFS('Exploratory Data Analysis - vid'!V:V,'Exploratory Data Analysis - vid'!S:S,'11. ANOVA'!B295,'Exploratory Data Analysis - vid'!AF:AF,'11. ANOVA'!D295,'Exploratory Data Analysis - vid'!AL:AL,'11. ANOVA'!C295,'Exploratory Data Analysis - vid'!O:O,'11. ANOVA'!E295)</f>
        <v>0</v>
      </c>
      <c r="G295" s="4">
        <f>IFERROR(AVERAGEIFS('Exploratory Data Analysis - vid'!V:V,'Exploratory Data Analysis - vid'!S:S,'11. ANOVA'!B295,'Exploratory Data Analysis - vid'!AF:AF,'11. ANOVA'!D295,'Exploratory Data Analysis - vid'!AL:AL,'11. ANOVA'!C295,'Exploratory Data Analysis - vid'!O:O,'11. ANOVA'!E295),0)</f>
        <v>0</v>
      </c>
    </row>
    <row r="296" spans="2:7" x14ac:dyDescent="0.35">
      <c r="B296" s="4">
        <v>2</v>
      </c>
      <c r="C296" s="4" t="s">
        <v>9387</v>
      </c>
      <c r="D296" s="4" t="s">
        <v>370</v>
      </c>
      <c r="E296" s="4">
        <v>2022</v>
      </c>
      <c r="F296" s="4">
        <f>SUMIFS('Exploratory Data Analysis - vid'!V:V,'Exploratory Data Analysis - vid'!S:S,'11. ANOVA'!B296,'Exploratory Data Analysis - vid'!AF:AF,'11. ANOVA'!D296,'Exploratory Data Analysis - vid'!AL:AL,'11. ANOVA'!C296,'Exploratory Data Analysis - vid'!O:O,'11. ANOVA'!E296)</f>
        <v>0</v>
      </c>
      <c r="G296" s="4">
        <f>IFERROR(AVERAGEIFS('Exploratory Data Analysis - vid'!V:V,'Exploratory Data Analysis - vid'!S:S,'11. ANOVA'!B296,'Exploratory Data Analysis - vid'!AF:AF,'11. ANOVA'!D296,'Exploratory Data Analysis - vid'!AL:AL,'11. ANOVA'!C296,'Exploratory Data Analysis - vid'!O:O,'11. ANOVA'!E296),0)</f>
        <v>0</v>
      </c>
    </row>
    <row r="297" spans="2:7" x14ac:dyDescent="0.35">
      <c r="B297" s="4">
        <v>3</v>
      </c>
      <c r="C297" s="4" t="s">
        <v>9388</v>
      </c>
      <c r="D297" s="4" t="s">
        <v>187</v>
      </c>
      <c r="E297" s="4">
        <v>2018</v>
      </c>
      <c r="F297" s="4">
        <f>SUMIFS('Exploratory Data Analysis - vid'!V:V,'Exploratory Data Analysis - vid'!S:S,'11. ANOVA'!B297,'Exploratory Data Analysis - vid'!AF:AF,'11. ANOVA'!D297,'Exploratory Data Analysis - vid'!AL:AL,'11. ANOVA'!C297,'Exploratory Data Analysis - vid'!O:O,'11. ANOVA'!E297)</f>
        <v>0</v>
      </c>
      <c r="G297" s="4">
        <f>IFERROR(AVERAGEIFS('Exploratory Data Analysis - vid'!V:V,'Exploratory Data Analysis - vid'!S:S,'11. ANOVA'!B297,'Exploratory Data Analysis - vid'!AF:AF,'11. ANOVA'!D297,'Exploratory Data Analysis - vid'!AL:AL,'11. ANOVA'!C297,'Exploratory Data Analysis - vid'!O:O,'11. ANOVA'!E297),0)</f>
        <v>0</v>
      </c>
    </row>
    <row r="298" spans="2:7" x14ac:dyDescent="0.35">
      <c r="B298" s="4">
        <v>3</v>
      </c>
      <c r="C298" s="4" t="s">
        <v>9388</v>
      </c>
      <c r="D298" s="4" t="s">
        <v>52</v>
      </c>
      <c r="E298" s="4">
        <v>2018</v>
      </c>
      <c r="F298" s="4">
        <f>SUMIFS('Exploratory Data Analysis - vid'!V:V,'Exploratory Data Analysis - vid'!S:S,'11. ANOVA'!B298,'Exploratory Data Analysis - vid'!AF:AF,'11. ANOVA'!D298,'Exploratory Data Analysis - vid'!AL:AL,'11. ANOVA'!C298,'Exploratory Data Analysis - vid'!O:O,'11. ANOVA'!E298)</f>
        <v>0</v>
      </c>
      <c r="G298" s="4">
        <f>IFERROR(AVERAGEIFS('Exploratory Data Analysis - vid'!V:V,'Exploratory Data Analysis - vid'!S:S,'11. ANOVA'!B298,'Exploratory Data Analysis - vid'!AF:AF,'11. ANOVA'!D298,'Exploratory Data Analysis - vid'!AL:AL,'11. ANOVA'!C298,'Exploratory Data Analysis - vid'!O:O,'11. ANOVA'!E298),0)</f>
        <v>0</v>
      </c>
    </row>
    <row r="299" spans="2:7" x14ac:dyDescent="0.35">
      <c r="B299" s="4">
        <v>3</v>
      </c>
      <c r="C299" s="4" t="s">
        <v>9388</v>
      </c>
      <c r="D299" s="4" t="s">
        <v>259</v>
      </c>
      <c r="E299" s="4">
        <v>2018</v>
      </c>
      <c r="F299" s="4">
        <f>SUMIFS('Exploratory Data Analysis - vid'!V:V,'Exploratory Data Analysis - vid'!S:S,'11. ANOVA'!B299,'Exploratory Data Analysis - vid'!AF:AF,'11. ANOVA'!D299,'Exploratory Data Analysis - vid'!AL:AL,'11. ANOVA'!C299,'Exploratory Data Analysis - vid'!O:O,'11. ANOVA'!E299)</f>
        <v>0</v>
      </c>
      <c r="G299" s="4">
        <f>IFERROR(AVERAGEIFS('Exploratory Data Analysis - vid'!V:V,'Exploratory Data Analysis - vid'!S:S,'11. ANOVA'!B299,'Exploratory Data Analysis - vid'!AF:AF,'11. ANOVA'!D299,'Exploratory Data Analysis - vid'!AL:AL,'11. ANOVA'!C299,'Exploratory Data Analysis - vid'!O:O,'11. ANOVA'!E299),0)</f>
        <v>0</v>
      </c>
    </row>
    <row r="300" spans="2:7" x14ac:dyDescent="0.35">
      <c r="B300" s="4">
        <v>3</v>
      </c>
      <c r="C300" s="4" t="s">
        <v>9388</v>
      </c>
      <c r="D300" s="4" t="s">
        <v>370</v>
      </c>
      <c r="E300" s="4">
        <v>2018</v>
      </c>
      <c r="F300" s="4">
        <f>SUMIFS('Exploratory Data Analysis - vid'!V:V,'Exploratory Data Analysis - vid'!S:S,'11. ANOVA'!B300,'Exploratory Data Analysis - vid'!AF:AF,'11. ANOVA'!D300,'Exploratory Data Analysis - vid'!AL:AL,'11. ANOVA'!C300,'Exploratory Data Analysis - vid'!O:O,'11. ANOVA'!E300)</f>
        <v>0</v>
      </c>
      <c r="G300" s="4">
        <f>IFERROR(AVERAGEIFS('Exploratory Data Analysis - vid'!V:V,'Exploratory Data Analysis - vid'!S:S,'11. ANOVA'!B300,'Exploratory Data Analysis - vid'!AF:AF,'11. ANOVA'!D300,'Exploratory Data Analysis - vid'!AL:AL,'11. ANOVA'!C300,'Exploratory Data Analysis - vid'!O:O,'11. ANOVA'!E300),0)</f>
        <v>0</v>
      </c>
    </row>
    <row r="301" spans="2:7" x14ac:dyDescent="0.35">
      <c r="B301" s="4">
        <v>3</v>
      </c>
      <c r="C301" s="4" t="s">
        <v>9388</v>
      </c>
      <c r="D301" s="4" t="s">
        <v>187</v>
      </c>
      <c r="E301" s="4">
        <v>2019</v>
      </c>
      <c r="F301" s="4">
        <f>SUMIFS('Exploratory Data Analysis - vid'!V:V,'Exploratory Data Analysis - vid'!S:S,'11. ANOVA'!B301,'Exploratory Data Analysis - vid'!AF:AF,'11. ANOVA'!D301,'Exploratory Data Analysis - vid'!AL:AL,'11. ANOVA'!C301,'Exploratory Data Analysis - vid'!O:O,'11. ANOVA'!E301)</f>
        <v>0</v>
      </c>
      <c r="G301" s="4">
        <f>IFERROR(AVERAGEIFS('Exploratory Data Analysis - vid'!V:V,'Exploratory Data Analysis - vid'!S:S,'11. ANOVA'!B301,'Exploratory Data Analysis - vid'!AF:AF,'11. ANOVA'!D301,'Exploratory Data Analysis - vid'!AL:AL,'11. ANOVA'!C301,'Exploratory Data Analysis - vid'!O:O,'11. ANOVA'!E301),0)</f>
        <v>0</v>
      </c>
    </row>
    <row r="302" spans="2:7" x14ac:dyDescent="0.35">
      <c r="B302" s="4">
        <v>3</v>
      </c>
      <c r="C302" s="4" t="s">
        <v>9388</v>
      </c>
      <c r="D302" s="4" t="s">
        <v>52</v>
      </c>
      <c r="E302" s="4">
        <v>2019</v>
      </c>
      <c r="F302" s="4">
        <f>SUMIFS('Exploratory Data Analysis - vid'!V:V,'Exploratory Data Analysis - vid'!S:S,'11. ANOVA'!B302,'Exploratory Data Analysis - vid'!AF:AF,'11. ANOVA'!D302,'Exploratory Data Analysis - vid'!AL:AL,'11. ANOVA'!C302,'Exploratory Data Analysis - vid'!O:O,'11. ANOVA'!E302)</f>
        <v>0</v>
      </c>
      <c r="G302" s="4">
        <f>IFERROR(AVERAGEIFS('Exploratory Data Analysis - vid'!V:V,'Exploratory Data Analysis - vid'!S:S,'11. ANOVA'!B302,'Exploratory Data Analysis - vid'!AF:AF,'11. ANOVA'!D302,'Exploratory Data Analysis - vid'!AL:AL,'11. ANOVA'!C302,'Exploratory Data Analysis - vid'!O:O,'11. ANOVA'!E302),0)</f>
        <v>0</v>
      </c>
    </row>
    <row r="303" spans="2:7" x14ac:dyDescent="0.35">
      <c r="B303" s="4">
        <v>3</v>
      </c>
      <c r="C303" s="4" t="s">
        <v>9388</v>
      </c>
      <c r="D303" s="4" t="s">
        <v>259</v>
      </c>
      <c r="E303" s="4">
        <v>2019</v>
      </c>
      <c r="F303" s="4">
        <f>SUMIFS('Exploratory Data Analysis - vid'!V:V,'Exploratory Data Analysis - vid'!S:S,'11. ANOVA'!B303,'Exploratory Data Analysis - vid'!AF:AF,'11. ANOVA'!D303,'Exploratory Data Analysis - vid'!AL:AL,'11. ANOVA'!C303,'Exploratory Data Analysis - vid'!O:O,'11. ANOVA'!E303)</f>
        <v>0</v>
      </c>
      <c r="G303" s="4">
        <f>IFERROR(AVERAGEIFS('Exploratory Data Analysis - vid'!V:V,'Exploratory Data Analysis - vid'!S:S,'11. ANOVA'!B303,'Exploratory Data Analysis - vid'!AF:AF,'11. ANOVA'!D303,'Exploratory Data Analysis - vid'!AL:AL,'11. ANOVA'!C303,'Exploratory Data Analysis - vid'!O:O,'11. ANOVA'!E303),0)</f>
        <v>0</v>
      </c>
    </row>
    <row r="304" spans="2:7" x14ac:dyDescent="0.35">
      <c r="B304" s="4">
        <v>3</v>
      </c>
      <c r="C304" s="4" t="s">
        <v>9388</v>
      </c>
      <c r="D304" s="4" t="s">
        <v>370</v>
      </c>
      <c r="E304" s="4">
        <v>2019</v>
      </c>
      <c r="F304" s="4">
        <f>SUMIFS('Exploratory Data Analysis - vid'!V:V,'Exploratory Data Analysis - vid'!S:S,'11. ANOVA'!B304,'Exploratory Data Analysis - vid'!AF:AF,'11. ANOVA'!D304,'Exploratory Data Analysis - vid'!AL:AL,'11. ANOVA'!C304,'Exploratory Data Analysis - vid'!O:O,'11. ANOVA'!E304)</f>
        <v>0</v>
      </c>
      <c r="G304" s="4">
        <f>IFERROR(AVERAGEIFS('Exploratory Data Analysis - vid'!V:V,'Exploratory Data Analysis - vid'!S:S,'11. ANOVA'!B304,'Exploratory Data Analysis - vid'!AF:AF,'11. ANOVA'!D304,'Exploratory Data Analysis - vid'!AL:AL,'11. ANOVA'!C304,'Exploratory Data Analysis - vid'!O:O,'11. ANOVA'!E304),0)</f>
        <v>0</v>
      </c>
    </row>
    <row r="305" spans="2:7" x14ac:dyDescent="0.35">
      <c r="B305" s="4">
        <v>3</v>
      </c>
      <c r="C305" s="4" t="s">
        <v>9388</v>
      </c>
      <c r="D305" s="4" t="s">
        <v>187</v>
      </c>
      <c r="E305" s="4">
        <v>2020</v>
      </c>
      <c r="F305" s="4">
        <f>SUMIFS('Exploratory Data Analysis - vid'!V:V,'Exploratory Data Analysis - vid'!S:S,'11. ANOVA'!B305,'Exploratory Data Analysis - vid'!AF:AF,'11. ANOVA'!D305,'Exploratory Data Analysis - vid'!AL:AL,'11. ANOVA'!C305,'Exploratory Data Analysis - vid'!O:O,'11. ANOVA'!E305)</f>
        <v>36953</v>
      </c>
      <c r="G305" s="4">
        <f>IFERROR(AVERAGEIFS('Exploratory Data Analysis - vid'!V:V,'Exploratory Data Analysis - vid'!S:S,'11. ANOVA'!B305,'Exploratory Data Analysis - vid'!AF:AF,'11. ANOVA'!D305,'Exploratory Data Analysis - vid'!AL:AL,'11. ANOVA'!C305,'Exploratory Data Analysis - vid'!O:O,'11. ANOVA'!E305),0)</f>
        <v>18476.5</v>
      </c>
    </row>
    <row r="306" spans="2:7" x14ac:dyDescent="0.35">
      <c r="B306" s="4">
        <v>3</v>
      </c>
      <c r="C306" s="4" t="s">
        <v>9388</v>
      </c>
      <c r="D306" s="4" t="s">
        <v>52</v>
      </c>
      <c r="E306" s="4">
        <v>2020</v>
      </c>
      <c r="F306" s="4">
        <f>SUMIFS('Exploratory Data Analysis - vid'!V:V,'Exploratory Data Analysis - vid'!S:S,'11. ANOVA'!B306,'Exploratory Data Analysis - vid'!AF:AF,'11. ANOVA'!D306,'Exploratory Data Analysis - vid'!AL:AL,'11. ANOVA'!C306,'Exploratory Data Analysis - vid'!O:O,'11. ANOVA'!E306)</f>
        <v>666687</v>
      </c>
      <c r="G306" s="4">
        <f>IFERROR(AVERAGEIFS('Exploratory Data Analysis - vid'!V:V,'Exploratory Data Analysis - vid'!S:S,'11. ANOVA'!B306,'Exploratory Data Analysis - vid'!AF:AF,'11. ANOVA'!D306,'Exploratory Data Analysis - vid'!AL:AL,'11. ANOVA'!C306,'Exploratory Data Analysis - vid'!O:O,'11. ANOVA'!E306),0)</f>
        <v>55557.25</v>
      </c>
    </row>
    <row r="307" spans="2:7" x14ac:dyDescent="0.35">
      <c r="B307" s="4">
        <v>3</v>
      </c>
      <c r="C307" s="4" t="s">
        <v>9388</v>
      </c>
      <c r="D307" s="4" t="s">
        <v>259</v>
      </c>
      <c r="E307" s="4">
        <v>2020</v>
      </c>
      <c r="F307" s="4">
        <f>SUMIFS('Exploratory Data Analysis - vid'!V:V,'Exploratory Data Analysis - vid'!S:S,'11. ANOVA'!B307,'Exploratory Data Analysis - vid'!AF:AF,'11. ANOVA'!D307,'Exploratory Data Analysis - vid'!AL:AL,'11. ANOVA'!C307,'Exploratory Data Analysis - vid'!O:O,'11. ANOVA'!E307)</f>
        <v>0</v>
      </c>
      <c r="G307" s="4">
        <f>IFERROR(AVERAGEIFS('Exploratory Data Analysis - vid'!V:V,'Exploratory Data Analysis - vid'!S:S,'11. ANOVA'!B307,'Exploratory Data Analysis - vid'!AF:AF,'11. ANOVA'!D307,'Exploratory Data Analysis - vid'!AL:AL,'11. ANOVA'!C307,'Exploratory Data Analysis - vid'!O:O,'11. ANOVA'!E307),0)</f>
        <v>0</v>
      </c>
    </row>
    <row r="308" spans="2:7" x14ac:dyDescent="0.35">
      <c r="B308" s="4">
        <v>3</v>
      </c>
      <c r="C308" s="4" t="s">
        <v>9388</v>
      </c>
      <c r="D308" s="4" t="s">
        <v>370</v>
      </c>
      <c r="E308" s="4">
        <v>2020</v>
      </c>
      <c r="F308" s="4">
        <f>SUMIFS('Exploratory Data Analysis - vid'!V:V,'Exploratory Data Analysis - vid'!S:S,'11. ANOVA'!B308,'Exploratory Data Analysis - vid'!AF:AF,'11. ANOVA'!D308,'Exploratory Data Analysis - vid'!AL:AL,'11. ANOVA'!C308,'Exploratory Data Analysis - vid'!O:O,'11. ANOVA'!E308)</f>
        <v>0</v>
      </c>
      <c r="G308" s="4">
        <f>IFERROR(AVERAGEIFS('Exploratory Data Analysis - vid'!V:V,'Exploratory Data Analysis - vid'!S:S,'11. ANOVA'!B308,'Exploratory Data Analysis - vid'!AF:AF,'11. ANOVA'!D308,'Exploratory Data Analysis - vid'!AL:AL,'11. ANOVA'!C308,'Exploratory Data Analysis - vid'!O:O,'11. ANOVA'!E308),0)</f>
        <v>0</v>
      </c>
    </row>
    <row r="309" spans="2:7" x14ac:dyDescent="0.35">
      <c r="B309" s="4">
        <v>3</v>
      </c>
      <c r="C309" s="4" t="s">
        <v>9388</v>
      </c>
      <c r="D309" s="4" t="s">
        <v>187</v>
      </c>
      <c r="E309" s="4">
        <v>2021</v>
      </c>
      <c r="F309" s="4">
        <f>SUMIFS('Exploratory Data Analysis - vid'!V:V,'Exploratory Data Analysis - vid'!S:S,'11. ANOVA'!B309,'Exploratory Data Analysis - vid'!AF:AF,'11. ANOVA'!D309,'Exploratory Data Analysis - vid'!AL:AL,'11. ANOVA'!C309,'Exploratory Data Analysis - vid'!O:O,'11. ANOVA'!E309)</f>
        <v>304507</v>
      </c>
      <c r="G309" s="4">
        <f>IFERROR(AVERAGEIFS('Exploratory Data Analysis - vid'!V:V,'Exploratory Data Analysis - vid'!S:S,'11. ANOVA'!B309,'Exploratory Data Analysis - vid'!AF:AF,'11. ANOVA'!D309,'Exploratory Data Analysis - vid'!AL:AL,'11. ANOVA'!C309,'Exploratory Data Analysis - vid'!O:O,'11. ANOVA'!E309),0)</f>
        <v>304507</v>
      </c>
    </row>
    <row r="310" spans="2:7" x14ac:dyDescent="0.35">
      <c r="B310" s="4">
        <v>3</v>
      </c>
      <c r="C310" s="4" t="s">
        <v>9388</v>
      </c>
      <c r="D310" s="4" t="s">
        <v>52</v>
      </c>
      <c r="E310" s="4">
        <v>2021</v>
      </c>
      <c r="F310" s="4">
        <f>SUMIFS('Exploratory Data Analysis - vid'!V:V,'Exploratory Data Analysis - vid'!S:S,'11. ANOVA'!B310,'Exploratory Data Analysis - vid'!AF:AF,'11. ANOVA'!D310,'Exploratory Data Analysis - vid'!AL:AL,'11. ANOVA'!C310,'Exploratory Data Analysis - vid'!O:O,'11. ANOVA'!E310)</f>
        <v>208117</v>
      </c>
      <c r="G310" s="4">
        <f>IFERROR(AVERAGEIFS('Exploratory Data Analysis - vid'!V:V,'Exploratory Data Analysis - vid'!S:S,'11. ANOVA'!B310,'Exploratory Data Analysis - vid'!AF:AF,'11. ANOVA'!D310,'Exploratory Data Analysis - vid'!AL:AL,'11. ANOVA'!C310,'Exploratory Data Analysis - vid'!O:O,'11. ANOVA'!E310),0)</f>
        <v>69372.333333333328</v>
      </c>
    </row>
    <row r="311" spans="2:7" x14ac:dyDescent="0.35">
      <c r="B311" s="4">
        <v>3</v>
      </c>
      <c r="C311" s="4" t="s">
        <v>9388</v>
      </c>
      <c r="D311" s="4" t="s">
        <v>259</v>
      </c>
      <c r="E311" s="4">
        <v>2021</v>
      </c>
      <c r="F311" s="4">
        <f>SUMIFS('Exploratory Data Analysis - vid'!V:V,'Exploratory Data Analysis - vid'!S:S,'11. ANOVA'!B311,'Exploratory Data Analysis - vid'!AF:AF,'11. ANOVA'!D311,'Exploratory Data Analysis - vid'!AL:AL,'11. ANOVA'!C311,'Exploratory Data Analysis - vid'!O:O,'11. ANOVA'!E311)</f>
        <v>17091</v>
      </c>
      <c r="G311" s="4">
        <f>IFERROR(AVERAGEIFS('Exploratory Data Analysis - vid'!V:V,'Exploratory Data Analysis - vid'!S:S,'11. ANOVA'!B311,'Exploratory Data Analysis - vid'!AF:AF,'11. ANOVA'!D311,'Exploratory Data Analysis - vid'!AL:AL,'11. ANOVA'!C311,'Exploratory Data Analysis - vid'!O:O,'11. ANOVA'!E311),0)</f>
        <v>17091</v>
      </c>
    </row>
    <row r="312" spans="2:7" x14ac:dyDescent="0.35">
      <c r="B312" s="4">
        <v>3</v>
      </c>
      <c r="C312" s="4" t="s">
        <v>9388</v>
      </c>
      <c r="D312" s="4" t="s">
        <v>370</v>
      </c>
      <c r="E312" s="4">
        <v>2021</v>
      </c>
      <c r="F312" s="4">
        <f>SUMIFS('Exploratory Data Analysis - vid'!V:V,'Exploratory Data Analysis - vid'!S:S,'11. ANOVA'!B312,'Exploratory Data Analysis - vid'!AF:AF,'11. ANOVA'!D312,'Exploratory Data Analysis - vid'!AL:AL,'11. ANOVA'!C312,'Exploratory Data Analysis - vid'!O:O,'11. ANOVA'!E312)</f>
        <v>48276</v>
      </c>
      <c r="G312" s="4">
        <f>IFERROR(AVERAGEIFS('Exploratory Data Analysis - vid'!V:V,'Exploratory Data Analysis - vid'!S:S,'11. ANOVA'!B312,'Exploratory Data Analysis - vid'!AF:AF,'11. ANOVA'!D312,'Exploratory Data Analysis - vid'!AL:AL,'11. ANOVA'!C312,'Exploratory Data Analysis - vid'!O:O,'11. ANOVA'!E312),0)</f>
        <v>48276</v>
      </c>
    </row>
    <row r="313" spans="2:7" x14ac:dyDescent="0.35">
      <c r="B313" s="4">
        <v>3</v>
      </c>
      <c r="C313" s="4" t="s">
        <v>9388</v>
      </c>
      <c r="D313" s="4" t="s">
        <v>187</v>
      </c>
      <c r="E313" s="4">
        <v>2022</v>
      </c>
      <c r="F313" s="4">
        <f>SUMIFS('Exploratory Data Analysis - vid'!V:V,'Exploratory Data Analysis - vid'!S:S,'11. ANOVA'!B313,'Exploratory Data Analysis - vid'!AF:AF,'11. ANOVA'!D313,'Exploratory Data Analysis - vid'!AL:AL,'11. ANOVA'!C313,'Exploratory Data Analysis - vid'!O:O,'11. ANOVA'!E313)</f>
        <v>786345</v>
      </c>
      <c r="G313" s="4">
        <f>IFERROR(AVERAGEIFS('Exploratory Data Analysis - vid'!V:V,'Exploratory Data Analysis - vid'!S:S,'11. ANOVA'!B313,'Exploratory Data Analysis - vid'!AF:AF,'11. ANOVA'!D313,'Exploratory Data Analysis - vid'!AL:AL,'11. ANOVA'!C313,'Exploratory Data Analysis - vid'!O:O,'11. ANOVA'!E313),0)</f>
        <v>262115</v>
      </c>
    </row>
    <row r="314" spans="2:7" x14ac:dyDescent="0.35">
      <c r="B314" s="4">
        <v>3</v>
      </c>
      <c r="C314" s="4" t="s">
        <v>9388</v>
      </c>
      <c r="D314" s="4" t="s">
        <v>52</v>
      </c>
      <c r="E314" s="4">
        <v>2022</v>
      </c>
      <c r="F314" s="4">
        <f>SUMIFS('Exploratory Data Analysis - vid'!V:V,'Exploratory Data Analysis - vid'!S:S,'11. ANOVA'!B314,'Exploratory Data Analysis - vid'!AF:AF,'11. ANOVA'!D314,'Exploratory Data Analysis - vid'!AL:AL,'11. ANOVA'!C314,'Exploratory Data Analysis - vid'!O:O,'11. ANOVA'!E314)</f>
        <v>669992</v>
      </c>
      <c r="G314" s="4">
        <f>IFERROR(AVERAGEIFS('Exploratory Data Analysis - vid'!V:V,'Exploratory Data Analysis - vid'!S:S,'11. ANOVA'!B314,'Exploratory Data Analysis - vid'!AF:AF,'11. ANOVA'!D314,'Exploratory Data Analysis - vid'!AL:AL,'11. ANOVA'!C314,'Exploratory Data Analysis - vid'!O:O,'11. ANOVA'!E314),0)</f>
        <v>74443.555555555562</v>
      </c>
    </row>
    <row r="315" spans="2:7" x14ac:dyDescent="0.35">
      <c r="B315" s="4">
        <v>3</v>
      </c>
      <c r="C315" s="4" t="s">
        <v>9388</v>
      </c>
      <c r="D315" s="4" t="s">
        <v>259</v>
      </c>
      <c r="E315" s="4">
        <v>2022</v>
      </c>
      <c r="F315" s="4">
        <f>SUMIFS('Exploratory Data Analysis - vid'!V:V,'Exploratory Data Analysis - vid'!S:S,'11. ANOVA'!B315,'Exploratory Data Analysis - vid'!AF:AF,'11. ANOVA'!D315,'Exploratory Data Analysis - vid'!AL:AL,'11. ANOVA'!C315,'Exploratory Data Analysis - vid'!O:O,'11. ANOVA'!E315)</f>
        <v>0</v>
      </c>
      <c r="G315" s="4">
        <f>IFERROR(AVERAGEIFS('Exploratory Data Analysis - vid'!V:V,'Exploratory Data Analysis - vid'!S:S,'11. ANOVA'!B315,'Exploratory Data Analysis - vid'!AF:AF,'11. ANOVA'!D315,'Exploratory Data Analysis - vid'!AL:AL,'11. ANOVA'!C315,'Exploratory Data Analysis - vid'!O:O,'11. ANOVA'!E315),0)</f>
        <v>0</v>
      </c>
    </row>
    <row r="316" spans="2:7" x14ac:dyDescent="0.35">
      <c r="B316" s="4">
        <v>3</v>
      </c>
      <c r="C316" s="4" t="s">
        <v>9388</v>
      </c>
      <c r="D316" s="4" t="s">
        <v>370</v>
      </c>
      <c r="E316" s="4">
        <v>2022</v>
      </c>
      <c r="F316" s="4">
        <f>SUMIFS('Exploratory Data Analysis - vid'!V:V,'Exploratory Data Analysis - vid'!S:S,'11. ANOVA'!B316,'Exploratory Data Analysis - vid'!AF:AF,'11. ANOVA'!D316,'Exploratory Data Analysis - vid'!AL:AL,'11. ANOVA'!C316,'Exploratory Data Analysis - vid'!O:O,'11. ANOVA'!E316)</f>
        <v>0</v>
      </c>
      <c r="G316" s="4">
        <f>IFERROR(AVERAGEIFS('Exploratory Data Analysis - vid'!V:V,'Exploratory Data Analysis - vid'!S:S,'11. ANOVA'!B316,'Exploratory Data Analysis - vid'!AF:AF,'11. ANOVA'!D316,'Exploratory Data Analysis - vid'!AL:AL,'11. ANOVA'!C316,'Exploratory Data Analysis - vid'!O:O,'11. ANOVA'!E316),0)</f>
        <v>0</v>
      </c>
    </row>
    <row r="317" spans="2:7" x14ac:dyDescent="0.35">
      <c r="B317" s="4">
        <v>3</v>
      </c>
      <c r="C317" s="4" t="s">
        <v>9380</v>
      </c>
      <c r="D317" s="4" t="s">
        <v>187</v>
      </c>
      <c r="E317" s="4">
        <v>2018</v>
      </c>
      <c r="F317" s="4">
        <f>SUMIFS('Exploratory Data Analysis - vid'!V:V,'Exploratory Data Analysis - vid'!S:S,'11. ANOVA'!B317,'Exploratory Data Analysis - vid'!AF:AF,'11. ANOVA'!D317,'Exploratory Data Analysis - vid'!AL:AL,'11. ANOVA'!C317,'Exploratory Data Analysis - vid'!O:O,'11. ANOVA'!E317)</f>
        <v>672162</v>
      </c>
      <c r="G317" s="4">
        <f>IFERROR(AVERAGEIFS('Exploratory Data Analysis - vid'!V:V,'Exploratory Data Analysis - vid'!S:S,'11. ANOVA'!B317,'Exploratory Data Analysis - vid'!AF:AF,'11. ANOVA'!D317,'Exploratory Data Analysis - vid'!AL:AL,'11. ANOVA'!C317,'Exploratory Data Analysis - vid'!O:O,'11. ANOVA'!E317),0)</f>
        <v>224054</v>
      </c>
    </row>
    <row r="318" spans="2:7" x14ac:dyDescent="0.35">
      <c r="B318" s="4">
        <v>3</v>
      </c>
      <c r="C318" s="4" t="s">
        <v>9380</v>
      </c>
      <c r="D318" s="4" t="s">
        <v>52</v>
      </c>
      <c r="E318" s="4">
        <v>2018</v>
      </c>
      <c r="F318" s="4">
        <f>SUMIFS('Exploratory Data Analysis - vid'!V:V,'Exploratory Data Analysis - vid'!S:S,'11. ANOVA'!B318,'Exploratory Data Analysis - vid'!AF:AF,'11. ANOVA'!D318,'Exploratory Data Analysis - vid'!AL:AL,'11. ANOVA'!C318,'Exploratory Data Analysis - vid'!O:O,'11. ANOVA'!E318)</f>
        <v>59435</v>
      </c>
      <c r="G318" s="4">
        <f>IFERROR(AVERAGEIFS('Exploratory Data Analysis - vid'!V:V,'Exploratory Data Analysis - vid'!S:S,'11. ANOVA'!B318,'Exploratory Data Analysis - vid'!AF:AF,'11. ANOVA'!D318,'Exploratory Data Analysis - vid'!AL:AL,'11. ANOVA'!C318,'Exploratory Data Analysis - vid'!O:O,'11. ANOVA'!E318),0)</f>
        <v>29717.5</v>
      </c>
    </row>
    <row r="319" spans="2:7" x14ac:dyDescent="0.35">
      <c r="B319" s="4">
        <v>3</v>
      </c>
      <c r="C319" s="4" t="s">
        <v>9380</v>
      </c>
      <c r="D319" s="4" t="s">
        <v>259</v>
      </c>
      <c r="E319" s="4">
        <v>2018</v>
      </c>
      <c r="F319" s="4">
        <f>SUMIFS('Exploratory Data Analysis - vid'!V:V,'Exploratory Data Analysis - vid'!S:S,'11. ANOVA'!B319,'Exploratory Data Analysis - vid'!AF:AF,'11. ANOVA'!D319,'Exploratory Data Analysis - vid'!AL:AL,'11. ANOVA'!C319,'Exploratory Data Analysis - vid'!O:O,'11. ANOVA'!E319)</f>
        <v>0</v>
      </c>
      <c r="G319" s="4">
        <f>IFERROR(AVERAGEIFS('Exploratory Data Analysis - vid'!V:V,'Exploratory Data Analysis - vid'!S:S,'11. ANOVA'!B319,'Exploratory Data Analysis - vid'!AF:AF,'11. ANOVA'!D319,'Exploratory Data Analysis - vid'!AL:AL,'11. ANOVA'!C319,'Exploratory Data Analysis - vid'!O:O,'11. ANOVA'!E319),0)</f>
        <v>0</v>
      </c>
    </row>
    <row r="320" spans="2:7" x14ac:dyDescent="0.35">
      <c r="B320" s="4">
        <v>3</v>
      </c>
      <c r="C320" s="4" t="s">
        <v>9380</v>
      </c>
      <c r="D320" s="4" t="s">
        <v>370</v>
      </c>
      <c r="E320" s="4">
        <v>2018</v>
      </c>
      <c r="F320" s="4">
        <f>SUMIFS('Exploratory Data Analysis - vid'!V:V,'Exploratory Data Analysis - vid'!S:S,'11. ANOVA'!B320,'Exploratory Data Analysis - vid'!AF:AF,'11. ANOVA'!D320,'Exploratory Data Analysis - vid'!AL:AL,'11. ANOVA'!C320,'Exploratory Data Analysis - vid'!O:O,'11. ANOVA'!E320)</f>
        <v>0</v>
      </c>
      <c r="G320" s="4">
        <f>IFERROR(AVERAGEIFS('Exploratory Data Analysis - vid'!V:V,'Exploratory Data Analysis - vid'!S:S,'11. ANOVA'!B320,'Exploratory Data Analysis - vid'!AF:AF,'11. ANOVA'!D320,'Exploratory Data Analysis - vid'!AL:AL,'11. ANOVA'!C320,'Exploratory Data Analysis - vid'!O:O,'11. ANOVA'!E320),0)</f>
        <v>0</v>
      </c>
    </row>
    <row r="321" spans="2:7" x14ac:dyDescent="0.35">
      <c r="B321" s="4">
        <v>3</v>
      </c>
      <c r="C321" s="4" t="s">
        <v>9380</v>
      </c>
      <c r="D321" s="4" t="s">
        <v>187</v>
      </c>
      <c r="E321" s="4">
        <v>2019</v>
      </c>
      <c r="F321" s="4">
        <f>SUMIFS('Exploratory Data Analysis - vid'!V:V,'Exploratory Data Analysis - vid'!S:S,'11. ANOVA'!B321,'Exploratory Data Analysis - vid'!AF:AF,'11. ANOVA'!D321,'Exploratory Data Analysis - vid'!AL:AL,'11. ANOVA'!C321,'Exploratory Data Analysis - vid'!O:O,'11. ANOVA'!E321)</f>
        <v>173845</v>
      </c>
      <c r="G321" s="4">
        <f>IFERROR(AVERAGEIFS('Exploratory Data Analysis - vid'!V:V,'Exploratory Data Analysis - vid'!S:S,'11. ANOVA'!B321,'Exploratory Data Analysis - vid'!AF:AF,'11. ANOVA'!D321,'Exploratory Data Analysis - vid'!AL:AL,'11. ANOVA'!C321,'Exploratory Data Analysis - vid'!O:O,'11. ANOVA'!E321),0)</f>
        <v>86922.5</v>
      </c>
    </row>
    <row r="322" spans="2:7" x14ac:dyDescent="0.35">
      <c r="B322" s="4">
        <v>3</v>
      </c>
      <c r="C322" s="4" t="s">
        <v>9380</v>
      </c>
      <c r="D322" s="4" t="s">
        <v>52</v>
      </c>
      <c r="E322" s="4">
        <v>2019</v>
      </c>
      <c r="F322" s="4">
        <f>SUMIFS('Exploratory Data Analysis - vid'!V:V,'Exploratory Data Analysis - vid'!S:S,'11. ANOVA'!B322,'Exploratory Data Analysis - vid'!AF:AF,'11. ANOVA'!D322,'Exploratory Data Analysis - vid'!AL:AL,'11. ANOVA'!C322,'Exploratory Data Analysis - vid'!O:O,'11. ANOVA'!E322)</f>
        <v>489979</v>
      </c>
      <c r="G322" s="4">
        <f>IFERROR(AVERAGEIFS('Exploratory Data Analysis - vid'!V:V,'Exploratory Data Analysis - vid'!S:S,'11. ANOVA'!B322,'Exploratory Data Analysis - vid'!AF:AF,'11. ANOVA'!D322,'Exploratory Data Analysis - vid'!AL:AL,'11. ANOVA'!C322,'Exploratory Data Analysis - vid'!O:O,'11. ANOVA'!E322),0)</f>
        <v>163326.33333333334</v>
      </c>
    </row>
    <row r="323" spans="2:7" x14ac:dyDescent="0.35">
      <c r="B323" s="4">
        <v>3</v>
      </c>
      <c r="C323" s="4" t="s">
        <v>9380</v>
      </c>
      <c r="D323" s="4" t="s">
        <v>259</v>
      </c>
      <c r="E323" s="4">
        <v>2019</v>
      </c>
      <c r="F323" s="4">
        <f>SUMIFS('Exploratory Data Analysis - vid'!V:V,'Exploratory Data Analysis - vid'!S:S,'11. ANOVA'!B323,'Exploratory Data Analysis - vid'!AF:AF,'11. ANOVA'!D323,'Exploratory Data Analysis - vid'!AL:AL,'11. ANOVA'!C323,'Exploratory Data Analysis - vid'!O:O,'11. ANOVA'!E323)</f>
        <v>0</v>
      </c>
      <c r="G323" s="4">
        <f>IFERROR(AVERAGEIFS('Exploratory Data Analysis - vid'!V:V,'Exploratory Data Analysis - vid'!S:S,'11. ANOVA'!B323,'Exploratory Data Analysis - vid'!AF:AF,'11. ANOVA'!D323,'Exploratory Data Analysis - vid'!AL:AL,'11. ANOVA'!C323,'Exploratory Data Analysis - vid'!O:O,'11. ANOVA'!E323),0)</f>
        <v>0</v>
      </c>
    </row>
    <row r="324" spans="2:7" x14ac:dyDescent="0.35">
      <c r="B324" s="4">
        <v>3</v>
      </c>
      <c r="C324" s="4" t="s">
        <v>9380</v>
      </c>
      <c r="D324" s="4" t="s">
        <v>370</v>
      </c>
      <c r="E324" s="4">
        <v>2019</v>
      </c>
      <c r="F324" s="4">
        <f>SUMIFS('Exploratory Data Analysis - vid'!V:V,'Exploratory Data Analysis - vid'!S:S,'11. ANOVA'!B324,'Exploratory Data Analysis - vid'!AF:AF,'11. ANOVA'!D324,'Exploratory Data Analysis - vid'!AL:AL,'11. ANOVA'!C324,'Exploratory Data Analysis - vid'!O:O,'11. ANOVA'!E324)</f>
        <v>0</v>
      </c>
      <c r="G324" s="4">
        <f>IFERROR(AVERAGEIFS('Exploratory Data Analysis - vid'!V:V,'Exploratory Data Analysis - vid'!S:S,'11. ANOVA'!B324,'Exploratory Data Analysis - vid'!AF:AF,'11. ANOVA'!D324,'Exploratory Data Analysis - vid'!AL:AL,'11. ANOVA'!C324,'Exploratory Data Analysis - vid'!O:O,'11. ANOVA'!E324),0)</f>
        <v>0</v>
      </c>
    </row>
    <row r="325" spans="2:7" x14ac:dyDescent="0.35">
      <c r="B325" s="4">
        <v>3</v>
      </c>
      <c r="C325" s="4" t="s">
        <v>9380</v>
      </c>
      <c r="D325" s="4" t="s">
        <v>187</v>
      </c>
      <c r="E325" s="4">
        <v>2020</v>
      </c>
      <c r="F325" s="4">
        <f>SUMIFS('Exploratory Data Analysis - vid'!V:V,'Exploratory Data Analysis - vid'!S:S,'11. ANOVA'!B325,'Exploratory Data Analysis - vid'!AF:AF,'11. ANOVA'!D325,'Exploratory Data Analysis - vid'!AL:AL,'11. ANOVA'!C325,'Exploratory Data Analysis - vid'!O:O,'11. ANOVA'!E325)</f>
        <v>86051</v>
      </c>
      <c r="G325" s="4">
        <f>IFERROR(AVERAGEIFS('Exploratory Data Analysis - vid'!V:V,'Exploratory Data Analysis - vid'!S:S,'11. ANOVA'!B325,'Exploratory Data Analysis - vid'!AF:AF,'11. ANOVA'!D325,'Exploratory Data Analysis - vid'!AL:AL,'11. ANOVA'!C325,'Exploratory Data Analysis - vid'!O:O,'11. ANOVA'!E325),0)</f>
        <v>28683.666666666668</v>
      </c>
    </row>
    <row r="326" spans="2:7" x14ac:dyDescent="0.35">
      <c r="B326" s="4">
        <v>3</v>
      </c>
      <c r="C326" s="4" t="s">
        <v>9380</v>
      </c>
      <c r="D326" s="4" t="s">
        <v>52</v>
      </c>
      <c r="E326" s="4">
        <v>2020</v>
      </c>
      <c r="F326" s="4">
        <f>SUMIFS('Exploratory Data Analysis - vid'!V:V,'Exploratory Data Analysis - vid'!S:S,'11. ANOVA'!B326,'Exploratory Data Analysis - vid'!AF:AF,'11. ANOVA'!D326,'Exploratory Data Analysis - vid'!AL:AL,'11. ANOVA'!C326,'Exploratory Data Analysis - vid'!O:O,'11. ANOVA'!E326)</f>
        <v>309557</v>
      </c>
      <c r="G326" s="4">
        <f>IFERROR(AVERAGEIFS('Exploratory Data Analysis - vid'!V:V,'Exploratory Data Analysis - vid'!S:S,'11. ANOVA'!B326,'Exploratory Data Analysis - vid'!AF:AF,'11. ANOVA'!D326,'Exploratory Data Analysis - vid'!AL:AL,'11. ANOVA'!C326,'Exploratory Data Analysis - vid'!O:O,'11. ANOVA'!E326),0)</f>
        <v>44222.428571428572</v>
      </c>
    </row>
    <row r="327" spans="2:7" x14ac:dyDescent="0.35">
      <c r="B327" s="4">
        <v>3</v>
      </c>
      <c r="C327" s="4" t="s">
        <v>9380</v>
      </c>
      <c r="D327" s="4" t="s">
        <v>259</v>
      </c>
      <c r="E327" s="4">
        <v>2020</v>
      </c>
      <c r="F327" s="4">
        <f>SUMIFS('Exploratory Data Analysis - vid'!V:V,'Exploratory Data Analysis - vid'!S:S,'11. ANOVA'!B327,'Exploratory Data Analysis - vid'!AF:AF,'11. ANOVA'!D327,'Exploratory Data Analysis - vid'!AL:AL,'11. ANOVA'!C327,'Exploratory Data Analysis - vid'!O:O,'11. ANOVA'!E327)</f>
        <v>142959</v>
      </c>
      <c r="G327" s="4">
        <f>IFERROR(AVERAGEIFS('Exploratory Data Analysis - vid'!V:V,'Exploratory Data Analysis - vid'!S:S,'11. ANOVA'!B327,'Exploratory Data Analysis - vid'!AF:AF,'11. ANOVA'!D327,'Exploratory Data Analysis - vid'!AL:AL,'11. ANOVA'!C327,'Exploratory Data Analysis - vid'!O:O,'11. ANOVA'!E327),0)</f>
        <v>71479.5</v>
      </c>
    </row>
    <row r="328" spans="2:7" x14ac:dyDescent="0.35">
      <c r="B328" s="4">
        <v>3</v>
      </c>
      <c r="C328" s="4" t="s">
        <v>9380</v>
      </c>
      <c r="D328" s="4" t="s">
        <v>370</v>
      </c>
      <c r="E328" s="4">
        <v>2020</v>
      </c>
      <c r="F328" s="4">
        <f>SUMIFS('Exploratory Data Analysis - vid'!V:V,'Exploratory Data Analysis - vid'!S:S,'11. ANOVA'!B328,'Exploratory Data Analysis - vid'!AF:AF,'11. ANOVA'!D328,'Exploratory Data Analysis - vid'!AL:AL,'11. ANOVA'!C328,'Exploratory Data Analysis - vid'!O:O,'11. ANOVA'!E328)</f>
        <v>0</v>
      </c>
      <c r="G328" s="4">
        <f>IFERROR(AVERAGEIFS('Exploratory Data Analysis - vid'!V:V,'Exploratory Data Analysis - vid'!S:S,'11. ANOVA'!B328,'Exploratory Data Analysis - vid'!AF:AF,'11. ANOVA'!D328,'Exploratory Data Analysis - vid'!AL:AL,'11. ANOVA'!C328,'Exploratory Data Analysis - vid'!O:O,'11. ANOVA'!E328),0)</f>
        <v>0</v>
      </c>
    </row>
    <row r="329" spans="2:7" x14ac:dyDescent="0.35">
      <c r="B329" s="4">
        <v>3</v>
      </c>
      <c r="C329" s="4" t="s">
        <v>9380</v>
      </c>
      <c r="D329" s="4" t="s">
        <v>187</v>
      </c>
      <c r="E329" s="4">
        <v>2021</v>
      </c>
      <c r="F329" s="4">
        <f>SUMIFS('Exploratory Data Analysis - vid'!V:V,'Exploratory Data Analysis - vid'!S:S,'11. ANOVA'!B329,'Exploratory Data Analysis - vid'!AF:AF,'11. ANOVA'!D329,'Exploratory Data Analysis - vid'!AL:AL,'11. ANOVA'!C329,'Exploratory Data Analysis - vid'!O:O,'11. ANOVA'!E329)</f>
        <v>438723</v>
      </c>
      <c r="G329" s="4">
        <f>IFERROR(AVERAGEIFS('Exploratory Data Analysis - vid'!V:V,'Exploratory Data Analysis - vid'!S:S,'11. ANOVA'!B329,'Exploratory Data Analysis - vid'!AF:AF,'11. ANOVA'!D329,'Exploratory Data Analysis - vid'!AL:AL,'11. ANOVA'!C329,'Exploratory Data Analysis - vid'!O:O,'11. ANOVA'!E329),0)</f>
        <v>54840.375</v>
      </c>
    </row>
    <row r="330" spans="2:7" x14ac:dyDescent="0.35">
      <c r="B330" s="4">
        <v>3</v>
      </c>
      <c r="C330" s="4" t="s">
        <v>9380</v>
      </c>
      <c r="D330" s="4" t="s">
        <v>52</v>
      </c>
      <c r="E330" s="4">
        <v>2021</v>
      </c>
      <c r="F330" s="4">
        <f>SUMIFS('Exploratory Data Analysis - vid'!V:V,'Exploratory Data Analysis - vid'!S:S,'11. ANOVA'!B330,'Exploratory Data Analysis - vid'!AF:AF,'11. ANOVA'!D330,'Exploratory Data Analysis - vid'!AL:AL,'11. ANOVA'!C330,'Exploratory Data Analysis - vid'!O:O,'11. ANOVA'!E330)</f>
        <v>1848990</v>
      </c>
      <c r="G330" s="4">
        <f>IFERROR(AVERAGEIFS('Exploratory Data Analysis - vid'!V:V,'Exploratory Data Analysis - vid'!S:S,'11. ANOVA'!B330,'Exploratory Data Analysis - vid'!AF:AF,'11. ANOVA'!D330,'Exploratory Data Analysis - vid'!AL:AL,'11. ANOVA'!C330,'Exploratory Data Analysis - vid'!O:O,'11. ANOVA'!E330),0)</f>
        <v>108764.11764705883</v>
      </c>
    </row>
    <row r="331" spans="2:7" x14ac:dyDescent="0.35">
      <c r="B331" s="4">
        <v>3</v>
      </c>
      <c r="C331" s="4" t="s">
        <v>9380</v>
      </c>
      <c r="D331" s="4" t="s">
        <v>259</v>
      </c>
      <c r="E331" s="4">
        <v>2021</v>
      </c>
      <c r="F331" s="4">
        <f>SUMIFS('Exploratory Data Analysis - vid'!V:V,'Exploratory Data Analysis - vid'!S:S,'11. ANOVA'!B331,'Exploratory Data Analysis - vid'!AF:AF,'11. ANOVA'!D331,'Exploratory Data Analysis - vid'!AL:AL,'11. ANOVA'!C331,'Exploratory Data Analysis - vid'!O:O,'11. ANOVA'!E331)</f>
        <v>86221</v>
      </c>
      <c r="G331" s="4">
        <f>IFERROR(AVERAGEIFS('Exploratory Data Analysis - vid'!V:V,'Exploratory Data Analysis - vid'!S:S,'11. ANOVA'!B331,'Exploratory Data Analysis - vid'!AF:AF,'11. ANOVA'!D331,'Exploratory Data Analysis - vid'!AL:AL,'11. ANOVA'!C331,'Exploratory Data Analysis - vid'!O:O,'11. ANOVA'!E331),0)</f>
        <v>28740.333333333332</v>
      </c>
    </row>
    <row r="332" spans="2:7" x14ac:dyDescent="0.35">
      <c r="B332" s="4">
        <v>3</v>
      </c>
      <c r="C332" s="4" t="s">
        <v>9380</v>
      </c>
      <c r="D332" s="4" t="s">
        <v>370</v>
      </c>
      <c r="E332" s="4">
        <v>2021</v>
      </c>
      <c r="F332" s="4">
        <f>SUMIFS('Exploratory Data Analysis - vid'!V:V,'Exploratory Data Analysis - vid'!S:S,'11. ANOVA'!B332,'Exploratory Data Analysis - vid'!AF:AF,'11. ANOVA'!D332,'Exploratory Data Analysis - vid'!AL:AL,'11. ANOVA'!C332,'Exploratory Data Analysis - vid'!O:O,'11. ANOVA'!E332)</f>
        <v>0</v>
      </c>
      <c r="G332" s="4">
        <f>IFERROR(AVERAGEIFS('Exploratory Data Analysis - vid'!V:V,'Exploratory Data Analysis - vid'!S:S,'11. ANOVA'!B332,'Exploratory Data Analysis - vid'!AF:AF,'11. ANOVA'!D332,'Exploratory Data Analysis - vid'!AL:AL,'11. ANOVA'!C332,'Exploratory Data Analysis - vid'!O:O,'11. ANOVA'!E332),0)</f>
        <v>0</v>
      </c>
    </row>
    <row r="333" spans="2:7" x14ac:dyDescent="0.35">
      <c r="B333" s="4">
        <v>3</v>
      </c>
      <c r="C333" s="4" t="s">
        <v>9380</v>
      </c>
      <c r="D333" s="4" t="s">
        <v>187</v>
      </c>
      <c r="E333" s="4">
        <v>2022</v>
      </c>
      <c r="F333" s="4">
        <f>SUMIFS('Exploratory Data Analysis - vid'!V:V,'Exploratory Data Analysis - vid'!S:S,'11. ANOVA'!B333,'Exploratory Data Analysis - vid'!AF:AF,'11. ANOVA'!D333,'Exploratory Data Analysis - vid'!AL:AL,'11. ANOVA'!C333,'Exploratory Data Analysis - vid'!O:O,'11. ANOVA'!E333)</f>
        <v>150729</v>
      </c>
      <c r="G333" s="4">
        <f>IFERROR(AVERAGEIFS('Exploratory Data Analysis - vid'!V:V,'Exploratory Data Analysis - vid'!S:S,'11. ANOVA'!B333,'Exploratory Data Analysis - vid'!AF:AF,'11. ANOVA'!D333,'Exploratory Data Analysis - vid'!AL:AL,'11. ANOVA'!C333,'Exploratory Data Analysis - vid'!O:O,'11. ANOVA'!E333),0)</f>
        <v>75364.5</v>
      </c>
    </row>
    <row r="334" spans="2:7" x14ac:dyDescent="0.35">
      <c r="B334" s="4">
        <v>3</v>
      </c>
      <c r="C334" s="4" t="s">
        <v>9380</v>
      </c>
      <c r="D334" s="4" t="s">
        <v>52</v>
      </c>
      <c r="E334" s="4">
        <v>2022</v>
      </c>
      <c r="F334" s="4">
        <f>SUMIFS('Exploratory Data Analysis - vid'!V:V,'Exploratory Data Analysis - vid'!S:S,'11. ANOVA'!B334,'Exploratory Data Analysis - vid'!AF:AF,'11. ANOVA'!D334,'Exploratory Data Analysis - vid'!AL:AL,'11. ANOVA'!C334,'Exploratory Data Analysis - vid'!O:O,'11. ANOVA'!E334)</f>
        <v>478963</v>
      </c>
      <c r="G334" s="4">
        <f>IFERROR(AVERAGEIFS('Exploratory Data Analysis - vid'!V:V,'Exploratory Data Analysis - vid'!S:S,'11. ANOVA'!B334,'Exploratory Data Analysis - vid'!AF:AF,'11. ANOVA'!D334,'Exploratory Data Analysis - vid'!AL:AL,'11. ANOVA'!C334,'Exploratory Data Analysis - vid'!O:O,'11. ANOVA'!E334),0)</f>
        <v>68423.28571428571</v>
      </c>
    </row>
    <row r="335" spans="2:7" x14ac:dyDescent="0.35">
      <c r="B335" s="4">
        <v>3</v>
      </c>
      <c r="C335" s="4" t="s">
        <v>9380</v>
      </c>
      <c r="D335" s="4" t="s">
        <v>259</v>
      </c>
      <c r="E335" s="4">
        <v>2022</v>
      </c>
      <c r="F335" s="4">
        <f>SUMIFS('Exploratory Data Analysis - vid'!V:V,'Exploratory Data Analysis - vid'!S:S,'11. ANOVA'!B335,'Exploratory Data Analysis - vid'!AF:AF,'11. ANOVA'!D335,'Exploratory Data Analysis - vid'!AL:AL,'11. ANOVA'!C335,'Exploratory Data Analysis - vid'!O:O,'11. ANOVA'!E335)</f>
        <v>19659</v>
      </c>
      <c r="G335" s="4">
        <f>IFERROR(AVERAGEIFS('Exploratory Data Analysis - vid'!V:V,'Exploratory Data Analysis - vid'!S:S,'11. ANOVA'!B335,'Exploratory Data Analysis - vid'!AF:AF,'11. ANOVA'!D335,'Exploratory Data Analysis - vid'!AL:AL,'11. ANOVA'!C335,'Exploratory Data Analysis - vid'!O:O,'11. ANOVA'!E335),0)</f>
        <v>19659</v>
      </c>
    </row>
    <row r="336" spans="2:7" x14ac:dyDescent="0.35">
      <c r="B336" s="4">
        <v>3</v>
      </c>
      <c r="C336" s="4" t="s">
        <v>9380</v>
      </c>
      <c r="D336" s="4" t="s">
        <v>370</v>
      </c>
      <c r="E336" s="4">
        <v>2022</v>
      </c>
      <c r="F336" s="4">
        <f>SUMIFS('Exploratory Data Analysis - vid'!V:V,'Exploratory Data Analysis - vid'!S:S,'11. ANOVA'!B336,'Exploratory Data Analysis - vid'!AF:AF,'11. ANOVA'!D336,'Exploratory Data Analysis - vid'!AL:AL,'11. ANOVA'!C336,'Exploratory Data Analysis - vid'!O:O,'11. ANOVA'!E336)</f>
        <v>0</v>
      </c>
      <c r="G336" s="4">
        <f>IFERROR(AVERAGEIFS('Exploratory Data Analysis - vid'!V:V,'Exploratory Data Analysis - vid'!S:S,'11. ANOVA'!B336,'Exploratory Data Analysis - vid'!AF:AF,'11. ANOVA'!D336,'Exploratory Data Analysis - vid'!AL:AL,'11. ANOVA'!C336,'Exploratory Data Analysis - vid'!O:O,'11. ANOVA'!E336),0)</f>
        <v>0</v>
      </c>
    </row>
    <row r="337" spans="2:7" x14ac:dyDescent="0.35">
      <c r="B337" s="4">
        <v>3</v>
      </c>
      <c r="C337" s="4" t="s">
        <v>9382</v>
      </c>
      <c r="D337" s="4" t="s">
        <v>187</v>
      </c>
      <c r="E337" s="4">
        <v>2018</v>
      </c>
      <c r="F337" s="4">
        <f>SUMIFS('Exploratory Data Analysis - vid'!V:V,'Exploratory Data Analysis - vid'!S:S,'11. ANOVA'!B337,'Exploratory Data Analysis - vid'!AF:AF,'11. ANOVA'!D337,'Exploratory Data Analysis - vid'!AL:AL,'11. ANOVA'!C337,'Exploratory Data Analysis - vid'!O:O,'11. ANOVA'!E337)</f>
        <v>0</v>
      </c>
      <c r="G337" s="4">
        <f>IFERROR(AVERAGEIFS('Exploratory Data Analysis - vid'!V:V,'Exploratory Data Analysis - vid'!S:S,'11. ANOVA'!B337,'Exploratory Data Analysis - vid'!AF:AF,'11. ANOVA'!D337,'Exploratory Data Analysis - vid'!AL:AL,'11. ANOVA'!C337,'Exploratory Data Analysis - vid'!O:O,'11. ANOVA'!E337),0)</f>
        <v>0</v>
      </c>
    </row>
    <row r="338" spans="2:7" x14ac:dyDescent="0.35">
      <c r="B338" s="4">
        <v>3</v>
      </c>
      <c r="C338" s="4" t="s">
        <v>9382</v>
      </c>
      <c r="D338" s="4" t="s">
        <v>52</v>
      </c>
      <c r="E338" s="4">
        <v>2018</v>
      </c>
      <c r="F338" s="4">
        <f>SUMIFS('Exploratory Data Analysis - vid'!V:V,'Exploratory Data Analysis - vid'!S:S,'11. ANOVA'!B338,'Exploratory Data Analysis - vid'!AF:AF,'11. ANOVA'!D338,'Exploratory Data Analysis - vid'!AL:AL,'11. ANOVA'!C338,'Exploratory Data Analysis - vid'!O:O,'11. ANOVA'!E338)</f>
        <v>17779</v>
      </c>
      <c r="G338" s="4">
        <f>IFERROR(AVERAGEIFS('Exploratory Data Analysis - vid'!V:V,'Exploratory Data Analysis - vid'!S:S,'11. ANOVA'!B338,'Exploratory Data Analysis - vid'!AF:AF,'11. ANOVA'!D338,'Exploratory Data Analysis - vid'!AL:AL,'11. ANOVA'!C338,'Exploratory Data Analysis - vid'!O:O,'11. ANOVA'!E338),0)</f>
        <v>17779</v>
      </c>
    </row>
    <row r="339" spans="2:7" x14ac:dyDescent="0.35">
      <c r="B339" s="4">
        <v>3</v>
      </c>
      <c r="C339" s="4" t="s">
        <v>9382</v>
      </c>
      <c r="D339" s="4" t="s">
        <v>259</v>
      </c>
      <c r="E339" s="4">
        <v>2018</v>
      </c>
      <c r="F339" s="4">
        <f>SUMIFS('Exploratory Data Analysis - vid'!V:V,'Exploratory Data Analysis - vid'!S:S,'11. ANOVA'!B339,'Exploratory Data Analysis - vid'!AF:AF,'11. ANOVA'!D339,'Exploratory Data Analysis - vid'!AL:AL,'11. ANOVA'!C339,'Exploratory Data Analysis - vid'!O:O,'11. ANOVA'!E339)</f>
        <v>0</v>
      </c>
      <c r="G339" s="4">
        <f>IFERROR(AVERAGEIFS('Exploratory Data Analysis - vid'!V:V,'Exploratory Data Analysis - vid'!S:S,'11. ANOVA'!B339,'Exploratory Data Analysis - vid'!AF:AF,'11. ANOVA'!D339,'Exploratory Data Analysis - vid'!AL:AL,'11. ANOVA'!C339,'Exploratory Data Analysis - vid'!O:O,'11. ANOVA'!E339),0)</f>
        <v>0</v>
      </c>
    </row>
    <row r="340" spans="2:7" x14ac:dyDescent="0.35">
      <c r="B340" s="4">
        <v>3</v>
      </c>
      <c r="C340" s="4" t="s">
        <v>9382</v>
      </c>
      <c r="D340" s="4" t="s">
        <v>370</v>
      </c>
      <c r="E340" s="4">
        <v>2018</v>
      </c>
      <c r="F340" s="4">
        <f>SUMIFS('Exploratory Data Analysis - vid'!V:V,'Exploratory Data Analysis - vid'!S:S,'11. ANOVA'!B340,'Exploratory Data Analysis - vid'!AF:AF,'11. ANOVA'!D340,'Exploratory Data Analysis - vid'!AL:AL,'11. ANOVA'!C340,'Exploratory Data Analysis - vid'!O:O,'11. ANOVA'!E340)</f>
        <v>0</v>
      </c>
      <c r="G340" s="4">
        <f>IFERROR(AVERAGEIFS('Exploratory Data Analysis - vid'!V:V,'Exploratory Data Analysis - vid'!S:S,'11. ANOVA'!B340,'Exploratory Data Analysis - vid'!AF:AF,'11. ANOVA'!D340,'Exploratory Data Analysis - vid'!AL:AL,'11. ANOVA'!C340,'Exploratory Data Analysis - vid'!O:O,'11. ANOVA'!E340),0)</f>
        <v>0</v>
      </c>
    </row>
    <row r="341" spans="2:7" x14ac:dyDescent="0.35">
      <c r="B341" s="4">
        <v>3</v>
      </c>
      <c r="C341" s="4" t="s">
        <v>9382</v>
      </c>
      <c r="D341" s="4" t="s">
        <v>187</v>
      </c>
      <c r="E341" s="4">
        <v>2019</v>
      </c>
      <c r="F341" s="4">
        <f>SUMIFS('Exploratory Data Analysis - vid'!V:V,'Exploratory Data Analysis - vid'!S:S,'11. ANOVA'!B341,'Exploratory Data Analysis - vid'!AF:AF,'11. ANOVA'!D341,'Exploratory Data Analysis - vid'!AL:AL,'11. ANOVA'!C341,'Exploratory Data Analysis - vid'!O:O,'11. ANOVA'!E341)</f>
        <v>128107</v>
      </c>
      <c r="G341" s="4">
        <f>IFERROR(AVERAGEIFS('Exploratory Data Analysis - vid'!V:V,'Exploratory Data Analysis - vid'!S:S,'11. ANOVA'!B341,'Exploratory Data Analysis - vid'!AF:AF,'11. ANOVA'!D341,'Exploratory Data Analysis - vid'!AL:AL,'11. ANOVA'!C341,'Exploratory Data Analysis - vid'!O:O,'11. ANOVA'!E341),0)</f>
        <v>42702.333333333336</v>
      </c>
    </row>
    <row r="342" spans="2:7" x14ac:dyDescent="0.35">
      <c r="B342" s="4">
        <v>3</v>
      </c>
      <c r="C342" s="4" t="s">
        <v>9382</v>
      </c>
      <c r="D342" s="4" t="s">
        <v>52</v>
      </c>
      <c r="E342" s="4">
        <v>2019</v>
      </c>
      <c r="F342" s="4">
        <f>SUMIFS('Exploratory Data Analysis - vid'!V:V,'Exploratory Data Analysis - vid'!S:S,'11. ANOVA'!B342,'Exploratory Data Analysis - vid'!AF:AF,'11. ANOVA'!D342,'Exploratory Data Analysis - vid'!AL:AL,'11. ANOVA'!C342,'Exploratory Data Analysis - vid'!O:O,'11. ANOVA'!E342)</f>
        <v>402569</v>
      </c>
      <c r="G342" s="4">
        <f>IFERROR(AVERAGEIFS('Exploratory Data Analysis - vid'!V:V,'Exploratory Data Analysis - vid'!S:S,'11. ANOVA'!B342,'Exploratory Data Analysis - vid'!AF:AF,'11. ANOVA'!D342,'Exploratory Data Analysis - vid'!AL:AL,'11. ANOVA'!C342,'Exploratory Data Analysis - vid'!O:O,'11. ANOVA'!E342),0)</f>
        <v>134189.66666666666</v>
      </c>
    </row>
    <row r="343" spans="2:7" x14ac:dyDescent="0.35">
      <c r="B343" s="4">
        <v>3</v>
      </c>
      <c r="C343" s="4" t="s">
        <v>9382</v>
      </c>
      <c r="D343" s="4" t="s">
        <v>259</v>
      </c>
      <c r="E343" s="4">
        <v>2019</v>
      </c>
      <c r="F343" s="4">
        <f>SUMIFS('Exploratory Data Analysis - vid'!V:V,'Exploratory Data Analysis - vid'!S:S,'11. ANOVA'!B343,'Exploratory Data Analysis - vid'!AF:AF,'11. ANOVA'!D343,'Exploratory Data Analysis - vid'!AL:AL,'11. ANOVA'!C343,'Exploratory Data Analysis - vid'!O:O,'11. ANOVA'!E343)</f>
        <v>0</v>
      </c>
      <c r="G343" s="4">
        <f>IFERROR(AVERAGEIFS('Exploratory Data Analysis - vid'!V:V,'Exploratory Data Analysis - vid'!S:S,'11. ANOVA'!B343,'Exploratory Data Analysis - vid'!AF:AF,'11. ANOVA'!D343,'Exploratory Data Analysis - vid'!AL:AL,'11. ANOVA'!C343,'Exploratory Data Analysis - vid'!O:O,'11. ANOVA'!E343),0)</f>
        <v>0</v>
      </c>
    </row>
    <row r="344" spans="2:7" x14ac:dyDescent="0.35">
      <c r="B344" s="4">
        <v>3</v>
      </c>
      <c r="C344" s="4" t="s">
        <v>9382</v>
      </c>
      <c r="D344" s="4" t="s">
        <v>370</v>
      </c>
      <c r="E344" s="4">
        <v>2019</v>
      </c>
      <c r="F344" s="4">
        <f>SUMIFS('Exploratory Data Analysis - vid'!V:V,'Exploratory Data Analysis - vid'!S:S,'11. ANOVA'!B344,'Exploratory Data Analysis - vid'!AF:AF,'11. ANOVA'!D344,'Exploratory Data Analysis - vid'!AL:AL,'11. ANOVA'!C344,'Exploratory Data Analysis - vid'!O:O,'11. ANOVA'!E344)</f>
        <v>0</v>
      </c>
      <c r="G344" s="4">
        <f>IFERROR(AVERAGEIFS('Exploratory Data Analysis - vid'!V:V,'Exploratory Data Analysis - vid'!S:S,'11. ANOVA'!B344,'Exploratory Data Analysis - vid'!AF:AF,'11. ANOVA'!D344,'Exploratory Data Analysis - vid'!AL:AL,'11. ANOVA'!C344,'Exploratory Data Analysis - vid'!O:O,'11. ANOVA'!E344),0)</f>
        <v>0</v>
      </c>
    </row>
    <row r="345" spans="2:7" x14ac:dyDescent="0.35">
      <c r="B345" s="4">
        <v>3</v>
      </c>
      <c r="C345" s="4" t="s">
        <v>9382</v>
      </c>
      <c r="D345" s="4" t="s">
        <v>187</v>
      </c>
      <c r="E345" s="4">
        <v>2020</v>
      </c>
      <c r="F345" s="4">
        <f>SUMIFS('Exploratory Data Analysis - vid'!V:V,'Exploratory Data Analysis - vid'!S:S,'11. ANOVA'!B345,'Exploratory Data Analysis - vid'!AF:AF,'11. ANOVA'!D345,'Exploratory Data Analysis - vid'!AL:AL,'11. ANOVA'!C345,'Exploratory Data Analysis - vid'!O:O,'11. ANOVA'!E345)</f>
        <v>220283</v>
      </c>
      <c r="G345" s="4">
        <f>IFERROR(AVERAGEIFS('Exploratory Data Analysis - vid'!V:V,'Exploratory Data Analysis - vid'!S:S,'11. ANOVA'!B345,'Exploratory Data Analysis - vid'!AF:AF,'11. ANOVA'!D345,'Exploratory Data Analysis - vid'!AL:AL,'11. ANOVA'!C345,'Exploratory Data Analysis - vid'!O:O,'11. ANOVA'!E345),0)</f>
        <v>36713.833333333336</v>
      </c>
    </row>
    <row r="346" spans="2:7" x14ac:dyDescent="0.35">
      <c r="B346" s="4">
        <v>3</v>
      </c>
      <c r="C346" s="4" t="s">
        <v>9382</v>
      </c>
      <c r="D346" s="4" t="s">
        <v>52</v>
      </c>
      <c r="E346" s="4">
        <v>2020</v>
      </c>
      <c r="F346" s="4">
        <f>SUMIFS('Exploratory Data Analysis - vid'!V:V,'Exploratory Data Analysis - vid'!S:S,'11. ANOVA'!B346,'Exploratory Data Analysis - vid'!AF:AF,'11. ANOVA'!D346,'Exploratory Data Analysis - vid'!AL:AL,'11. ANOVA'!C346,'Exploratory Data Analysis - vid'!O:O,'11. ANOVA'!E346)</f>
        <v>375950</v>
      </c>
      <c r="G346" s="4">
        <f>IFERROR(AVERAGEIFS('Exploratory Data Analysis - vid'!V:V,'Exploratory Data Analysis - vid'!S:S,'11. ANOVA'!B346,'Exploratory Data Analysis - vid'!AF:AF,'11. ANOVA'!D346,'Exploratory Data Analysis - vid'!AL:AL,'11. ANOVA'!C346,'Exploratory Data Analysis - vid'!O:O,'11. ANOVA'!E346),0)</f>
        <v>28919.23076923077</v>
      </c>
    </row>
    <row r="347" spans="2:7" x14ac:dyDescent="0.35">
      <c r="B347" s="4">
        <v>3</v>
      </c>
      <c r="C347" s="4" t="s">
        <v>9382</v>
      </c>
      <c r="D347" s="4" t="s">
        <v>259</v>
      </c>
      <c r="E347" s="4">
        <v>2020</v>
      </c>
      <c r="F347" s="4">
        <f>SUMIFS('Exploratory Data Analysis - vid'!V:V,'Exploratory Data Analysis - vid'!S:S,'11. ANOVA'!B347,'Exploratory Data Analysis - vid'!AF:AF,'11. ANOVA'!D347,'Exploratory Data Analysis - vid'!AL:AL,'11. ANOVA'!C347,'Exploratory Data Analysis - vid'!O:O,'11. ANOVA'!E347)</f>
        <v>37284</v>
      </c>
      <c r="G347" s="4">
        <f>IFERROR(AVERAGEIFS('Exploratory Data Analysis - vid'!V:V,'Exploratory Data Analysis - vid'!S:S,'11. ANOVA'!B347,'Exploratory Data Analysis - vid'!AF:AF,'11. ANOVA'!D347,'Exploratory Data Analysis - vid'!AL:AL,'11. ANOVA'!C347,'Exploratory Data Analysis - vid'!O:O,'11. ANOVA'!E347),0)</f>
        <v>37284</v>
      </c>
    </row>
    <row r="348" spans="2:7" x14ac:dyDescent="0.35">
      <c r="B348" s="4">
        <v>3</v>
      </c>
      <c r="C348" s="4" t="s">
        <v>9382</v>
      </c>
      <c r="D348" s="4" t="s">
        <v>370</v>
      </c>
      <c r="E348" s="4">
        <v>2020</v>
      </c>
      <c r="F348" s="4">
        <f>SUMIFS('Exploratory Data Analysis - vid'!V:V,'Exploratory Data Analysis - vid'!S:S,'11. ANOVA'!B348,'Exploratory Data Analysis - vid'!AF:AF,'11. ANOVA'!D348,'Exploratory Data Analysis - vid'!AL:AL,'11. ANOVA'!C348,'Exploratory Data Analysis - vid'!O:O,'11. ANOVA'!E348)</f>
        <v>0</v>
      </c>
      <c r="G348" s="4">
        <f>IFERROR(AVERAGEIFS('Exploratory Data Analysis - vid'!V:V,'Exploratory Data Analysis - vid'!S:S,'11. ANOVA'!B348,'Exploratory Data Analysis - vid'!AF:AF,'11. ANOVA'!D348,'Exploratory Data Analysis - vid'!AL:AL,'11. ANOVA'!C348,'Exploratory Data Analysis - vid'!O:O,'11. ANOVA'!E348),0)</f>
        <v>0</v>
      </c>
    </row>
    <row r="349" spans="2:7" x14ac:dyDescent="0.35">
      <c r="B349" s="4">
        <v>3</v>
      </c>
      <c r="C349" s="4" t="s">
        <v>9382</v>
      </c>
      <c r="D349" s="4" t="s">
        <v>187</v>
      </c>
      <c r="E349" s="4">
        <v>2021</v>
      </c>
      <c r="F349" s="4">
        <f>SUMIFS('Exploratory Data Analysis - vid'!V:V,'Exploratory Data Analysis - vid'!S:S,'11. ANOVA'!B349,'Exploratory Data Analysis - vid'!AF:AF,'11. ANOVA'!D349,'Exploratory Data Analysis - vid'!AL:AL,'11. ANOVA'!C349,'Exploratory Data Analysis - vid'!O:O,'11. ANOVA'!E349)</f>
        <v>651327</v>
      </c>
      <c r="G349" s="4">
        <f>IFERROR(AVERAGEIFS('Exploratory Data Analysis - vid'!V:V,'Exploratory Data Analysis - vid'!S:S,'11. ANOVA'!B349,'Exploratory Data Analysis - vid'!AF:AF,'11. ANOVA'!D349,'Exploratory Data Analysis - vid'!AL:AL,'11. ANOVA'!C349,'Exploratory Data Analysis - vid'!O:O,'11. ANOVA'!E349),0)</f>
        <v>72369.666666666672</v>
      </c>
    </row>
    <row r="350" spans="2:7" x14ac:dyDescent="0.35">
      <c r="B350" s="4">
        <v>3</v>
      </c>
      <c r="C350" s="4" t="s">
        <v>9382</v>
      </c>
      <c r="D350" s="4" t="s">
        <v>52</v>
      </c>
      <c r="E350" s="4">
        <v>2021</v>
      </c>
      <c r="F350" s="4">
        <f>SUMIFS('Exploratory Data Analysis - vid'!V:V,'Exploratory Data Analysis - vid'!S:S,'11. ANOVA'!B350,'Exploratory Data Analysis - vid'!AF:AF,'11. ANOVA'!D350,'Exploratory Data Analysis - vid'!AL:AL,'11. ANOVA'!C350,'Exploratory Data Analysis - vid'!O:O,'11. ANOVA'!E350)</f>
        <v>408720</v>
      </c>
      <c r="G350" s="4">
        <f>IFERROR(AVERAGEIFS('Exploratory Data Analysis - vid'!V:V,'Exploratory Data Analysis - vid'!S:S,'11. ANOVA'!B350,'Exploratory Data Analysis - vid'!AF:AF,'11. ANOVA'!D350,'Exploratory Data Analysis - vid'!AL:AL,'11. ANOVA'!C350,'Exploratory Data Analysis - vid'!O:O,'11. ANOVA'!E350),0)</f>
        <v>58388.571428571428</v>
      </c>
    </row>
    <row r="351" spans="2:7" x14ac:dyDescent="0.35">
      <c r="B351" s="4">
        <v>3</v>
      </c>
      <c r="C351" s="4" t="s">
        <v>9382</v>
      </c>
      <c r="D351" s="4" t="s">
        <v>259</v>
      </c>
      <c r="E351" s="4">
        <v>2021</v>
      </c>
      <c r="F351" s="4">
        <f>SUMIFS('Exploratory Data Analysis - vid'!V:V,'Exploratory Data Analysis - vid'!S:S,'11. ANOVA'!B351,'Exploratory Data Analysis - vid'!AF:AF,'11. ANOVA'!D351,'Exploratory Data Analysis - vid'!AL:AL,'11. ANOVA'!C351,'Exploratory Data Analysis - vid'!O:O,'11. ANOVA'!E351)</f>
        <v>664086</v>
      </c>
      <c r="G351" s="4">
        <f>IFERROR(AVERAGEIFS('Exploratory Data Analysis - vid'!V:V,'Exploratory Data Analysis - vid'!S:S,'11. ANOVA'!B351,'Exploratory Data Analysis - vid'!AF:AF,'11. ANOVA'!D351,'Exploratory Data Analysis - vid'!AL:AL,'11. ANOVA'!C351,'Exploratory Data Analysis - vid'!O:O,'11. ANOVA'!E351),0)</f>
        <v>221362</v>
      </c>
    </row>
    <row r="352" spans="2:7" x14ac:dyDescent="0.35">
      <c r="B352" s="4">
        <v>3</v>
      </c>
      <c r="C352" s="4" t="s">
        <v>9382</v>
      </c>
      <c r="D352" s="4" t="s">
        <v>370</v>
      </c>
      <c r="E352" s="4">
        <v>2021</v>
      </c>
      <c r="F352" s="4">
        <f>SUMIFS('Exploratory Data Analysis - vid'!V:V,'Exploratory Data Analysis - vid'!S:S,'11. ANOVA'!B352,'Exploratory Data Analysis - vid'!AF:AF,'11. ANOVA'!D352,'Exploratory Data Analysis - vid'!AL:AL,'11. ANOVA'!C352,'Exploratory Data Analysis - vid'!O:O,'11. ANOVA'!E352)</f>
        <v>0</v>
      </c>
      <c r="G352" s="4">
        <f>IFERROR(AVERAGEIFS('Exploratory Data Analysis - vid'!V:V,'Exploratory Data Analysis - vid'!S:S,'11. ANOVA'!B352,'Exploratory Data Analysis - vid'!AF:AF,'11. ANOVA'!D352,'Exploratory Data Analysis - vid'!AL:AL,'11. ANOVA'!C352,'Exploratory Data Analysis - vid'!O:O,'11. ANOVA'!E352),0)</f>
        <v>0</v>
      </c>
    </row>
    <row r="353" spans="2:7" x14ac:dyDescent="0.35">
      <c r="B353" s="4">
        <v>3</v>
      </c>
      <c r="C353" s="4" t="s">
        <v>9382</v>
      </c>
      <c r="D353" s="4" t="s">
        <v>187</v>
      </c>
      <c r="E353" s="4">
        <v>2022</v>
      </c>
      <c r="F353" s="4">
        <f>SUMIFS('Exploratory Data Analysis - vid'!V:V,'Exploratory Data Analysis - vid'!S:S,'11. ANOVA'!B353,'Exploratory Data Analysis - vid'!AF:AF,'11. ANOVA'!D353,'Exploratory Data Analysis - vid'!AL:AL,'11. ANOVA'!C353,'Exploratory Data Analysis - vid'!O:O,'11. ANOVA'!E353)</f>
        <v>341006</v>
      </c>
      <c r="G353" s="4">
        <f>IFERROR(AVERAGEIFS('Exploratory Data Analysis - vid'!V:V,'Exploratory Data Analysis - vid'!S:S,'11. ANOVA'!B353,'Exploratory Data Analysis - vid'!AF:AF,'11. ANOVA'!D353,'Exploratory Data Analysis - vid'!AL:AL,'11. ANOVA'!C353,'Exploratory Data Analysis - vid'!O:O,'11. ANOVA'!E353),0)</f>
        <v>85251.5</v>
      </c>
    </row>
    <row r="354" spans="2:7" x14ac:dyDescent="0.35">
      <c r="B354" s="4">
        <v>3</v>
      </c>
      <c r="C354" s="4" t="s">
        <v>9382</v>
      </c>
      <c r="D354" s="4" t="s">
        <v>52</v>
      </c>
      <c r="E354" s="4">
        <v>2022</v>
      </c>
      <c r="F354" s="4">
        <f>SUMIFS('Exploratory Data Analysis - vid'!V:V,'Exploratory Data Analysis - vid'!S:S,'11. ANOVA'!B354,'Exploratory Data Analysis - vid'!AF:AF,'11. ANOVA'!D354,'Exploratory Data Analysis - vid'!AL:AL,'11. ANOVA'!C354,'Exploratory Data Analysis - vid'!O:O,'11. ANOVA'!E354)</f>
        <v>820968</v>
      </c>
      <c r="G354" s="4">
        <f>IFERROR(AVERAGEIFS('Exploratory Data Analysis - vid'!V:V,'Exploratory Data Analysis - vid'!S:S,'11. ANOVA'!B354,'Exploratory Data Analysis - vid'!AF:AF,'11. ANOVA'!D354,'Exploratory Data Analysis - vid'!AL:AL,'11. ANOVA'!C354,'Exploratory Data Analysis - vid'!O:O,'11. ANOVA'!E354),0)</f>
        <v>82096.800000000003</v>
      </c>
    </row>
    <row r="355" spans="2:7" x14ac:dyDescent="0.35">
      <c r="B355" s="4">
        <v>3</v>
      </c>
      <c r="C355" s="4" t="s">
        <v>9382</v>
      </c>
      <c r="D355" s="4" t="s">
        <v>259</v>
      </c>
      <c r="E355" s="4">
        <v>2022</v>
      </c>
      <c r="F355" s="4">
        <f>SUMIFS('Exploratory Data Analysis - vid'!V:V,'Exploratory Data Analysis - vid'!S:S,'11. ANOVA'!B355,'Exploratory Data Analysis - vid'!AF:AF,'11. ANOVA'!D355,'Exploratory Data Analysis - vid'!AL:AL,'11. ANOVA'!C355,'Exploratory Data Analysis - vid'!O:O,'11. ANOVA'!E355)</f>
        <v>531883</v>
      </c>
      <c r="G355" s="4">
        <f>IFERROR(AVERAGEIFS('Exploratory Data Analysis - vid'!V:V,'Exploratory Data Analysis - vid'!S:S,'11. ANOVA'!B355,'Exploratory Data Analysis - vid'!AF:AF,'11. ANOVA'!D355,'Exploratory Data Analysis - vid'!AL:AL,'11. ANOVA'!C355,'Exploratory Data Analysis - vid'!O:O,'11. ANOVA'!E355),0)</f>
        <v>265941.5</v>
      </c>
    </row>
    <row r="356" spans="2:7" x14ac:dyDescent="0.35">
      <c r="B356" s="4">
        <v>3</v>
      </c>
      <c r="C356" s="4" t="s">
        <v>9382</v>
      </c>
      <c r="D356" s="4" t="s">
        <v>370</v>
      </c>
      <c r="E356" s="4">
        <v>2022</v>
      </c>
      <c r="F356" s="4">
        <f>SUMIFS('Exploratory Data Analysis - vid'!V:V,'Exploratory Data Analysis - vid'!S:S,'11. ANOVA'!B356,'Exploratory Data Analysis - vid'!AF:AF,'11. ANOVA'!D356,'Exploratory Data Analysis - vid'!AL:AL,'11. ANOVA'!C356,'Exploratory Data Analysis - vid'!O:O,'11. ANOVA'!E356)</f>
        <v>35558</v>
      </c>
      <c r="G356" s="4">
        <f>IFERROR(AVERAGEIFS('Exploratory Data Analysis - vid'!V:V,'Exploratory Data Analysis - vid'!S:S,'11. ANOVA'!B356,'Exploratory Data Analysis - vid'!AF:AF,'11. ANOVA'!D356,'Exploratory Data Analysis - vid'!AL:AL,'11. ANOVA'!C356,'Exploratory Data Analysis - vid'!O:O,'11. ANOVA'!E356),0)</f>
        <v>35558</v>
      </c>
    </row>
    <row r="357" spans="2:7" x14ac:dyDescent="0.35">
      <c r="B357" s="4">
        <v>3</v>
      </c>
      <c r="C357" s="4" t="s">
        <v>9383</v>
      </c>
      <c r="D357" s="4" t="s">
        <v>187</v>
      </c>
      <c r="E357" s="4">
        <v>2018</v>
      </c>
      <c r="F357" s="4">
        <f>SUMIFS('Exploratory Data Analysis - vid'!V:V,'Exploratory Data Analysis - vid'!S:S,'11. ANOVA'!B357,'Exploratory Data Analysis - vid'!AF:AF,'11. ANOVA'!D357,'Exploratory Data Analysis - vid'!AL:AL,'11. ANOVA'!C357,'Exploratory Data Analysis - vid'!O:O,'11. ANOVA'!E357)</f>
        <v>0</v>
      </c>
      <c r="G357" s="4">
        <f>IFERROR(AVERAGEIFS('Exploratory Data Analysis - vid'!V:V,'Exploratory Data Analysis - vid'!S:S,'11. ANOVA'!B357,'Exploratory Data Analysis - vid'!AF:AF,'11. ANOVA'!D357,'Exploratory Data Analysis - vid'!AL:AL,'11. ANOVA'!C357,'Exploratory Data Analysis - vid'!O:O,'11. ANOVA'!E357),0)</f>
        <v>0</v>
      </c>
    </row>
    <row r="358" spans="2:7" x14ac:dyDescent="0.35">
      <c r="B358" s="4">
        <v>3</v>
      </c>
      <c r="C358" s="4" t="s">
        <v>9383</v>
      </c>
      <c r="D358" s="4" t="s">
        <v>52</v>
      </c>
      <c r="E358" s="4">
        <v>2018</v>
      </c>
      <c r="F358" s="4">
        <f>SUMIFS('Exploratory Data Analysis - vid'!V:V,'Exploratory Data Analysis - vid'!S:S,'11. ANOVA'!B358,'Exploratory Data Analysis - vid'!AF:AF,'11. ANOVA'!D358,'Exploratory Data Analysis - vid'!AL:AL,'11. ANOVA'!C358,'Exploratory Data Analysis - vid'!O:O,'11. ANOVA'!E358)</f>
        <v>102573</v>
      </c>
      <c r="G358" s="4">
        <f>IFERROR(AVERAGEIFS('Exploratory Data Analysis - vid'!V:V,'Exploratory Data Analysis - vid'!S:S,'11. ANOVA'!B358,'Exploratory Data Analysis - vid'!AF:AF,'11. ANOVA'!D358,'Exploratory Data Analysis - vid'!AL:AL,'11. ANOVA'!C358,'Exploratory Data Analysis - vid'!O:O,'11. ANOVA'!E358),0)</f>
        <v>51286.5</v>
      </c>
    </row>
    <row r="359" spans="2:7" x14ac:dyDescent="0.35">
      <c r="B359" s="4">
        <v>3</v>
      </c>
      <c r="C359" s="4" t="s">
        <v>9383</v>
      </c>
      <c r="D359" s="4" t="s">
        <v>259</v>
      </c>
      <c r="E359" s="4">
        <v>2018</v>
      </c>
      <c r="F359" s="4">
        <f>SUMIFS('Exploratory Data Analysis - vid'!V:V,'Exploratory Data Analysis - vid'!S:S,'11. ANOVA'!B359,'Exploratory Data Analysis - vid'!AF:AF,'11. ANOVA'!D359,'Exploratory Data Analysis - vid'!AL:AL,'11. ANOVA'!C359,'Exploratory Data Analysis - vid'!O:O,'11. ANOVA'!E359)</f>
        <v>0</v>
      </c>
      <c r="G359" s="4">
        <f>IFERROR(AVERAGEIFS('Exploratory Data Analysis - vid'!V:V,'Exploratory Data Analysis - vid'!S:S,'11. ANOVA'!B359,'Exploratory Data Analysis - vid'!AF:AF,'11. ANOVA'!D359,'Exploratory Data Analysis - vid'!AL:AL,'11. ANOVA'!C359,'Exploratory Data Analysis - vid'!O:O,'11. ANOVA'!E359),0)</f>
        <v>0</v>
      </c>
    </row>
    <row r="360" spans="2:7" x14ac:dyDescent="0.35">
      <c r="B360" s="4">
        <v>3</v>
      </c>
      <c r="C360" s="4" t="s">
        <v>9383</v>
      </c>
      <c r="D360" s="4" t="s">
        <v>370</v>
      </c>
      <c r="E360" s="4">
        <v>2018</v>
      </c>
      <c r="F360" s="4">
        <f>SUMIFS('Exploratory Data Analysis - vid'!V:V,'Exploratory Data Analysis - vid'!S:S,'11. ANOVA'!B360,'Exploratory Data Analysis - vid'!AF:AF,'11. ANOVA'!D360,'Exploratory Data Analysis - vid'!AL:AL,'11. ANOVA'!C360,'Exploratory Data Analysis - vid'!O:O,'11. ANOVA'!E360)</f>
        <v>0</v>
      </c>
      <c r="G360" s="4">
        <f>IFERROR(AVERAGEIFS('Exploratory Data Analysis - vid'!V:V,'Exploratory Data Analysis - vid'!S:S,'11. ANOVA'!B360,'Exploratory Data Analysis - vid'!AF:AF,'11. ANOVA'!D360,'Exploratory Data Analysis - vid'!AL:AL,'11. ANOVA'!C360,'Exploratory Data Analysis - vid'!O:O,'11. ANOVA'!E360),0)</f>
        <v>0</v>
      </c>
    </row>
    <row r="361" spans="2:7" x14ac:dyDescent="0.35">
      <c r="B361" s="4">
        <v>3</v>
      </c>
      <c r="C361" s="4" t="s">
        <v>9383</v>
      </c>
      <c r="D361" s="4" t="s">
        <v>187</v>
      </c>
      <c r="E361" s="4">
        <v>2019</v>
      </c>
      <c r="F361" s="4">
        <f>SUMIFS('Exploratory Data Analysis - vid'!V:V,'Exploratory Data Analysis - vid'!S:S,'11. ANOVA'!B361,'Exploratory Data Analysis - vid'!AF:AF,'11. ANOVA'!D361,'Exploratory Data Analysis - vid'!AL:AL,'11. ANOVA'!C361,'Exploratory Data Analysis - vid'!O:O,'11. ANOVA'!E361)</f>
        <v>0</v>
      </c>
      <c r="G361" s="4">
        <f>IFERROR(AVERAGEIFS('Exploratory Data Analysis - vid'!V:V,'Exploratory Data Analysis - vid'!S:S,'11. ANOVA'!B361,'Exploratory Data Analysis - vid'!AF:AF,'11. ANOVA'!D361,'Exploratory Data Analysis - vid'!AL:AL,'11. ANOVA'!C361,'Exploratory Data Analysis - vid'!O:O,'11. ANOVA'!E361),0)</f>
        <v>0</v>
      </c>
    </row>
    <row r="362" spans="2:7" x14ac:dyDescent="0.35">
      <c r="B362" s="4">
        <v>3</v>
      </c>
      <c r="C362" s="4" t="s">
        <v>9383</v>
      </c>
      <c r="D362" s="4" t="s">
        <v>52</v>
      </c>
      <c r="E362" s="4">
        <v>2019</v>
      </c>
      <c r="F362" s="4">
        <f>SUMIFS('Exploratory Data Analysis - vid'!V:V,'Exploratory Data Analysis - vid'!S:S,'11. ANOVA'!B362,'Exploratory Data Analysis - vid'!AF:AF,'11. ANOVA'!D362,'Exploratory Data Analysis - vid'!AL:AL,'11. ANOVA'!C362,'Exploratory Data Analysis - vid'!O:O,'11. ANOVA'!E362)</f>
        <v>41601</v>
      </c>
      <c r="G362" s="4">
        <f>IFERROR(AVERAGEIFS('Exploratory Data Analysis - vid'!V:V,'Exploratory Data Analysis - vid'!S:S,'11. ANOVA'!B362,'Exploratory Data Analysis - vid'!AF:AF,'11. ANOVA'!D362,'Exploratory Data Analysis - vid'!AL:AL,'11. ANOVA'!C362,'Exploratory Data Analysis - vid'!O:O,'11. ANOVA'!E362),0)</f>
        <v>20800.5</v>
      </c>
    </row>
    <row r="363" spans="2:7" x14ac:dyDescent="0.35">
      <c r="B363" s="4">
        <v>3</v>
      </c>
      <c r="C363" s="4" t="s">
        <v>9383</v>
      </c>
      <c r="D363" s="4" t="s">
        <v>259</v>
      </c>
      <c r="E363" s="4">
        <v>2019</v>
      </c>
      <c r="F363" s="4">
        <f>SUMIFS('Exploratory Data Analysis - vid'!V:V,'Exploratory Data Analysis - vid'!S:S,'11. ANOVA'!B363,'Exploratory Data Analysis - vid'!AF:AF,'11. ANOVA'!D363,'Exploratory Data Analysis - vid'!AL:AL,'11. ANOVA'!C363,'Exploratory Data Analysis - vid'!O:O,'11. ANOVA'!E363)</f>
        <v>44163</v>
      </c>
      <c r="G363" s="4">
        <f>IFERROR(AVERAGEIFS('Exploratory Data Analysis - vid'!V:V,'Exploratory Data Analysis - vid'!S:S,'11. ANOVA'!B363,'Exploratory Data Analysis - vid'!AF:AF,'11. ANOVA'!D363,'Exploratory Data Analysis - vid'!AL:AL,'11. ANOVA'!C363,'Exploratory Data Analysis - vid'!O:O,'11. ANOVA'!E363),0)</f>
        <v>22081.5</v>
      </c>
    </row>
    <row r="364" spans="2:7" x14ac:dyDescent="0.35">
      <c r="B364" s="4">
        <v>3</v>
      </c>
      <c r="C364" s="4" t="s">
        <v>9383</v>
      </c>
      <c r="D364" s="4" t="s">
        <v>370</v>
      </c>
      <c r="E364" s="4">
        <v>2019</v>
      </c>
      <c r="F364" s="4">
        <f>SUMIFS('Exploratory Data Analysis - vid'!V:V,'Exploratory Data Analysis - vid'!S:S,'11. ANOVA'!B364,'Exploratory Data Analysis - vid'!AF:AF,'11. ANOVA'!D364,'Exploratory Data Analysis - vid'!AL:AL,'11. ANOVA'!C364,'Exploratory Data Analysis - vid'!O:O,'11. ANOVA'!E364)</f>
        <v>0</v>
      </c>
      <c r="G364" s="4">
        <f>IFERROR(AVERAGEIFS('Exploratory Data Analysis - vid'!V:V,'Exploratory Data Analysis - vid'!S:S,'11. ANOVA'!B364,'Exploratory Data Analysis - vid'!AF:AF,'11. ANOVA'!D364,'Exploratory Data Analysis - vid'!AL:AL,'11. ANOVA'!C364,'Exploratory Data Analysis - vid'!O:O,'11. ANOVA'!E364),0)</f>
        <v>0</v>
      </c>
    </row>
    <row r="365" spans="2:7" x14ac:dyDescent="0.35">
      <c r="B365" s="4">
        <v>3</v>
      </c>
      <c r="C365" s="4" t="s">
        <v>9383</v>
      </c>
      <c r="D365" s="4" t="s">
        <v>187</v>
      </c>
      <c r="E365" s="4">
        <v>2020</v>
      </c>
      <c r="F365" s="4">
        <f>SUMIFS('Exploratory Data Analysis - vid'!V:V,'Exploratory Data Analysis - vid'!S:S,'11. ANOVA'!B365,'Exploratory Data Analysis - vid'!AF:AF,'11. ANOVA'!D365,'Exploratory Data Analysis - vid'!AL:AL,'11. ANOVA'!C365,'Exploratory Data Analysis - vid'!O:O,'11. ANOVA'!E365)</f>
        <v>39806</v>
      </c>
      <c r="G365" s="4">
        <f>IFERROR(AVERAGEIFS('Exploratory Data Analysis - vid'!V:V,'Exploratory Data Analysis - vid'!S:S,'11. ANOVA'!B365,'Exploratory Data Analysis - vid'!AF:AF,'11. ANOVA'!D365,'Exploratory Data Analysis - vid'!AL:AL,'11. ANOVA'!C365,'Exploratory Data Analysis - vid'!O:O,'11. ANOVA'!E365),0)</f>
        <v>19903</v>
      </c>
    </row>
    <row r="366" spans="2:7" x14ac:dyDescent="0.35">
      <c r="B366" s="4">
        <v>3</v>
      </c>
      <c r="C366" s="4" t="s">
        <v>9383</v>
      </c>
      <c r="D366" s="4" t="s">
        <v>52</v>
      </c>
      <c r="E366" s="4">
        <v>2020</v>
      </c>
      <c r="F366" s="4">
        <f>SUMIFS('Exploratory Data Analysis - vid'!V:V,'Exploratory Data Analysis - vid'!S:S,'11. ANOVA'!B366,'Exploratory Data Analysis - vid'!AF:AF,'11. ANOVA'!D366,'Exploratory Data Analysis - vid'!AL:AL,'11. ANOVA'!C366,'Exploratory Data Analysis - vid'!O:O,'11. ANOVA'!E366)</f>
        <v>153090</v>
      </c>
      <c r="G366" s="4">
        <f>IFERROR(AVERAGEIFS('Exploratory Data Analysis - vid'!V:V,'Exploratory Data Analysis - vid'!S:S,'11. ANOVA'!B366,'Exploratory Data Analysis - vid'!AF:AF,'11. ANOVA'!D366,'Exploratory Data Analysis - vid'!AL:AL,'11. ANOVA'!C366,'Exploratory Data Analysis - vid'!O:O,'11. ANOVA'!E366),0)</f>
        <v>30618</v>
      </c>
    </row>
    <row r="367" spans="2:7" x14ac:dyDescent="0.35">
      <c r="B367" s="4">
        <v>3</v>
      </c>
      <c r="C367" s="4" t="s">
        <v>9383</v>
      </c>
      <c r="D367" s="4" t="s">
        <v>259</v>
      </c>
      <c r="E367" s="4">
        <v>2020</v>
      </c>
      <c r="F367" s="4">
        <f>SUMIFS('Exploratory Data Analysis - vid'!V:V,'Exploratory Data Analysis - vid'!S:S,'11. ANOVA'!B367,'Exploratory Data Analysis - vid'!AF:AF,'11. ANOVA'!D367,'Exploratory Data Analysis - vid'!AL:AL,'11. ANOVA'!C367,'Exploratory Data Analysis - vid'!O:O,'11. ANOVA'!E367)</f>
        <v>82173</v>
      </c>
      <c r="G367" s="4">
        <f>IFERROR(AVERAGEIFS('Exploratory Data Analysis - vid'!V:V,'Exploratory Data Analysis - vid'!S:S,'11. ANOVA'!B367,'Exploratory Data Analysis - vid'!AF:AF,'11. ANOVA'!D367,'Exploratory Data Analysis - vid'!AL:AL,'11. ANOVA'!C367,'Exploratory Data Analysis - vid'!O:O,'11. ANOVA'!E367),0)</f>
        <v>41086.5</v>
      </c>
    </row>
    <row r="368" spans="2:7" x14ac:dyDescent="0.35">
      <c r="B368" s="4">
        <v>3</v>
      </c>
      <c r="C368" s="4" t="s">
        <v>9383</v>
      </c>
      <c r="D368" s="4" t="s">
        <v>370</v>
      </c>
      <c r="E368" s="4">
        <v>2020</v>
      </c>
      <c r="F368" s="4">
        <f>SUMIFS('Exploratory Data Analysis - vid'!V:V,'Exploratory Data Analysis - vid'!S:S,'11. ANOVA'!B368,'Exploratory Data Analysis - vid'!AF:AF,'11. ANOVA'!D368,'Exploratory Data Analysis - vid'!AL:AL,'11. ANOVA'!C368,'Exploratory Data Analysis - vid'!O:O,'11. ANOVA'!E368)</f>
        <v>0</v>
      </c>
      <c r="G368" s="4">
        <f>IFERROR(AVERAGEIFS('Exploratory Data Analysis - vid'!V:V,'Exploratory Data Analysis - vid'!S:S,'11. ANOVA'!B368,'Exploratory Data Analysis - vid'!AF:AF,'11. ANOVA'!D368,'Exploratory Data Analysis - vid'!AL:AL,'11. ANOVA'!C368,'Exploratory Data Analysis - vid'!O:O,'11. ANOVA'!E368),0)</f>
        <v>0</v>
      </c>
    </row>
    <row r="369" spans="2:7" x14ac:dyDescent="0.35">
      <c r="B369" s="4">
        <v>3</v>
      </c>
      <c r="C369" s="4" t="s">
        <v>9383</v>
      </c>
      <c r="D369" s="4" t="s">
        <v>187</v>
      </c>
      <c r="E369" s="4">
        <v>2021</v>
      </c>
      <c r="F369" s="4">
        <f>SUMIFS('Exploratory Data Analysis - vid'!V:V,'Exploratory Data Analysis - vid'!S:S,'11. ANOVA'!B369,'Exploratory Data Analysis - vid'!AF:AF,'11. ANOVA'!D369,'Exploratory Data Analysis - vid'!AL:AL,'11. ANOVA'!C369,'Exploratory Data Analysis - vid'!O:O,'11. ANOVA'!E369)</f>
        <v>5763</v>
      </c>
      <c r="G369" s="4">
        <f>IFERROR(AVERAGEIFS('Exploratory Data Analysis - vid'!V:V,'Exploratory Data Analysis - vid'!S:S,'11. ANOVA'!B369,'Exploratory Data Analysis - vid'!AF:AF,'11. ANOVA'!D369,'Exploratory Data Analysis - vid'!AL:AL,'11. ANOVA'!C369,'Exploratory Data Analysis - vid'!O:O,'11. ANOVA'!E369),0)</f>
        <v>5763</v>
      </c>
    </row>
    <row r="370" spans="2:7" x14ac:dyDescent="0.35">
      <c r="B370" s="4">
        <v>3</v>
      </c>
      <c r="C370" s="4" t="s">
        <v>9383</v>
      </c>
      <c r="D370" s="4" t="s">
        <v>52</v>
      </c>
      <c r="E370" s="4">
        <v>2021</v>
      </c>
      <c r="F370" s="4">
        <f>SUMIFS('Exploratory Data Analysis - vid'!V:V,'Exploratory Data Analysis - vid'!S:S,'11. ANOVA'!B370,'Exploratory Data Analysis - vid'!AF:AF,'11. ANOVA'!D370,'Exploratory Data Analysis - vid'!AL:AL,'11. ANOVA'!C370,'Exploratory Data Analysis - vid'!O:O,'11. ANOVA'!E370)</f>
        <v>202495</v>
      </c>
      <c r="G370" s="4">
        <f>IFERROR(AVERAGEIFS('Exploratory Data Analysis - vid'!V:V,'Exploratory Data Analysis - vid'!S:S,'11. ANOVA'!B370,'Exploratory Data Analysis - vid'!AF:AF,'11. ANOVA'!D370,'Exploratory Data Analysis - vid'!AL:AL,'11. ANOVA'!C370,'Exploratory Data Analysis - vid'!O:O,'11. ANOVA'!E370),0)</f>
        <v>28927.857142857141</v>
      </c>
    </row>
    <row r="371" spans="2:7" x14ac:dyDescent="0.35">
      <c r="B371" s="4">
        <v>3</v>
      </c>
      <c r="C371" s="4" t="s">
        <v>9383</v>
      </c>
      <c r="D371" s="4" t="s">
        <v>259</v>
      </c>
      <c r="E371" s="4">
        <v>2021</v>
      </c>
      <c r="F371" s="4">
        <f>SUMIFS('Exploratory Data Analysis - vid'!V:V,'Exploratory Data Analysis - vid'!S:S,'11. ANOVA'!B371,'Exploratory Data Analysis - vid'!AF:AF,'11. ANOVA'!D371,'Exploratory Data Analysis - vid'!AL:AL,'11. ANOVA'!C371,'Exploratory Data Analysis - vid'!O:O,'11. ANOVA'!E371)</f>
        <v>0</v>
      </c>
      <c r="G371" s="4">
        <f>IFERROR(AVERAGEIFS('Exploratory Data Analysis - vid'!V:V,'Exploratory Data Analysis - vid'!S:S,'11. ANOVA'!B371,'Exploratory Data Analysis - vid'!AF:AF,'11. ANOVA'!D371,'Exploratory Data Analysis - vid'!AL:AL,'11. ANOVA'!C371,'Exploratory Data Analysis - vid'!O:O,'11. ANOVA'!E371),0)</f>
        <v>0</v>
      </c>
    </row>
    <row r="372" spans="2:7" x14ac:dyDescent="0.35">
      <c r="B372" s="4">
        <v>3</v>
      </c>
      <c r="C372" s="4" t="s">
        <v>9383</v>
      </c>
      <c r="D372" s="4" t="s">
        <v>370</v>
      </c>
      <c r="E372" s="4">
        <v>2021</v>
      </c>
      <c r="F372" s="4">
        <f>SUMIFS('Exploratory Data Analysis - vid'!V:V,'Exploratory Data Analysis - vid'!S:S,'11. ANOVA'!B372,'Exploratory Data Analysis - vid'!AF:AF,'11. ANOVA'!D372,'Exploratory Data Analysis - vid'!AL:AL,'11. ANOVA'!C372,'Exploratory Data Analysis - vid'!O:O,'11. ANOVA'!E372)</f>
        <v>0</v>
      </c>
      <c r="G372" s="4">
        <f>IFERROR(AVERAGEIFS('Exploratory Data Analysis - vid'!V:V,'Exploratory Data Analysis - vid'!S:S,'11. ANOVA'!B372,'Exploratory Data Analysis - vid'!AF:AF,'11. ANOVA'!D372,'Exploratory Data Analysis - vid'!AL:AL,'11. ANOVA'!C372,'Exploratory Data Analysis - vid'!O:O,'11. ANOVA'!E372),0)</f>
        <v>0</v>
      </c>
    </row>
    <row r="373" spans="2:7" x14ac:dyDescent="0.35">
      <c r="B373" s="4">
        <v>3</v>
      </c>
      <c r="C373" s="4" t="s">
        <v>9383</v>
      </c>
      <c r="D373" s="4" t="s">
        <v>187</v>
      </c>
      <c r="E373" s="4">
        <v>2022</v>
      </c>
      <c r="F373" s="4">
        <f>SUMIFS('Exploratory Data Analysis - vid'!V:V,'Exploratory Data Analysis - vid'!S:S,'11. ANOVA'!B373,'Exploratory Data Analysis - vid'!AF:AF,'11. ANOVA'!D373,'Exploratory Data Analysis - vid'!AL:AL,'11. ANOVA'!C373,'Exploratory Data Analysis - vid'!O:O,'11. ANOVA'!E373)</f>
        <v>456941</v>
      </c>
      <c r="G373" s="4">
        <f>IFERROR(AVERAGEIFS('Exploratory Data Analysis - vid'!V:V,'Exploratory Data Analysis - vid'!S:S,'11. ANOVA'!B373,'Exploratory Data Analysis - vid'!AF:AF,'11. ANOVA'!D373,'Exploratory Data Analysis - vid'!AL:AL,'11. ANOVA'!C373,'Exploratory Data Analysis - vid'!O:O,'11. ANOVA'!E373),0)</f>
        <v>152313.66666666666</v>
      </c>
    </row>
    <row r="374" spans="2:7" x14ac:dyDescent="0.35">
      <c r="B374" s="4">
        <v>3</v>
      </c>
      <c r="C374" s="4" t="s">
        <v>9383</v>
      </c>
      <c r="D374" s="4" t="s">
        <v>52</v>
      </c>
      <c r="E374" s="4">
        <v>2022</v>
      </c>
      <c r="F374" s="4">
        <f>SUMIFS('Exploratory Data Analysis - vid'!V:V,'Exploratory Data Analysis - vid'!S:S,'11. ANOVA'!B374,'Exploratory Data Analysis - vid'!AF:AF,'11. ANOVA'!D374,'Exploratory Data Analysis - vid'!AL:AL,'11. ANOVA'!C374,'Exploratory Data Analysis - vid'!O:O,'11. ANOVA'!E374)</f>
        <v>581376</v>
      </c>
      <c r="G374" s="4">
        <f>IFERROR(AVERAGEIFS('Exploratory Data Analysis - vid'!V:V,'Exploratory Data Analysis - vid'!S:S,'11. ANOVA'!B374,'Exploratory Data Analysis - vid'!AF:AF,'11. ANOVA'!D374,'Exploratory Data Analysis - vid'!AL:AL,'11. ANOVA'!C374,'Exploratory Data Analysis - vid'!O:O,'11. ANOVA'!E374),0)</f>
        <v>116275.2</v>
      </c>
    </row>
    <row r="375" spans="2:7" x14ac:dyDescent="0.35">
      <c r="B375" s="4">
        <v>3</v>
      </c>
      <c r="C375" s="4" t="s">
        <v>9383</v>
      </c>
      <c r="D375" s="4" t="s">
        <v>259</v>
      </c>
      <c r="E375" s="4">
        <v>2022</v>
      </c>
      <c r="F375" s="4">
        <f>SUMIFS('Exploratory Data Analysis - vid'!V:V,'Exploratory Data Analysis - vid'!S:S,'11. ANOVA'!B375,'Exploratory Data Analysis - vid'!AF:AF,'11. ANOVA'!D375,'Exploratory Data Analysis - vid'!AL:AL,'11. ANOVA'!C375,'Exploratory Data Analysis - vid'!O:O,'11. ANOVA'!E375)</f>
        <v>30445</v>
      </c>
      <c r="G375" s="4">
        <f>IFERROR(AVERAGEIFS('Exploratory Data Analysis - vid'!V:V,'Exploratory Data Analysis - vid'!S:S,'11. ANOVA'!B375,'Exploratory Data Analysis - vid'!AF:AF,'11. ANOVA'!D375,'Exploratory Data Analysis - vid'!AL:AL,'11. ANOVA'!C375,'Exploratory Data Analysis - vid'!O:O,'11. ANOVA'!E375),0)</f>
        <v>30445</v>
      </c>
    </row>
    <row r="376" spans="2:7" x14ac:dyDescent="0.35">
      <c r="B376" s="4">
        <v>3</v>
      </c>
      <c r="C376" s="4" t="s">
        <v>9383</v>
      </c>
      <c r="D376" s="4" t="s">
        <v>370</v>
      </c>
      <c r="E376" s="4">
        <v>2022</v>
      </c>
      <c r="F376" s="4">
        <f>SUMIFS('Exploratory Data Analysis - vid'!V:V,'Exploratory Data Analysis - vid'!S:S,'11. ANOVA'!B376,'Exploratory Data Analysis - vid'!AF:AF,'11. ANOVA'!D376,'Exploratory Data Analysis - vid'!AL:AL,'11. ANOVA'!C376,'Exploratory Data Analysis - vid'!O:O,'11. ANOVA'!E376)</f>
        <v>0</v>
      </c>
      <c r="G376" s="4">
        <f>IFERROR(AVERAGEIFS('Exploratory Data Analysis - vid'!V:V,'Exploratory Data Analysis - vid'!S:S,'11. ANOVA'!B376,'Exploratory Data Analysis - vid'!AF:AF,'11. ANOVA'!D376,'Exploratory Data Analysis - vid'!AL:AL,'11. ANOVA'!C376,'Exploratory Data Analysis - vid'!O:O,'11. ANOVA'!E376),0)</f>
        <v>0</v>
      </c>
    </row>
    <row r="377" spans="2:7" x14ac:dyDescent="0.35">
      <c r="B377" s="4">
        <v>3</v>
      </c>
      <c r="C377" s="4" t="s">
        <v>9386</v>
      </c>
      <c r="D377" s="4" t="s">
        <v>187</v>
      </c>
      <c r="E377" s="4">
        <v>2018</v>
      </c>
      <c r="F377" s="4">
        <f>SUMIFS('Exploratory Data Analysis - vid'!V:V,'Exploratory Data Analysis - vid'!S:S,'11. ANOVA'!B377,'Exploratory Data Analysis - vid'!AF:AF,'11. ANOVA'!D377,'Exploratory Data Analysis - vid'!AL:AL,'11. ANOVA'!C377,'Exploratory Data Analysis - vid'!O:O,'11. ANOVA'!E377)</f>
        <v>0</v>
      </c>
      <c r="G377" s="4">
        <f>IFERROR(AVERAGEIFS('Exploratory Data Analysis - vid'!V:V,'Exploratory Data Analysis - vid'!S:S,'11. ANOVA'!B377,'Exploratory Data Analysis - vid'!AF:AF,'11. ANOVA'!D377,'Exploratory Data Analysis - vid'!AL:AL,'11. ANOVA'!C377,'Exploratory Data Analysis - vid'!O:O,'11. ANOVA'!E377),0)</f>
        <v>0</v>
      </c>
    </row>
    <row r="378" spans="2:7" x14ac:dyDescent="0.35">
      <c r="B378" s="4">
        <v>3</v>
      </c>
      <c r="C378" s="4" t="s">
        <v>9386</v>
      </c>
      <c r="D378" s="4" t="s">
        <v>52</v>
      </c>
      <c r="E378" s="4">
        <v>2018</v>
      </c>
      <c r="F378" s="4">
        <f>SUMIFS('Exploratory Data Analysis - vid'!V:V,'Exploratory Data Analysis - vid'!S:S,'11. ANOVA'!B378,'Exploratory Data Analysis - vid'!AF:AF,'11. ANOVA'!D378,'Exploratory Data Analysis - vid'!AL:AL,'11. ANOVA'!C378,'Exploratory Data Analysis - vid'!O:O,'11. ANOVA'!E378)</f>
        <v>0</v>
      </c>
      <c r="G378" s="4">
        <f>IFERROR(AVERAGEIFS('Exploratory Data Analysis - vid'!V:V,'Exploratory Data Analysis - vid'!S:S,'11. ANOVA'!B378,'Exploratory Data Analysis - vid'!AF:AF,'11. ANOVA'!D378,'Exploratory Data Analysis - vid'!AL:AL,'11. ANOVA'!C378,'Exploratory Data Analysis - vid'!O:O,'11. ANOVA'!E378),0)</f>
        <v>0</v>
      </c>
    </row>
    <row r="379" spans="2:7" x14ac:dyDescent="0.35">
      <c r="B379" s="4">
        <v>3</v>
      </c>
      <c r="C379" s="4" t="s">
        <v>9386</v>
      </c>
      <c r="D379" s="4" t="s">
        <v>259</v>
      </c>
      <c r="E379" s="4">
        <v>2018</v>
      </c>
      <c r="F379" s="4">
        <f>SUMIFS('Exploratory Data Analysis - vid'!V:V,'Exploratory Data Analysis - vid'!S:S,'11. ANOVA'!B379,'Exploratory Data Analysis - vid'!AF:AF,'11. ANOVA'!D379,'Exploratory Data Analysis - vid'!AL:AL,'11. ANOVA'!C379,'Exploratory Data Analysis - vid'!O:O,'11. ANOVA'!E379)</f>
        <v>0</v>
      </c>
      <c r="G379" s="4">
        <f>IFERROR(AVERAGEIFS('Exploratory Data Analysis - vid'!V:V,'Exploratory Data Analysis - vid'!S:S,'11. ANOVA'!B379,'Exploratory Data Analysis - vid'!AF:AF,'11. ANOVA'!D379,'Exploratory Data Analysis - vid'!AL:AL,'11. ANOVA'!C379,'Exploratory Data Analysis - vid'!O:O,'11. ANOVA'!E379),0)</f>
        <v>0</v>
      </c>
    </row>
    <row r="380" spans="2:7" x14ac:dyDescent="0.35">
      <c r="B380" s="4">
        <v>3</v>
      </c>
      <c r="C380" s="4" t="s">
        <v>9386</v>
      </c>
      <c r="D380" s="4" t="s">
        <v>370</v>
      </c>
      <c r="E380" s="4">
        <v>2018</v>
      </c>
      <c r="F380" s="4">
        <f>SUMIFS('Exploratory Data Analysis - vid'!V:V,'Exploratory Data Analysis - vid'!S:S,'11. ANOVA'!B380,'Exploratory Data Analysis - vid'!AF:AF,'11. ANOVA'!D380,'Exploratory Data Analysis - vid'!AL:AL,'11. ANOVA'!C380,'Exploratory Data Analysis - vid'!O:O,'11. ANOVA'!E380)</f>
        <v>0</v>
      </c>
      <c r="G380" s="4">
        <f>IFERROR(AVERAGEIFS('Exploratory Data Analysis - vid'!V:V,'Exploratory Data Analysis - vid'!S:S,'11. ANOVA'!B380,'Exploratory Data Analysis - vid'!AF:AF,'11. ANOVA'!D380,'Exploratory Data Analysis - vid'!AL:AL,'11. ANOVA'!C380,'Exploratory Data Analysis - vid'!O:O,'11. ANOVA'!E380),0)</f>
        <v>0</v>
      </c>
    </row>
    <row r="381" spans="2:7" x14ac:dyDescent="0.35">
      <c r="B381" s="4">
        <v>3</v>
      </c>
      <c r="C381" s="4" t="s">
        <v>9386</v>
      </c>
      <c r="D381" s="4" t="s">
        <v>187</v>
      </c>
      <c r="E381" s="4">
        <v>2019</v>
      </c>
      <c r="F381" s="4">
        <f>SUMIFS('Exploratory Data Analysis - vid'!V:V,'Exploratory Data Analysis - vid'!S:S,'11. ANOVA'!B381,'Exploratory Data Analysis - vid'!AF:AF,'11. ANOVA'!D381,'Exploratory Data Analysis - vid'!AL:AL,'11. ANOVA'!C381,'Exploratory Data Analysis - vid'!O:O,'11. ANOVA'!E381)</f>
        <v>0</v>
      </c>
      <c r="G381" s="4">
        <f>IFERROR(AVERAGEIFS('Exploratory Data Analysis - vid'!V:V,'Exploratory Data Analysis - vid'!S:S,'11. ANOVA'!B381,'Exploratory Data Analysis - vid'!AF:AF,'11. ANOVA'!D381,'Exploratory Data Analysis - vid'!AL:AL,'11. ANOVA'!C381,'Exploratory Data Analysis - vid'!O:O,'11. ANOVA'!E381),0)</f>
        <v>0</v>
      </c>
    </row>
    <row r="382" spans="2:7" x14ac:dyDescent="0.35">
      <c r="B382" s="4">
        <v>3</v>
      </c>
      <c r="C382" s="4" t="s">
        <v>9386</v>
      </c>
      <c r="D382" s="4" t="s">
        <v>52</v>
      </c>
      <c r="E382" s="4">
        <v>2019</v>
      </c>
      <c r="F382" s="4">
        <f>SUMIFS('Exploratory Data Analysis - vid'!V:V,'Exploratory Data Analysis - vid'!S:S,'11. ANOVA'!B382,'Exploratory Data Analysis - vid'!AF:AF,'11. ANOVA'!D382,'Exploratory Data Analysis - vid'!AL:AL,'11. ANOVA'!C382,'Exploratory Data Analysis - vid'!O:O,'11. ANOVA'!E382)</f>
        <v>0</v>
      </c>
      <c r="G382" s="4">
        <f>IFERROR(AVERAGEIFS('Exploratory Data Analysis - vid'!V:V,'Exploratory Data Analysis - vid'!S:S,'11. ANOVA'!B382,'Exploratory Data Analysis - vid'!AF:AF,'11. ANOVA'!D382,'Exploratory Data Analysis - vid'!AL:AL,'11. ANOVA'!C382,'Exploratory Data Analysis - vid'!O:O,'11. ANOVA'!E382),0)</f>
        <v>0</v>
      </c>
    </row>
    <row r="383" spans="2:7" x14ac:dyDescent="0.35">
      <c r="B383" s="4">
        <v>3</v>
      </c>
      <c r="C383" s="4" t="s">
        <v>9386</v>
      </c>
      <c r="D383" s="4" t="s">
        <v>259</v>
      </c>
      <c r="E383" s="4">
        <v>2019</v>
      </c>
      <c r="F383" s="4">
        <f>SUMIFS('Exploratory Data Analysis - vid'!V:V,'Exploratory Data Analysis - vid'!S:S,'11. ANOVA'!B383,'Exploratory Data Analysis - vid'!AF:AF,'11. ANOVA'!D383,'Exploratory Data Analysis - vid'!AL:AL,'11. ANOVA'!C383,'Exploratory Data Analysis - vid'!O:O,'11. ANOVA'!E383)</f>
        <v>0</v>
      </c>
      <c r="G383" s="4">
        <f>IFERROR(AVERAGEIFS('Exploratory Data Analysis - vid'!V:V,'Exploratory Data Analysis - vid'!S:S,'11. ANOVA'!B383,'Exploratory Data Analysis - vid'!AF:AF,'11. ANOVA'!D383,'Exploratory Data Analysis - vid'!AL:AL,'11. ANOVA'!C383,'Exploratory Data Analysis - vid'!O:O,'11. ANOVA'!E383),0)</f>
        <v>0</v>
      </c>
    </row>
    <row r="384" spans="2:7" x14ac:dyDescent="0.35">
      <c r="B384" s="4">
        <v>3</v>
      </c>
      <c r="C384" s="4" t="s">
        <v>9386</v>
      </c>
      <c r="D384" s="4" t="s">
        <v>370</v>
      </c>
      <c r="E384" s="4">
        <v>2019</v>
      </c>
      <c r="F384" s="4">
        <f>SUMIFS('Exploratory Data Analysis - vid'!V:V,'Exploratory Data Analysis - vid'!S:S,'11. ANOVA'!B384,'Exploratory Data Analysis - vid'!AF:AF,'11. ANOVA'!D384,'Exploratory Data Analysis - vid'!AL:AL,'11. ANOVA'!C384,'Exploratory Data Analysis - vid'!O:O,'11. ANOVA'!E384)</f>
        <v>0</v>
      </c>
      <c r="G384" s="4">
        <f>IFERROR(AVERAGEIFS('Exploratory Data Analysis - vid'!V:V,'Exploratory Data Analysis - vid'!S:S,'11. ANOVA'!B384,'Exploratory Data Analysis - vid'!AF:AF,'11. ANOVA'!D384,'Exploratory Data Analysis - vid'!AL:AL,'11. ANOVA'!C384,'Exploratory Data Analysis - vid'!O:O,'11. ANOVA'!E384),0)</f>
        <v>0</v>
      </c>
    </row>
    <row r="385" spans="2:7" x14ac:dyDescent="0.35">
      <c r="B385" s="4">
        <v>3</v>
      </c>
      <c r="C385" s="4" t="s">
        <v>9386</v>
      </c>
      <c r="D385" s="4" t="s">
        <v>187</v>
      </c>
      <c r="E385" s="4">
        <v>2020</v>
      </c>
      <c r="F385" s="4">
        <f>SUMIFS('Exploratory Data Analysis - vid'!V:V,'Exploratory Data Analysis - vid'!S:S,'11. ANOVA'!B385,'Exploratory Data Analysis - vid'!AF:AF,'11. ANOVA'!D385,'Exploratory Data Analysis - vid'!AL:AL,'11. ANOVA'!C385,'Exploratory Data Analysis - vid'!O:O,'11. ANOVA'!E385)</f>
        <v>81512</v>
      </c>
      <c r="G385" s="4">
        <f>IFERROR(AVERAGEIFS('Exploratory Data Analysis - vid'!V:V,'Exploratory Data Analysis - vid'!S:S,'11. ANOVA'!B385,'Exploratory Data Analysis - vid'!AF:AF,'11. ANOVA'!D385,'Exploratory Data Analysis - vid'!AL:AL,'11. ANOVA'!C385,'Exploratory Data Analysis - vid'!O:O,'11. ANOVA'!E385),0)</f>
        <v>81512</v>
      </c>
    </row>
    <row r="386" spans="2:7" x14ac:dyDescent="0.35">
      <c r="B386" s="4">
        <v>3</v>
      </c>
      <c r="C386" s="4" t="s">
        <v>9386</v>
      </c>
      <c r="D386" s="4" t="s">
        <v>52</v>
      </c>
      <c r="E386" s="4">
        <v>2020</v>
      </c>
      <c r="F386" s="4">
        <f>SUMIFS('Exploratory Data Analysis - vid'!V:V,'Exploratory Data Analysis - vid'!S:S,'11. ANOVA'!B386,'Exploratory Data Analysis - vid'!AF:AF,'11. ANOVA'!D386,'Exploratory Data Analysis - vid'!AL:AL,'11. ANOVA'!C386,'Exploratory Data Analysis - vid'!O:O,'11. ANOVA'!E386)</f>
        <v>118635</v>
      </c>
      <c r="G386" s="4">
        <f>IFERROR(AVERAGEIFS('Exploratory Data Analysis - vid'!V:V,'Exploratory Data Analysis - vid'!S:S,'11. ANOVA'!B386,'Exploratory Data Analysis - vid'!AF:AF,'11. ANOVA'!D386,'Exploratory Data Analysis - vid'!AL:AL,'11. ANOVA'!C386,'Exploratory Data Analysis - vid'!O:O,'11. ANOVA'!E386),0)</f>
        <v>29658.75</v>
      </c>
    </row>
    <row r="387" spans="2:7" x14ac:dyDescent="0.35">
      <c r="B387" s="4">
        <v>3</v>
      </c>
      <c r="C387" s="4" t="s">
        <v>9386</v>
      </c>
      <c r="D387" s="4" t="s">
        <v>259</v>
      </c>
      <c r="E387" s="4">
        <v>2020</v>
      </c>
      <c r="F387" s="4">
        <f>SUMIFS('Exploratory Data Analysis - vid'!V:V,'Exploratory Data Analysis - vid'!S:S,'11. ANOVA'!B387,'Exploratory Data Analysis - vid'!AF:AF,'11. ANOVA'!D387,'Exploratory Data Analysis - vid'!AL:AL,'11. ANOVA'!C387,'Exploratory Data Analysis - vid'!O:O,'11. ANOVA'!E387)</f>
        <v>0</v>
      </c>
      <c r="G387" s="4">
        <f>IFERROR(AVERAGEIFS('Exploratory Data Analysis - vid'!V:V,'Exploratory Data Analysis - vid'!S:S,'11. ANOVA'!B387,'Exploratory Data Analysis - vid'!AF:AF,'11. ANOVA'!D387,'Exploratory Data Analysis - vid'!AL:AL,'11. ANOVA'!C387,'Exploratory Data Analysis - vid'!O:O,'11. ANOVA'!E387),0)</f>
        <v>0</v>
      </c>
    </row>
    <row r="388" spans="2:7" x14ac:dyDescent="0.35">
      <c r="B388" s="4">
        <v>3</v>
      </c>
      <c r="C388" s="4" t="s">
        <v>9386</v>
      </c>
      <c r="D388" s="4" t="s">
        <v>370</v>
      </c>
      <c r="E388" s="4">
        <v>2020</v>
      </c>
      <c r="F388" s="4">
        <f>SUMIFS('Exploratory Data Analysis - vid'!V:V,'Exploratory Data Analysis - vid'!S:S,'11. ANOVA'!B388,'Exploratory Data Analysis - vid'!AF:AF,'11. ANOVA'!D388,'Exploratory Data Analysis - vid'!AL:AL,'11. ANOVA'!C388,'Exploratory Data Analysis - vid'!O:O,'11. ANOVA'!E388)</f>
        <v>0</v>
      </c>
      <c r="G388" s="4">
        <f>IFERROR(AVERAGEIFS('Exploratory Data Analysis - vid'!V:V,'Exploratory Data Analysis - vid'!S:S,'11. ANOVA'!B388,'Exploratory Data Analysis - vid'!AF:AF,'11. ANOVA'!D388,'Exploratory Data Analysis - vid'!AL:AL,'11. ANOVA'!C388,'Exploratory Data Analysis - vid'!O:O,'11. ANOVA'!E388),0)</f>
        <v>0</v>
      </c>
    </row>
    <row r="389" spans="2:7" x14ac:dyDescent="0.35">
      <c r="B389" s="4">
        <v>3</v>
      </c>
      <c r="C389" s="4" t="s">
        <v>9386</v>
      </c>
      <c r="D389" s="4" t="s">
        <v>187</v>
      </c>
      <c r="E389" s="4">
        <v>2021</v>
      </c>
      <c r="F389" s="4">
        <f>SUMIFS('Exploratory Data Analysis - vid'!V:V,'Exploratory Data Analysis - vid'!S:S,'11. ANOVA'!B389,'Exploratory Data Analysis - vid'!AF:AF,'11. ANOVA'!D389,'Exploratory Data Analysis - vid'!AL:AL,'11. ANOVA'!C389,'Exploratory Data Analysis - vid'!O:O,'11. ANOVA'!E389)</f>
        <v>104180</v>
      </c>
      <c r="G389" s="4">
        <f>IFERROR(AVERAGEIFS('Exploratory Data Analysis - vid'!V:V,'Exploratory Data Analysis - vid'!S:S,'11. ANOVA'!B389,'Exploratory Data Analysis - vid'!AF:AF,'11. ANOVA'!D389,'Exploratory Data Analysis - vid'!AL:AL,'11. ANOVA'!C389,'Exploratory Data Analysis - vid'!O:O,'11. ANOVA'!E389),0)</f>
        <v>104180</v>
      </c>
    </row>
    <row r="390" spans="2:7" x14ac:dyDescent="0.35">
      <c r="B390" s="4">
        <v>3</v>
      </c>
      <c r="C390" s="4" t="s">
        <v>9386</v>
      </c>
      <c r="D390" s="4" t="s">
        <v>52</v>
      </c>
      <c r="E390" s="4">
        <v>2021</v>
      </c>
      <c r="F390" s="4">
        <f>SUMIFS('Exploratory Data Analysis - vid'!V:V,'Exploratory Data Analysis - vid'!S:S,'11. ANOVA'!B390,'Exploratory Data Analysis - vid'!AF:AF,'11. ANOVA'!D390,'Exploratory Data Analysis - vid'!AL:AL,'11. ANOVA'!C390,'Exploratory Data Analysis - vid'!O:O,'11. ANOVA'!E390)</f>
        <v>636043</v>
      </c>
      <c r="G390" s="4">
        <f>IFERROR(AVERAGEIFS('Exploratory Data Analysis - vid'!V:V,'Exploratory Data Analysis - vid'!S:S,'11. ANOVA'!B390,'Exploratory Data Analysis - vid'!AF:AF,'11. ANOVA'!D390,'Exploratory Data Analysis - vid'!AL:AL,'11. ANOVA'!C390,'Exploratory Data Analysis - vid'!O:O,'11. ANOVA'!E390),0)</f>
        <v>159010.75</v>
      </c>
    </row>
    <row r="391" spans="2:7" x14ac:dyDescent="0.35">
      <c r="B391" s="4">
        <v>3</v>
      </c>
      <c r="C391" s="4" t="s">
        <v>9386</v>
      </c>
      <c r="D391" s="4" t="s">
        <v>259</v>
      </c>
      <c r="E391" s="4">
        <v>2021</v>
      </c>
      <c r="F391" s="4">
        <f>SUMIFS('Exploratory Data Analysis - vid'!V:V,'Exploratory Data Analysis - vid'!S:S,'11. ANOVA'!B391,'Exploratory Data Analysis - vid'!AF:AF,'11. ANOVA'!D391,'Exploratory Data Analysis - vid'!AL:AL,'11. ANOVA'!C391,'Exploratory Data Analysis - vid'!O:O,'11. ANOVA'!E391)</f>
        <v>22551</v>
      </c>
      <c r="G391" s="4">
        <f>IFERROR(AVERAGEIFS('Exploratory Data Analysis - vid'!V:V,'Exploratory Data Analysis - vid'!S:S,'11. ANOVA'!B391,'Exploratory Data Analysis - vid'!AF:AF,'11. ANOVA'!D391,'Exploratory Data Analysis - vid'!AL:AL,'11. ANOVA'!C391,'Exploratory Data Analysis - vid'!O:O,'11. ANOVA'!E391),0)</f>
        <v>22551</v>
      </c>
    </row>
    <row r="392" spans="2:7" x14ac:dyDescent="0.35">
      <c r="B392" s="4">
        <v>3</v>
      </c>
      <c r="C392" s="4" t="s">
        <v>9386</v>
      </c>
      <c r="D392" s="4" t="s">
        <v>370</v>
      </c>
      <c r="E392" s="4">
        <v>2021</v>
      </c>
      <c r="F392" s="4">
        <f>SUMIFS('Exploratory Data Analysis - vid'!V:V,'Exploratory Data Analysis - vid'!S:S,'11. ANOVA'!B392,'Exploratory Data Analysis - vid'!AF:AF,'11. ANOVA'!D392,'Exploratory Data Analysis - vid'!AL:AL,'11. ANOVA'!C392,'Exploratory Data Analysis - vid'!O:O,'11. ANOVA'!E392)</f>
        <v>0</v>
      </c>
      <c r="G392" s="4">
        <f>IFERROR(AVERAGEIFS('Exploratory Data Analysis - vid'!V:V,'Exploratory Data Analysis - vid'!S:S,'11. ANOVA'!B392,'Exploratory Data Analysis - vid'!AF:AF,'11. ANOVA'!D392,'Exploratory Data Analysis - vid'!AL:AL,'11. ANOVA'!C392,'Exploratory Data Analysis - vid'!O:O,'11. ANOVA'!E392),0)</f>
        <v>0</v>
      </c>
    </row>
    <row r="393" spans="2:7" x14ac:dyDescent="0.35">
      <c r="B393" s="4">
        <v>3</v>
      </c>
      <c r="C393" s="4" t="s">
        <v>9386</v>
      </c>
      <c r="D393" s="4" t="s">
        <v>187</v>
      </c>
      <c r="E393" s="4">
        <v>2022</v>
      </c>
      <c r="F393" s="4">
        <f>SUMIFS('Exploratory Data Analysis - vid'!V:V,'Exploratory Data Analysis - vid'!S:S,'11. ANOVA'!B393,'Exploratory Data Analysis - vid'!AF:AF,'11. ANOVA'!D393,'Exploratory Data Analysis - vid'!AL:AL,'11. ANOVA'!C393,'Exploratory Data Analysis - vid'!O:O,'11. ANOVA'!E393)</f>
        <v>0</v>
      </c>
      <c r="G393" s="4">
        <f>IFERROR(AVERAGEIFS('Exploratory Data Analysis - vid'!V:V,'Exploratory Data Analysis - vid'!S:S,'11. ANOVA'!B393,'Exploratory Data Analysis - vid'!AF:AF,'11. ANOVA'!D393,'Exploratory Data Analysis - vid'!AL:AL,'11. ANOVA'!C393,'Exploratory Data Analysis - vid'!O:O,'11. ANOVA'!E393),0)</f>
        <v>0</v>
      </c>
    </row>
    <row r="394" spans="2:7" x14ac:dyDescent="0.35">
      <c r="B394" s="4">
        <v>3</v>
      </c>
      <c r="C394" s="4" t="s">
        <v>9386</v>
      </c>
      <c r="D394" s="4" t="s">
        <v>52</v>
      </c>
      <c r="E394" s="4">
        <v>2022</v>
      </c>
      <c r="F394" s="4">
        <f>SUMIFS('Exploratory Data Analysis - vid'!V:V,'Exploratory Data Analysis - vid'!S:S,'11. ANOVA'!B394,'Exploratory Data Analysis - vid'!AF:AF,'11. ANOVA'!D394,'Exploratory Data Analysis - vid'!AL:AL,'11. ANOVA'!C394,'Exploratory Data Analysis - vid'!O:O,'11. ANOVA'!E394)</f>
        <v>426792</v>
      </c>
      <c r="G394" s="4">
        <f>IFERROR(AVERAGEIFS('Exploratory Data Analysis - vid'!V:V,'Exploratory Data Analysis - vid'!S:S,'11. ANOVA'!B394,'Exploratory Data Analysis - vid'!AF:AF,'11. ANOVA'!D394,'Exploratory Data Analysis - vid'!AL:AL,'11. ANOVA'!C394,'Exploratory Data Analysis - vid'!O:O,'11. ANOVA'!E394),0)</f>
        <v>142264</v>
      </c>
    </row>
    <row r="395" spans="2:7" x14ac:dyDescent="0.35">
      <c r="B395" s="4">
        <v>3</v>
      </c>
      <c r="C395" s="4" t="s">
        <v>9386</v>
      </c>
      <c r="D395" s="4" t="s">
        <v>259</v>
      </c>
      <c r="E395" s="4">
        <v>2022</v>
      </c>
      <c r="F395" s="4">
        <f>SUMIFS('Exploratory Data Analysis - vid'!V:V,'Exploratory Data Analysis - vid'!S:S,'11. ANOVA'!B395,'Exploratory Data Analysis - vid'!AF:AF,'11. ANOVA'!D395,'Exploratory Data Analysis - vid'!AL:AL,'11. ANOVA'!C395,'Exploratory Data Analysis - vid'!O:O,'11. ANOVA'!E395)</f>
        <v>913374</v>
      </c>
      <c r="G395" s="4">
        <f>IFERROR(AVERAGEIFS('Exploratory Data Analysis - vid'!V:V,'Exploratory Data Analysis - vid'!S:S,'11. ANOVA'!B395,'Exploratory Data Analysis - vid'!AF:AF,'11. ANOVA'!D395,'Exploratory Data Analysis - vid'!AL:AL,'11. ANOVA'!C395,'Exploratory Data Analysis - vid'!O:O,'11. ANOVA'!E395),0)</f>
        <v>304458</v>
      </c>
    </row>
    <row r="396" spans="2:7" x14ac:dyDescent="0.35">
      <c r="B396" s="4">
        <v>3</v>
      </c>
      <c r="C396" s="4" t="s">
        <v>9386</v>
      </c>
      <c r="D396" s="4" t="s">
        <v>370</v>
      </c>
      <c r="E396" s="4">
        <v>2022</v>
      </c>
      <c r="F396" s="4">
        <f>SUMIFS('Exploratory Data Analysis - vid'!V:V,'Exploratory Data Analysis - vid'!S:S,'11. ANOVA'!B396,'Exploratory Data Analysis - vid'!AF:AF,'11. ANOVA'!D396,'Exploratory Data Analysis - vid'!AL:AL,'11. ANOVA'!C396,'Exploratory Data Analysis - vid'!O:O,'11. ANOVA'!E396)</f>
        <v>0</v>
      </c>
      <c r="G396" s="4">
        <f>IFERROR(AVERAGEIFS('Exploratory Data Analysis - vid'!V:V,'Exploratory Data Analysis - vid'!S:S,'11. ANOVA'!B396,'Exploratory Data Analysis - vid'!AF:AF,'11. ANOVA'!D396,'Exploratory Data Analysis - vid'!AL:AL,'11. ANOVA'!C396,'Exploratory Data Analysis - vid'!O:O,'11. ANOVA'!E396),0)</f>
        <v>0</v>
      </c>
    </row>
    <row r="397" spans="2:7" x14ac:dyDescent="0.35">
      <c r="B397" s="4">
        <v>3</v>
      </c>
      <c r="C397" s="4" t="s">
        <v>9387</v>
      </c>
      <c r="D397" s="4" t="s">
        <v>187</v>
      </c>
      <c r="E397" s="4">
        <v>2018</v>
      </c>
      <c r="F397" s="4">
        <f>SUMIFS('Exploratory Data Analysis - vid'!V:V,'Exploratory Data Analysis - vid'!S:S,'11. ANOVA'!B397,'Exploratory Data Analysis - vid'!AF:AF,'11. ANOVA'!D397,'Exploratory Data Analysis - vid'!AL:AL,'11. ANOVA'!C397,'Exploratory Data Analysis - vid'!O:O,'11. ANOVA'!E397)</f>
        <v>303727</v>
      </c>
      <c r="G397" s="4">
        <f>IFERROR(AVERAGEIFS('Exploratory Data Analysis - vid'!V:V,'Exploratory Data Analysis - vid'!S:S,'11. ANOVA'!B397,'Exploratory Data Analysis - vid'!AF:AF,'11. ANOVA'!D397,'Exploratory Data Analysis - vid'!AL:AL,'11. ANOVA'!C397,'Exploratory Data Analysis - vid'!O:O,'11. ANOVA'!E397),0)</f>
        <v>75931.75</v>
      </c>
    </row>
    <row r="398" spans="2:7" x14ac:dyDescent="0.35">
      <c r="B398" s="4">
        <v>3</v>
      </c>
      <c r="C398" s="4" t="s">
        <v>9387</v>
      </c>
      <c r="D398" s="4" t="s">
        <v>52</v>
      </c>
      <c r="E398" s="4">
        <v>2018</v>
      </c>
      <c r="F398" s="4">
        <f>SUMIFS('Exploratory Data Analysis - vid'!V:V,'Exploratory Data Analysis - vid'!S:S,'11. ANOVA'!B398,'Exploratory Data Analysis - vid'!AF:AF,'11. ANOVA'!D398,'Exploratory Data Analysis - vid'!AL:AL,'11. ANOVA'!C398,'Exploratory Data Analysis - vid'!O:O,'11. ANOVA'!E398)</f>
        <v>114186</v>
      </c>
      <c r="G398" s="4">
        <f>IFERROR(AVERAGEIFS('Exploratory Data Analysis - vid'!V:V,'Exploratory Data Analysis - vid'!S:S,'11. ANOVA'!B398,'Exploratory Data Analysis - vid'!AF:AF,'11. ANOVA'!D398,'Exploratory Data Analysis - vid'!AL:AL,'11. ANOVA'!C398,'Exploratory Data Analysis - vid'!O:O,'11. ANOVA'!E398),0)</f>
        <v>57093</v>
      </c>
    </row>
    <row r="399" spans="2:7" x14ac:dyDescent="0.35">
      <c r="B399" s="4">
        <v>3</v>
      </c>
      <c r="C399" s="4" t="s">
        <v>9387</v>
      </c>
      <c r="D399" s="4" t="s">
        <v>259</v>
      </c>
      <c r="E399" s="4">
        <v>2018</v>
      </c>
      <c r="F399" s="4">
        <f>SUMIFS('Exploratory Data Analysis - vid'!V:V,'Exploratory Data Analysis - vid'!S:S,'11. ANOVA'!B399,'Exploratory Data Analysis - vid'!AF:AF,'11. ANOVA'!D399,'Exploratory Data Analysis - vid'!AL:AL,'11. ANOVA'!C399,'Exploratory Data Analysis - vid'!O:O,'11. ANOVA'!E399)</f>
        <v>0</v>
      </c>
      <c r="G399" s="4">
        <f>IFERROR(AVERAGEIFS('Exploratory Data Analysis - vid'!V:V,'Exploratory Data Analysis - vid'!S:S,'11. ANOVA'!B399,'Exploratory Data Analysis - vid'!AF:AF,'11. ANOVA'!D399,'Exploratory Data Analysis - vid'!AL:AL,'11. ANOVA'!C399,'Exploratory Data Analysis - vid'!O:O,'11. ANOVA'!E399),0)</f>
        <v>0</v>
      </c>
    </row>
    <row r="400" spans="2:7" x14ac:dyDescent="0.35">
      <c r="B400" s="4">
        <v>3</v>
      </c>
      <c r="C400" s="4" t="s">
        <v>9387</v>
      </c>
      <c r="D400" s="4" t="s">
        <v>370</v>
      </c>
      <c r="E400" s="4">
        <v>2018</v>
      </c>
      <c r="F400" s="4">
        <f>SUMIFS('Exploratory Data Analysis - vid'!V:V,'Exploratory Data Analysis - vid'!S:S,'11. ANOVA'!B400,'Exploratory Data Analysis - vid'!AF:AF,'11. ANOVA'!D400,'Exploratory Data Analysis - vid'!AL:AL,'11. ANOVA'!C400,'Exploratory Data Analysis - vid'!O:O,'11. ANOVA'!E400)</f>
        <v>0</v>
      </c>
      <c r="G400" s="4">
        <f>IFERROR(AVERAGEIFS('Exploratory Data Analysis - vid'!V:V,'Exploratory Data Analysis - vid'!S:S,'11. ANOVA'!B400,'Exploratory Data Analysis - vid'!AF:AF,'11. ANOVA'!D400,'Exploratory Data Analysis - vid'!AL:AL,'11. ANOVA'!C400,'Exploratory Data Analysis - vid'!O:O,'11. ANOVA'!E400),0)</f>
        <v>0</v>
      </c>
    </row>
    <row r="401" spans="2:7" x14ac:dyDescent="0.35">
      <c r="B401" s="4">
        <v>3</v>
      </c>
      <c r="C401" s="4" t="s">
        <v>9387</v>
      </c>
      <c r="D401" s="4" t="s">
        <v>187</v>
      </c>
      <c r="E401" s="4">
        <v>2019</v>
      </c>
      <c r="F401" s="4">
        <f>SUMIFS('Exploratory Data Analysis - vid'!V:V,'Exploratory Data Analysis - vid'!S:S,'11. ANOVA'!B401,'Exploratory Data Analysis - vid'!AF:AF,'11. ANOVA'!D401,'Exploratory Data Analysis - vid'!AL:AL,'11. ANOVA'!C401,'Exploratory Data Analysis - vid'!O:O,'11. ANOVA'!E401)</f>
        <v>832997</v>
      </c>
      <c r="G401" s="4">
        <f>IFERROR(AVERAGEIFS('Exploratory Data Analysis - vid'!V:V,'Exploratory Data Analysis - vid'!S:S,'11. ANOVA'!B401,'Exploratory Data Analysis - vid'!AF:AF,'11. ANOVA'!D401,'Exploratory Data Analysis - vid'!AL:AL,'11. ANOVA'!C401,'Exploratory Data Analysis - vid'!O:O,'11. ANOVA'!E401),0)</f>
        <v>69416.416666666672</v>
      </c>
    </row>
    <row r="402" spans="2:7" x14ac:dyDescent="0.35">
      <c r="B402" s="4">
        <v>3</v>
      </c>
      <c r="C402" s="4" t="s">
        <v>9387</v>
      </c>
      <c r="D402" s="4" t="s">
        <v>52</v>
      </c>
      <c r="E402" s="4">
        <v>2019</v>
      </c>
      <c r="F402" s="4">
        <f>SUMIFS('Exploratory Data Analysis - vid'!V:V,'Exploratory Data Analysis - vid'!S:S,'11. ANOVA'!B402,'Exploratory Data Analysis - vid'!AF:AF,'11. ANOVA'!D402,'Exploratory Data Analysis - vid'!AL:AL,'11. ANOVA'!C402,'Exploratory Data Analysis - vid'!O:O,'11. ANOVA'!E402)</f>
        <v>358673</v>
      </c>
      <c r="G402" s="4">
        <f>IFERROR(AVERAGEIFS('Exploratory Data Analysis - vid'!V:V,'Exploratory Data Analysis - vid'!S:S,'11. ANOVA'!B402,'Exploratory Data Analysis - vid'!AF:AF,'11. ANOVA'!D402,'Exploratory Data Analysis - vid'!AL:AL,'11. ANOVA'!C402,'Exploratory Data Analysis - vid'!O:O,'11. ANOVA'!E402),0)</f>
        <v>89668.25</v>
      </c>
    </row>
    <row r="403" spans="2:7" x14ac:dyDescent="0.35">
      <c r="B403" s="4">
        <v>3</v>
      </c>
      <c r="C403" s="4" t="s">
        <v>9387</v>
      </c>
      <c r="D403" s="4" t="s">
        <v>259</v>
      </c>
      <c r="E403" s="4">
        <v>2019</v>
      </c>
      <c r="F403" s="4">
        <f>SUMIFS('Exploratory Data Analysis - vid'!V:V,'Exploratory Data Analysis - vid'!S:S,'11. ANOVA'!B403,'Exploratory Data Analysis - vid'!AF:AF,'11. ANOVA'!D403,'Exploratory Data Analysis - vid'!AL:AL,'11. ANOVA'!C403,'Exploratory Data Analysis - vid'!O:O,'11. ANOVA'!E403)</f>
        <v>112131</v>
      </c>
      <c r="G403" s="4">
        <f>IFERROR(AVERAGEIFS('Exploratory Data Analysis - vid'!V:V,'Exploratory Data Analysis - vid'!S:S,'11. ANOVA'!B403,'Exploratory Data Analysis - vid'!AF:AF,'11. ANOVA'!D403,'Exploratory Data Analysis - vid'!AL:AL,'11. ANOVA'!C403,'Exploratory Data Analysis - vid'!O:O,'11. ANOVA'!E403),0)</f>
        <v>112131</v>
      </c>
    </row>
    <row r="404" spans="2:7" x14ac:dyDescent="0.35">
      <c r="B404" s="4">
        <v>3</v>
      </c>
      <c r="C404" s="4" t="s">
        <v>9387</v>
      </c>
      <c r="D404" s="4" t="s">
        <v>370</v>
      </c>
      <c r="E404" s="4">
        <v>2019</v>
      </c>
      <c r="F404" s="4">
        <f>SUMIFS('Exploratory Data Analysis - vid'!V:V,'Exploratory Data Analysis - vid'!S:S,'11. ANOVA'!B404,'Exploratory Data Analysis - vid'!AF:AF,'11. ANOVA'!D404,'Exploratory Data Analysis - vid'!AL:AL,'11. ANOVA'!C404,'Exploratory Data Analysis - vid'!O:O,'11. ANOVA'!E404)</f>
        <v>0</v>
      </c>
      <c r="G404" s="4">
        <f>IFERROR(AVERAGEIFS('Exploratory Data Analysis - vid'!V:V,'Exploratory Data Analysis - vid'!S:S,'11. ANOVA'!B404,'Exploratory Data Analysis - vid'!AF:AF,'11. ANOVA'!D404,'Exploratory Data Analysis - vid'!AL:AL,'11. ANOVA'!C404,'Exploratory Data Analysis - vid'!O:O,'11. ANOVA'!E404),0)</f>
        <v>0</v>
      </c>
    </row>
    <row r="405" spans="2:7" x14ac:dyDescent="0.35">
      <c r="B405" s="4">
        <v>3</v>
      </c>
      <c r="C405" s="4" t="s">
        <v>9387</v>
      </c>
      <c r="D405" s="4" t="s">
        <v>187</v>
      </c>
      <c r="E405" s="4">
        <v>2020</v>
      </c>
      <c r="F405" s="4">
        <f>SUMIFS('Exploratory Data Analysis - vid'!V:V,'Exploratory Data Analysis - vid'!S:S,'11. ANOVA'!B405,'Exploratory Data Analysis - vid'!AF:AF,'11. ANOVA'!D405,'Exploratory Data Analysis - vid'!AL:AL,'11. ANOVA'!C405,'Exploratory Data Analysis - vid'!O:O,'11. ANOVA'!E405)</f>
        <v>526915</v>
      </c>
      <c r="G405" s="4">
        <f>IFERROR(AVERAGEIFS('Exploratory Data Analysis - vid'!V:V,'Exploratory Data Analysis - vid'!S:S,'11. ANOVA'!B405,'Exploratory Data Analysis - vid'!AF:AF,'11. ANOVA'!D405,'Exploratory Data Analysis - vid'!AL:AL,'11. ANOVA'!C405,'Exploratory Data Analysis - vid'!O:O,'11. ANOVA'!E405),0)</f>
        <v>175638.33333333334</v>
      </c>
    </row>
    <row r="406" spans="2:7" x14ac:dyDescent="0.35">
      <c r="B406" s="4">
        <v>3</v>
      </c>
      <c r="C406" s="4" t="s">
        <v>9387</v>
      </c>
      <c r="D406" s="4" t="s">
        <v>52</v>
      </c>
      <c r="E406" s="4">
        <v>2020</v>
      </c>
      <c r="F406" s="4">
        <f>SUMIFS('Exploratory Data Analysis - vid'!V:V,'Exploratory Data Analysis - vid'!S:S,'11. ANOVA'!B406,'Exploratory Data Analysis - vid'!AF:AF,'11. ANOVA'!D406,'Exploratory Data Analysis - vid'!AL:AL,'11. ANOVA'!C406,'Exploratory Data Analysis - vid'!O:O,'11. ANOVA'!E406)</f>
        <v>378057</v>
      </c>
      <c r="G406" s="4">
        <f>IFERROR(AVERAGEIFS('Exploratory Data Analysis - vid'!V:V,'Exploratory Data Analysis - vid'!S:S,'11. ANOVA'!B406,'Exploratory Data Analysis - vid'!AF:AF,'11. ANOVA'!D406,'Exploratory Data Analysis - vid'!AL:AL,'11. ANOVA'!C406,'Exploratory Data Analysis - vid'!O:O,'11. ANOVA'!E406),0)</f>
        <v>63009.5</v>
      </c>
    </row>
    <row r="407" spans="2:7" x14ac:dyDescent="0.35">
      <c r="B407" s="4">
        <v>3</v>
      </c>
      <c r="C407" s="4" t="s">
        <v>9387</v>
      </c>
      <c r="D407" s="4" t="s">
        <v>259</v>
      </c>
      <c r="E407" s="4">
        <v>2020</v>
      </c>
      <c r="F407" s="4">
        <f>SUMIFS('Exploratory Data Analysis - vid'!V:V,'Exploratory Data Analysis - vid'!S:S,'11. ANOVA'!B407,'Exploratory Data Analysis - vid'!AF:AF,'11. ANOVA'!D407,'Exploratory Data Analysis - vid'!AL:AL,'11. ANOVA'!C407,'Exploratory Data Analysis - vid'!O:O,'11. ANOVA'!E407)</f>
        <v>448744</v>
      </c>
      <c r="G407" s="4">
        <f>IFERROR(AVERAGEIFS('Exploratory Data Analysis - vid'!V:V,'Exploratory Data Analysis - vid'!S:S,'11. ANOVA'!B407,'Exploratory Data Analysis - vid'!AF:AF,'11. ANOVA'!D407,'Exploratory Data Analysis - vid'!AL:AL,'11. ANOVA'!C407,'Exploratory Data Analysis - vid'!O:O,'11. ANOVA'!E407),0)</f>
        <v>224372</v>
      </c>
    </row>
    <row r="408" spans="2:7" x14ac:dyDescent="0.35">
      <c r="B408" s="4">
        <v>3</v>
      </c>
      <c r="C408" s="4" t="s">
        <v>9387</v>
      </c>
      <c r="D408" s="4" t="s">
        <v>370</v>
      </c>
      <c r="E408" s="4">
        <v>2020</v>
      </c>
      <c r="F408" s="4">
        <f>SUMIFS('Exploratory Data Analysis - vid'!V:V,'Exploratory Data Analysis - vid'!S:S,'11. ANOVA'!B408,'Exploratory Data Analysis - vid'!AF:AF,'11. ANOVA'!D408,'Exploratory Data Analysis - vid'!AL:AL,'11. ANOVA'!C408,'Exploratory Data Analysis - vid'!O:O,'11. ANOVA'!E408)</f>
        <v>0</v>
      </c>
      <c r="G408" s="4">
        <f>IFERROR(AVERAGEIFS('Exploratory Data Analysis - vid'!V:V,'Exploratory Data Analysis - vid'!S:S,'11. ANOVA'!B408,'Exploratory Data Analysis - vid'!AF:AF,'11. ANOVA'!D408,'Exploratory Data Analysis - vid'!AL:AL,'11. ANOVA'!C408,'Exploratory Data Analysis - vid'!O:O,'11. ANOVA'!E408),0)</f>
        <v>0</v>
      </c>
    </row>
    <row r="409" spans="2:7" x14ac:dyDescent="0.35">
      <c r="B409" s="4">
        <v>3</v>
      </c>
      <c r="C409" s="4" t="s">
        <v>9387</v>
      </c>
      <c r="D409" s="4" t="s">
        <v>187</v>
      </c>
      <c r="E409" s="4">
        <v>2021</v>
      </c>
      <c r="F409" s="4">
        <f>SUMIFS('Exploratory Data Analysis - vid'!V:V,'Exploratory Data Analysis - vid'!S:S,'11. ANOVA'!B409,'Exploratory Data Analysis - vid'!AF:AF,'11. ANOVA'!D409,'Exploratory Data Analysis - vid'!AL:AL,'11. ANOVA'!C409,'Exploratory Data Analysis - vid'!O:O,'11. ANOVA'!E409)</f>
        <v>59338</v>
      </c>
      <c r="G409" s="4">
        <f>IFERROR(AVERAGEIFS('Exploratory Data Analysis - vid'!V:V,'Exploratory Data Analysis - vid'!S:S,'11. ANOVA'!B409,'Exploratory Data Analysis - vid'!AF:AF,'11. ANOVA'!D409,'Exploratory Data Analysis - vid'!AL:AL,'11. ANOVA'!C409,'Exploratory Data Analysis - vid'!O:O,'11. ANOVA'!E409),0)</f>
        <v>59338</v>
      </c>
    </row>
    <row r="410" spans="2:7" x14ac:dyDescent="0.35">
      <c r="B410" s="4">
        <v>3</v>
      </c>
      <c r="C410" s="4" t="s">
        <v>9387</v>
      </c>
      <c r="D410" s="4" t="s">
        <v>52</v>
      </c>
      <c r="E410" s="4">
        <v>2021</v>
      </c>
      <c r="F410" s="4">
        <f>SUMIFS('Exploratory Data Analysis - vid'!V:V,'Exploratory Data Analysis - vid'!S:S,'11. ANOVA'!B410,'Exploratory Data Analysis - vid'!AF:AF,'11. ANOVA'!D410,'Exploratory Data Analysis - vid'!AL:AL,'11. ANOVA'!C410,'Exploratory Data Analysis - vid'!O:O,'11. ANOVA'!E410)</f>
        <v>194672</v>
      </c>
      <c r="G410" s="4">
        <f>IFERROR(AVERAGEIFS('Exploratory Data Analysis - vid'!V:V,'Exploratory Data Analysis - vid'!S:S,'11. ANOVA'!B410,'Exploratory Data Analysis - vid'!AF:AF,'11. ANOVA'!D410,'Exploratory Data Analysis - vid'!AL:AL,'11. ANOVA'!C410,'Exploratory Data Analysis - vid'!O:O,'11. ANOVA'!E410),0)</f>
        <v>97336</v>
      </c>
    </row>
    <row r="411" spans="2:7" x14ac:dyDescent="0.35">
      <c r="B411" s="4">
        <v>3</v>
      </c>
      <c r="C411" s="4" t="s">
        <v>9387</v>
      </c>
      <c r="D411" s="4" t="s">
        <v>259</v>
      </c>
      <c r="E411" s="4">
        <v>2021</v>
      </c>
      <c r="F411" s="4">
        <f>SUMIFS('Exploratory Data Analysis - vid'!V:V,'Exploratory Data Analysis - vid'!S:S,'11. ANOVA'!B411,'Exploratory Data Analysis - vid'!AF:AF,'11. ANOVA'!D411,'Exploratory Data Analysis - vid'!AL:AL,'11. ANOVA'!C411,'Exploratory Data Analysis - vid'!O:O,'11. ANOVA'!E411)</f>
        <v>193767</v>
      </c>
      <c r="G411" s="4">
        <f>IFERROR(AVERAGEIFS('Exploratory Data Analysis - vid'!V:V,'Exploratory Data Analysis - vid'!S:S,'11. ANOVA'!B411,'Exploratory Data Analysis - vid'!AF:AF,'11. ANOVA'!D411,'Exploratory Data Analysis - vid'!AL:AL,'11. ANOVA'!C411,'Exploratory Data Analysis - vid'!O:O,'11. ANOVA'!E411),0)</f>
        <v>38753.4</v>
      </c>
    </row>
    <row r="412" spans="2:7" x14ac:dyDescent="0.35">
      <c r="B412" s="4">
        <v>3</v>
      </c>
      <c r="C412" s="4" t="s">
        <v>9387</v>
      </c>
      <c r="D412" s="4" t="s">
        <v>370</v>
      </c>
      <c r="E412" s="4">
        <v>2021</v>
      </c>
      <c r="F412" s="4">
        <f>SUMIFS('Exploratory Data Analysis - vid'!V:V,'Exploratory Data Analysis - vid'!S:S,'11. ANOVA'!B412,'Exploratory Data Analysis - vid'!AF:AF,'11. ANOVA'!D412,'Exploratory Data Analysis - vid'!AL:AL,'11. ANOVA'!C412,'Exploratory Data Analysis - vid'!O:O,'11. ANOVA'!E412)</f>
        <v>63374</v>
      </c>
      <c r="G412" s="4">
        <f>IFERROR(AVERAGEIFS('Exploratory Data Analysis - vid'!V:V,'Exploratory Data Analysis - vid'!S:S,'11. ANOVA'!B412,'Exploratory Data Analysis - vid'!AF:AF,'11. ANOVA'!D412,'Exploratory Data Analysis - vid'!AL:AL,'11. ANOVA'!C412,'Exploratory Data Analysis - vid'!O:O,'11. ANOVA'!E412),0)</f>
        <v>63374</v>
      </c>
    </row>
    <row r="413" spans="2:7" x14ac:dyDescent="0.35">
      <c r="B413" s="4">
        <v>3</v>
      </c>
      <c r="C413" s="4" t="s">
        <v>9387</v>
      </c>
      <c r="D413" s="4" t="s">
        <v>187</v>
      </c>
      <c r="E413" s="4">
        <v>2022</v>
      </c>
      <c r="F413" s="4">
        <f>SUMIFS('Exploratory Data Analysis - vid'!V:V,'Exploratory Data Analysis - vid'!S:S,'11. ANOVA'!B413,'Exploratory Data Analysis - vid'!AF:AF,'11. ANOVA'!D413,'Exploratory Data Analysis - vid'!AL:AL,'11. ANOVA'!C413,'Exploratory Data Analysis - vid'!O:O,'11. ANOVA'!E413)</f>
        <v>0</v>
      </c>
      <c r="G413" s="4">
        <f>IFERROR(AVERAGEIFS('Exploratory Data Analysis - vid'!V:V,'Exploratory Data Analysis - vid'!S:S,'11. ANOVA'!B413,'Exploratory Data Analysis - vid'!AF:AF,'11. ANOVA'!D413,'Exploratory Data Analysis - vid'!AL:AL,'11. ANOVA'!C413,'Exploratory Data Analysis - vid'!O:O,'11. ANOVA'!E413),0)</f>
        <v>0</v>
      </c>
    </row>
    <row r="414" spans="2:7" x14ac:dyDescent="0.35">
      <c r="B414" s="4">
        <v>3</v>
      </c>
      <c r="C414" s="4" t="s">
        <v>9387</v>
      </c>
      <c r="D414" s="4" t="s">
        <v>52</v>
      </c>
      <c r="E414" s="4">
        <v>2022</v>
      </c>
      <c r="F414" s="4">
        <f>SUMIFS('Exploratory Data Analysis - vid'!V:V,'Exploratory Data Analysis - vid'!S:S,'11. ANOVA'!B414,'Exploratory Data Analysis - vid'!AF:AF,'11. ANOVA'!D414,'Exploratory Data Analysis - vid'!AL:AL,'11. ANOVA'!C414,'Exploratory Data Analysis - vid'!O:O,'11. ANOVA'!E414)</f>
        <v>0</v>
      </c>
      <c r="G414" s="4">
        <f>IFERROR(AVERAGEIFS('Exploratory Data Analysis - vid'!V:V,'Exploratory Data Analysis - vid'!S:S,'11. ANOVA'!B414,'Exploratory Data Analysis - vid'!AF:AF,'11. ANOVA'!D414,'Exploratory Data Analysis - vid'!AL:AL,'11. ANOVA'!C414,'Exploratory Data Analysis - vid'!O:O,'11. ANOVA'!E414),0)</f>
        <v>0</v>
      </c>
    </row>
    <row r="415" spans="2:7" x14ac:dyDescent="0.35">
      <c r="B415" s="4">
        <v>3</v>
      </c>
      <c r="C415" s="4" t="s">
        <v>9387</v>
      </c>
      <c r="D415" s="4" t="s">
        <v>259</v>
      </c>
      <c r="E415" s="4">
        <v>2022</v>
      </c>
      <c r="F415" s="4">
        <f>SUMIFS('Exploratory Data Analysis - vid'!V:V,'Exploratory Data Analysis - vid'!S:S,'11. ANOVA'!B415,'Exploratory Data Analysis - vid'!AF:AF,'11. ANOVA'!D415,'Exploratory Data Analysis - vid'!AL:AL,'11. ANOVA'!C415,'Exploratory Data Analysis - vid'!O:O,'11. ANOVA'!E415)</f>
        <v>0</v>
      </c>
      <c r="G415" s="4">
        <f>IFERROR(AVERAGEIFS('Exploratory Data Analysis - vid'!V:V,'Exploratory Data Analysis - vid'!S:S,'11. ANOVA'!B415,'Exploratory Data Analysis - vid'!AF:AF,'11. ANOVA'!D415,'Exploratory Data Analysis - vid'!AL:AL,'11. ANOVA'!C415,'Exploratory Data Analysis - vid'!O:O,'11. ANOVA'!E415),0)</f>
        <v>0</v>
      </c>
    </row>
    <row r="416" spans="2:7" x14ac:dyDescent="0.35">
      <c r="B416" s="4">
        <v>3</v>
      </c>
      <c r="C416" s="4" t="s">
        <v>9387</v>
      </c>
      <c r="D416" s="4" t="s">
        <v>370</v>
      </c>
      <c r="E416" s="4">
        <v>2022</v>
      </c>
      <c r="F416" s="4">
        <f>SUMIFS('Exploratory Data Analysis - vid'!V:V,'Exploratory Data Analysis - vid'!S:S,'11. ANOVA'!B416,'Exploratory Data Analysis - vid'!AF:AF,'11. ANOVA'!D416,'Exploratory Data Analysis - vid'!AL:AL,'11. ANOVA'!C416,'Exploratory Data Analysis - vid'!O:O,'11. ANOVA'!E416)</f>
        <v>0</v>
      </c>
      <c r="G416" s="4">
        <f>IFERROR(AVERAGEIFS('Exploratory Data Analysis - vid'!V:V,'Exploratory Data Analysis - vid'!S:S,'11. ANOVA'!B416,'Exploratory Data Analysis - vid'!AF:AF,'11. ANOVA'!D416,'Exploratory Data Analysis - vid'!AL:AL,'11. ANOVA'!C416,'Exploratory Data Analysis - vid'!O:O,'11. ANOVA'!E416),0)</f>
        <v>0</v>
      </c>
    </row>
    <row r="417" spans="2:7" x14ac:dyDescent="0.35">
      <c r="B417" s="4">
        <v>4</v>
      </c>
      <c r="C417" s="4" t="s">
        <v>9388</v>
      </c>
      <c r="D417" s="4" t="s">
        <v>187</v>
      </c>
      <c r="E417" s="4">
        <v>2018</v>
      </c>
      <c r="F417" s="4">
        <f>SUMIFS('Exploratory Data Analysis - vid'!V:V,'Exploratory Data Analysis - vid'!S:S,'11. ANOVA'!B417,'Exploratory Data Analysis - vid'!AF:AF,'11. ANOVA'!D417,'Exploratory Data Analysis - vid'!AL:AL,'11. ANOVA'!C417,'Exploratory Data Analysis - vid'!O:O,'11. ANOVA'!E417)</f>
        <v>89742</v>
      </c>
      <c r="G417" s="4">
        <f>IFERROR(AVERAGEIFS('Exploratory Data Analysis - vid'!V:V,'Exploratory Data Analysis - vid'!S:S,'11. ANOVA'!B417,'Exploratory Data Analysis - vid'!AF:AF,'11. ANOVA'!D417,'Exploratory Data Analysis - vid'!AL:AL,'11. ANOVA'!C417,'Exploratory Data Analysis - vid'!O:O,'11. ANOVA'!E417),0)</f>
        <v>89742</v>
      </c>
    </row>
    <row r="418" spans="2:7" x14ac:dyDescent="0.35">
      <c r="B418" s="4">
        <v>4</v>
      </c>
      <c r="C418" s="4" t="s">
        <v>9388</v>
      </c>
      <c r="D418" s="4" t="s">
        <v>52</v>
      </c>
      <c r="E418" s="4">
        <v>2018</v>
      </c>
      <c r="F418" s="4">
        <f>SUMIFS('Exploratory Data Analysis - vid'!V:V,'Exploratory Data Analysis - vid'!S:S,'11. ANOVA'!B418,'Exploratory Data Analysis - vid'!AF:AF,'11. ANOVA'!D418,'Exploratory Data Analysis - vid'!AL:AL,'11. ANOVA'!C418,'Exploratory Data Analysis - vid'!O:O,'11. ANOVA'!E418)</f>
        <v>16263</v>
      </c>
      <c r="G418" s="4">
        <f>IFERROR(AVERAGEIFS('Exploratory Data Analysis - vid'!V:V,'Exploratory Data Analysis - vid'!S:S,'11. ANOVA'!B418,'Exploratory Data Analysis - vid'!AF:AF,'11. ANOVA'!D418,'Exploratory Data Analysis - vid'!AL:AL,'11. ANOVA'!C418,'Exploratory Data Analysis - vid'!O:O,'11. ANOVA'!E418),0)</f>
        <v>16263</v>
      </c>
    </row>
    <row r="419" spans="2:7" x14ac:dyDescent="0.35">
      <c r="B419" s="4">
        <v>4</v>
      </c>
      <c r="C419" s="4" t="s">
        <v>9388</v>
      </c>
      <c r="D419" s="4" t="s">
        <v>259</v>
      </c>
      <c r="E419" s="4">
        <v>2018</v>
      </c>
      <c r="F419" s="4">
        <f>SUMIFS('Exploratory Data Analysis - vid'!V:V,'Exploratory Data Analysis - vid'!S:S,'11. ANOVA'!B419,'Exploratory Data Analysis - vid'!AF:AF,'11. ANOVA'!D419,'Exploratory Data Analysis - vid'!AL:AL,'11. ANOVA'!C419,'Exploratory Data Analysis - vid'!O:O,'11. ANOVA'!E419)</f>
        <v>0</v>
      </c>
      <c r="G419" s="4">
        <f>IFERROR(AVERAGEIFS('Exploratory Data Analysis - vid'!V:V,'Exploratory Data Analysis - vid'!S:S,'11. ANOVA'!B419,'Exploratory Data Analysis - vid'!AF:AF,'11. ANOVA'!D419,'Exploratory Data Analysis - vid'!AL:AL,'11. ANOVA'!C419,'Exploratory Data Analysis - vid'!O:O,'11. ANOVA'!E419),0)</f>
        <v>0</v>
      </c>
    </row>
    <row r="420" spans="2:7" x14ac:dyDescent="0.35">
      <c r="B420" s="4">
        <v>4</v>
      </c>
      <c r="C420" s="4" t="s">
        <v>9388</v>
      </c>
      <c r="D420" s="4" t="s">
        <v>370</v>
      </c>
      <c r="E420" s="4">
        <v>2018</v>
      </c>
      <c r="F420" s="4">
        <f>SUMIFS('Exploratory Data Analysis - vid'!V:V,'Exploratory Data Analysis - vid'!S:S,'11. ANOVA'!B420,'Exploratory Data Analysis - vid'!AF:AF,'11. ANOVA'!D420,'Exploratory Data Analysis - vid'!AL:AL,'11. ANOVA'!C420,'Exploratory Data Analysis - vid'!O:O,'11. ANOVA'!E420)</f>
        <v>0</v>
      </c>
      <c r="G420" s="4">
        <f>IFERROR(AVERAGEIFS('Exploratory Data Analysis - vid'!V:V,'Exploratory Data Analysis - vid'!S:S,'11. ANOVA'!B420,'Exploratory Data Analysis - vid'!AF:AF,'11. ANOVA'!D420,'Exploratory Data Analysis - vid'!AL:AL,'11. ANOVA'!C420,'Exploratory Data Analysis - vid'!O:O,'11. ANOVA'!E420),0)</f>
        <v>0</v>
      </c>
    </row>
    <row r="421" spans="2:7" x14ac:dyDescent="0.35">
      <c r="B421" s="4">
        <v>4</v>
      </c>
      <c r="C421" s="4" t="s">
        <v>9388</v>
      </c>
      <c r="D421" s="4" t="s">
        <v>187</v>
      </c>
      <c r="E421" s="4">
        <v>2019</v>
      </c>
      <c r="F421" s="4">
        <f>SUMIFS('Exploratory Data Analysis - vid'!V:V,'Exploratory Data Analysis - vid'!S:S,'11. ANOVA'!B421,'Exploratory Data Analysis - vid'!AF:AF,'11. ANOVA'!D421,'Exploratory Data Analysis - vid'!AL:AL,'11. ANOVA'!C421,'Exploratory Data Analysis - vid'!O:O,'11. ANOVA'!E421)</f>
        <v>94107</v>
      </c>
      <c r="G421" s="4">
        <f>IFERROR(AVERAGEIFS('Exploratory Data Analysis - vid'!V:V,'Exploratory Data Analysis - vid'!S:S,'11. ANOVA'!B421,'Exploratory Data Analysis - vid'!AF:AF,'11. ANOVA'!D421,'Exploratory Data Analysis - vid'!AL:AL,'11. ANOVA'!C421,'Exploratory Data Analysis - vid'!O:O,'11. ANOVA'!E421),0)</f>
        <v>47053.5</v>
      </c>
    </row>
    <row r="422" spans="2:7" x14ac:dyDescent="0.35">
      <c r="B422" s="4">
        <v>4</v>
      </c>
      <c r="C422" s="4" t="s">
        <v>9388</v>
      </c>
      <c r="D422" s="4" t="s">
        <v>52</v>
      </c>
      <c r="E422" s="4">
        <v>2019</v>
      </c>
      <c r="F422" s="4">
        <f>SUMIFS('Exploratory Data Analysis - vid'!V:V,'Exploratory Data Analysis - vid'!S:S,'11. ANOVA'!B422,'Exploratory Data Analysis - vid'!AF:AF,'11. ANOVA'!D422,'Exploratory Data Analysis - vid'!AL:AL,'11. ANOVA'!C422,'Exploratory Data Analysis - vid'!O:O,'11. ANOVA'!E422)</f>
        <v>16044</v>
      </c>
      <c r="G422" s="4">
        <f>IFERROR(AVERAGEIFS('Exploratory Data Analysis - vid'!V:V,'Exploratory Data Analysis - vid'!S:S,'11. ANOVA'!B422,'Exploratory Data Analysis - vid'!AF:AF,'11. ANOVA'!D422,'Exploratory Data Analysis - vid'!AL:AL,'11. ANOVA'!C422,'Exploratory Data Analysis - vid'!O:O,'11. ANOVA'!E422),0)</f>
        <v>16044</v>
      </c>
    </row>
    <row r="423" spans="2:7" x14ac:dyDescent="0.35">
      <c r="B423" s="4">
        <v>4</v>
      </c>
      <c r="C423" s="4" t="s">
        <v>9388</v>
      </c>
      <c r="D423" s="4" t="s">
        <v>259</v>
      </c>
      <c r="E423" s="4">
        <v>2019</v>
      </c>
      <c r="F423" s="4">
        <f>SUMIFS('Exploratory Data Analysis - vid'!V:V,'Exploratory Data Analysis - vid'!S:S,'11. ANOVA'!B423,'Exploratory Data Analysis - vid'!AF:AF,'11. ANOVA'!D423,'Exploratory Data Analysis - vid'!AL:AL,'11. ANOVA'!C423,'Exploratory Data Analysis - vid'!O:O,'11. ANOVA'!E423)</f>
        <v>119936</v>
      </c>
      <c r="G423" s="4">
        <f>IFERROR(AVERAGEIFS('Exploratory Data Analysis - vid'!V:V,'Exploratory Data Analysis - vid'!S:S,'11. ANOVA'!B423,'Exploratory Data Analysis - vid'!AF:AF,'11. ANOVA'!D423,'Exploratory Data Analysis - vid'!AL:AL,'11. ANOVA'!C423,'Exploratory Data Analysis - vid'!O:O,'11. ANOVA'!E423),0)</f>
        <v>119936</v>
      </c>
    </row>
    <row r="424" spans="2:7" x14ac:dyDescent="0.35">
      <c r="B424" s="4">
        <v>4</v>
      </c>
      <c r="C424" s="4" t="s">
        <v>9388</v>
      </c>
      <c r="D424" s="4" t="s">
        <v>370</v>
      </c>
      <c r="E424" s="4">
        <v>2019</v>
      </c>
      <c r="F424" s="4">
        <f>SUMIFS('Exploratory Data Analysis - vid'!V:V,'Exploratory Data Analysis - vid'!S:S,'11. ANOVA'!B424,'Exploratory Data Analysis - vid'!AF:AF,'11. ANOVA'!D424,'Exploratory Data Analysis - vid'!AL:AL,'11. ANOVA'!C424,'Exploratory Data Analysis - vid'!O:O,'11. ANOVA'!E424)</f>
        <v>0</v>
      </c>
      <c r="G424" s="4">
        <f>IFERROR(AVERAGEIFS('Exploratory Data Analysis - vid'!V:V,'Exploratory Data Analysis - vid'!S:S,'11. ANOVA'!B424,'Exploratory Data Analysis - vid'!AF:AF,'11. ANOVA'!D424,'Exploratory Data Analysis - vid'!AL:AL,'11. ANOVA'!C424,'Exploratory Data Analysis - vid'!O:O,'11. ANOVA'!E424),0)</f>
        <v>0</v>
      </c>
    </row>
    <row r="425" spans="2:7" x14ac:dyDescent="0.35">
      <c r="B425" s="4">
        <v>4</v>
      </c>
      <c r="C425" s="4" t="s">
        <v>9388</v>
      </c>
      <c r="D425" s="4" t="s">
        <v>187</v>
      </c>
      <c r="E425" s="4">
        <v>2020</v>
      </c>
      <c r="F425" s="4">
        <f>SUMIFS('Exploratory Data Analysis - vid'!V:V,'Exploratory Data Analysis - vid'!S:S,'11. ANOVA'!B425,'Exploratory Data Analysis - vid'!AF:AF,'11. ANOVA'!D425,'Exploratory Data Analysis - vid'!AL:AL,'11. ANOVA'!C425,'Exploratory Data Analysis - vid'!O:O,'11. ANOVA'!E425)</f>
        <v>59488</v>
      </c>
      <c r="G425" s="4">
        <f>IFERROR(AVERAGEIFS('Exploratory Data Analysis - vid'!V:V,'Exploratory Data Analysis - vid'!S:S,'11. ANOVA'!B425,'Exploratory Data Analysis - vid'!AF:AF,'11. ANOVA'!D425,'Exploratory Data Analysis - vid'!AL:AL,'11. ANOVA'!C425,'Exploratory Data Analysis - vid'!O:O,'11. ANOVA'!E425),0)</f>
        <v>14872</v>
      </c>
    </row>
    <row r="426" spans="2:7" x14ac:dyDescent="0.35">
      <c r="B426" s="4">
        <v>4</v>
      </c>
      <c r="C426" s="4" t="s">
        <v>9388</v>
      </c>
      <c r="D426" s="4" t="s">
        <v>52</v>
      </c>
      <c r="E426" s="4">
        <v>2020</v>
      </c>
      <c r="F426" s="4">
        <f>SUMIFS('Exploratory Data Analysis - vid'!V:V,'Exploratory Data Analysis - vid'!S:S,'11. ANOVA'!B426,'Exploratory Data Analysis - vid'!AF:AF,'11. ANOVA'!D426,'Exploratory Data Analysis - vid'!AL:AL,'11. ANOVA'!C426,'Exploratory Data Analysis - vid'!O:O,'11. ANOVA'!E426)</f>
        <v>102317</v>
      </c>
      <c r="G426" s="4">
        <f>IFERROR(AVERAGEIFS('Exploratory Data Analysis - vid'!V:V,'Exploratory Data Analysis - vid'!S:S,'11. ANOVA'!B426,'Exploratory Data Analysis - vid'!AF:AF,'11. ANOVA'!D426,'Exploratory Data Analysis - vid'!AL:AL,'11. ANOVA'!C426,'Exploratory Data Analysis - vid'!O:O,'11. ANOVA'!E426),0)</f>
        <v>17052.833333333332</v>
      </c>
    </row>
    <row r="427" spans="2:7" x14ac:dyDescent="0.35">
      <c r="B427" s="4">
        <v>4</v>
      </c>
      <c r="C427" s="4" t="s">
        <v>9388</v>
      </c>
      <c r="D427" s="4" t="s">
        <v>259</v>
      </c>
      <c r="E427" s="4">
        <v>2020</v>
      </c>
      <c r="F427" s="4">
        <f>SUMIFS('Exploratory Data Analysis - vid'!V:V,'Exploratory Data Analysis - vid'!S:S,'11. ANOVA'!B427,'Exploratory Data Analysis - vid'!AF:AF,'11. ANOVA'!D427,'Exploratory Data Analysis - vid'!AL:AL,'11. ANOVA'!C427,'Exploratory Data Analysis - vid'!O:O,'11. ANOVA'!E427)</f>
        <v>0</v>
      </c>
      <c r="G427" s="4">
        <f>IFERROR(AVERAGEIFS('Exploratory Data Analysis - vid'!V:V,'Exploratory Data Analysis - vid'!S:S,'11. ANOVA'!B427,'Exploratory Data Analysis - vid'!AF:AF,'11. ANOVA'!D427,'Exploratory Data Analysis - vid'!AL:AL,'11. ANOVA'!C427,'Exploratory Data Analysis - vid'!O:O,'11. ANOVA'!E427),0)</f>
        <v>0</v>
      </c>
    </row>
    <row r="428" spans="2:7" x14ac:dyDescent="0.35">
      <c r="B428" s="4">
        <v>4</v>
      </c>
      <c r="C428" s="4" t="s">
        <v>9388</v>
      </c>
      <c r="D428" s="4" t="s">
        <v>370</v>
      </c>
      <c r="E428" s="4">
        <v>2020</v>
      </c>
      <c r="F428" s="4">
        <f>SUMIFS('Exploratory Data Analysis - vid'!V:V,'Exploratory Data Analysis - vid'!S:S,'11. ANOVA'!B428,'Exploratory Data Analysis - vid'!AF:AF,'11. ANOVA'!D428,'Exploratory Data Analysis - vid'!AL:AL,'11. ANOVA'!C428,'Exploratory Data Analysis - vid'!O:O,'11. ANOVA'!E428)</f>
        <v>0</v>
      </c>
      <c r="G428" s="4">
        <f>IFERROR(AVERAGEIFS('Exploratory Data Analysis - vid'!V:V,'Exploratory Data Analysis - vid'!S:S,'11. ANOVA'!B428,'Exploratory Data Analysis - vid'!AF:AF,'11. ANOVA'!D428,'Exploratory Data Analysis - vid'!AL:AL,'11. ANOVA'!C428,'Exploratory Data Analysis - vid'!O:O,'11. ANOVA'!E428),0)</f>
        <v>0</v>
      </c>
    </row>
    <row r="429" spans="2:7" x14ac:dyDescent="0.35">
      <c r="B429" s="4">
        <v>4</v>
      </c>
      <c r="C429" s="4" t="s">
        <v>9388</v>
      </c>
      <c r="D429" s="4" t="s">
        <v>187</v>
      </c>
      <c r="E429" s="4">
        <v>2021</v>
      </c>
      <c r="F429" s="4">
        <f>SUMIFS('Exploratory Data Analysis - vid'!V:V,'Exploratory Data Analysis - vid'!S:S,'11. ANOVA'!B429,'Exploratory Data Analysis - vid'!AF:AF,'11. ANOVA'!D429,'Exploratory Data Analysis - vid'!AL:AL,'11. ANOVA'!C429,'Exploratory Data Analysis - vid'!O:O,'11. ANOVA'!E429)</f>
        <v>0</v>
      </c>
      <c r="G429" s="4">
        <f>IFERROR(AVERAGEIFS('Exploratory Data Analysis - vid'!V:V,'Exploratory Data Analysis - vid'!S:S,'11. ANOVA'!B429,'Exploratory Data Analysis - vid'!AF:AF,'11. ANOVA'!D429,'Exploratory Data Analysis - vid'!AL:AL,'11. ANOVA'!C429,'Exploratory Data Analysis - vid'!O:O,'11. ANOVA'!E429),0)</f>
        <v>0</v>
      </c>
    </row>
    <row r="430" spans="2:7" x14ac:dyDescent="0.35">
      <c r="B430" s="4">
        <v>4</v>
      </c>
      <c r="C430" s="4" t="s">
        <v>9388</v>
      </c>
      <c r="D430" s="4" t="s">
        <v>52</v>
      </c>
      <c r="E430" s="4">
        <v>2021</v>
      </c>
      <c r="F430" s="4">
        <f>SUMIFS('Exploratory Data Analysis - vid'!V:V,'Exploratory Data Analysis - vid'!S:S,'11. ANOVA'!B430,'Exploratory Data Analysis - vid'!AF:AF,'11. ANOVA'!D430,'Exploratory Data Analysis - vid'!AL:AL,'11. ANOVA'!C430,'Exploratory Data Analysis - vid'!O:O,'11. ANOVA'!E430)</f>
        <v>76807</v>
      </c>
      <c r="G430" s="4">
        <f>IFERROR(AVERAGEIFS('Exploratory Data Analysis - vid'!V:V,'Exploratory Data Analysis - vid'!S:S,'11. ANOVA'!B430,'Exploratory Data Analysis - vid'!AF:AF,'11. ANOVA'!D430,'Exploratory Data Analysis - vid'!AL:AL,'11. ANOVA'!C430,'Exploratory Data Analysis - vid'!O:O,'11. ANOVA'!E430),0)</f>
        <v>76807</v>
      </c>
    </row>
    <row r="431" spans="2:7" x14ac:dyDescent="0.35">
      <c r="B431" s="4">
        <v>4</v>
      </c>
      <c r="C431" s="4" t="s">
        <v>9388</v>
      </c>
      <c r="D431" s="4" t="s">
        <v>259</v>
      </c>
      <c r="E431" s="4">
        <v>2021</v>
      </c>
      <c r="F431" s="4">
        <f>SUMIFS('Exploratory Data Analysis - vid'!V:V,'Exploratory Data Analysis - vid'!S:S,'11. ANOVA'!B431,'Exploratory Data Analysis - vid'!AF:AF,'11. ANOVA'!D431,'Exploratory Data Analysis - vid'!AL:AL,'11. ANOVA'!C431,'Exploratory Data Analysis - vid'!O:O,'11. ANOVA'!E431)</f>
        <v>90552</v>
      </c>
      <c r="G431" s="4">
        <f>IFERROR(AVERAGEIFS('Exploratory Data Analysis - vid'!V:V,'Exploratory Data Analysis - vid'!S:S,'11. ANOVA'!B431,'Exploratory Data Analysis - vid'!AF:AF,'11. ANOVA'!D431,'Exploratory Data Analysis - vid'!AL:AL,'11. ANOVA'!C431,'Exploratory Data Analysis - vid'!O:O,'11. ANOVA'!E431),0)</f>
        <v>30184</v>
      </c>
    </row>
    <row r="432" spans="2:7" x14ac:dyDescent="0.35">
      <c r="B432" s="4">
        <v>4</v>
      </c>
      <c r="C432" s="4" t="s">
        <v>9388</v>
      </c>
      <c r="D432" s="4" t="s">
        <v>370</v>
      </c>
      <c r="E432" s="4">
        <v>2021</v>
      </c>
      <c r="F432" s="4">
        <f>SUMIFS('Exploratory Data Analysis - vid'!V:V,'Exploratory Data Analysis - vid'!S:S,'11. ANOVA'!B432,'Exploratory Data Analysis - vid'!AF:AF,'11. ANOVA'!D432,'Exploratory Data Analysis - vid'!AL:AL,'11. ANOVA'!C432,'Exploratory Data Analysis - vid'!O:O,'11. ANOVA'!E432)</f>
        <v>0</v>
      </c>
      <c r="G432" s="4">
        <f>IFERROR(AVERAGEIFS('Exploratory Data Analysis - vid'!V:V,'Exploratory Data Analysis - vid'!S:S,'11. ANOVA'!B432,'Exploratory Data Analysis - vid'!AF:AF,'11. ANOVA'!D432,'Exploratory Data Analysis - vid'!AL:AL,'11. ANOVA'!C432,'Exploratory Data Analysis - vid'!O:O,'11. ANOVA'!E432),0)</f>
        <v>0</v>
      </c>
    </row>
    <row r="433" spans="2:9" x14ac:dyDescent="0.35">
      <c r="B433" s="4">
        <v>4</v>
      </c>
      <c r="C433" s="4" t="s">
        <v>9388</v>
      </c>
      <c r="D433" s="4" t="s">
        <v>187</v>
      </c>
      <c r="E433" s="4">
        <v>2022</v>
      </c>
      <c r="F433" s="4">
        <f>SUMIFS('Exploratory Data Analysis - vid'!V:V,'Exploratory Data Analysis - vid'!S:S,'11. ANOVA'!B433,'Exploratory Data Analysis - vid'!AF:AF,'11. ANOVA'!D433,'Exploratory Data Analysis - vid'!AL:AL,'11. ANOVA'!C433,'Exploratory Data Analysis - vid'!O:O,'11. ANOVA'!E433)</f>
        <v>455190</v>
      </c>
      <c r="G433" s="4">
        <f>IFERROR(AVERAGEIFS('Exploratory Data Analysis - vid'!V:V,'Exploratory Data Analysis - vid'!S:S,'11. ANOVA'!B433,'Exploratory Data Analysis - vid'!AF:AF,'11. ANOVA'!D433,'Exploratory Data Analysis - vid'!AL:AL,'11. ANOVA'!C433,'Exploratory Data Analysis - vid'!O:O,'11. ANOVA'!E433),0)</f>
        <v>151730</v>
      </c>
    </row>
    <row r="434" spans="2:9" x14ac:dyDescent="0.35">
      <c r="B434" s="4">
        <v>4</v>
      </c>
      <c r="C434" s="4" t="s">
        <v>9388</v>
      </c>
      <c r="D434" s="4" t="s">
        <v>52</v>
      </c>
      <c r="E434" s="4">
        <v>2022</v>
      </c>
      <c r="F434" s="4">
        <f>SUMIFS('Exploratory Data Analysis - vid'!V:V,'Exploratory Data Analysis - vid'!S:S,'11. ANOVA'!B434,'Exploratory Data Analysis - vid'!AF:AF,'11. ANOVA'!D434,'Exploratory Data Analysis - vid'!AL:AL,'11. ANOVA'!C434,'Exploratory Data Analysis - vid'!O:O,'11. ANOVA'!E434)</f>
        <v>825979</v>
      </c>
      <c r="G434" s="4">
        <f>IFERROR(AVERAGEIFS('Exploratory Data Analysis - vid'!V:V,'Exploratory Data Analysis - vid'!S:S,'11. ANOVA'!B434,'Exploratory Data Analysis - vid'!AF:AF,'11. ANOVA'!D434,'Exploratory Data Analysis - vid'!AL:AL,'11. ANOVA'!C434,'Exploratory Data Analysis - vid'!O:O,'11. ANOVA'!E434),0)</f>
        <v>137663.16666666666</v>
      </c>
    </row>
    <row r="435" spans="2:9" x14ac:dyDescent="0.35">
      <c r="B435" s="4">
        <v>4</v>
      </c>
      <c r="C435" s="4" t="s">
        <v>9388</v>
      </c>
      <c r="D435" s="4" t="s">
        <v>259</v>
      </c>
      <c r="E435" s="4">
        <v>2022</v>
      </c>
      <c r="F435" s="4">
        <f>SUMIFS('Exploratory Data Analysis - vid'!V:V,'Exploratory Data Analysis - vid'!S:S,'11. ANOVA'!B435,'Exploratory Data Analysis - vid'!AF:AF,'11. ANOVA'!D435,'Exploratory Data Analysis - vid'!AL:AL,'11. ANOVA'!C435,'Exploratory Data Analysis - vid'!O:O,'11. ANOVA'!E435)</f>
        <v>171368</v>
      </c>
      <c r="G435" s="4">
        <f>IFERROR(AVERAGEIFS('Exploratory Data Analysis - vid'!V:V,'Exploratory Data Analysis - vid'!S:S,'11. ANOVA'!B435,'Exploratory Data Analysis - vid'!AF:AF,'11. ANOVA'!D435,'Exploratory Data Analysis - vid'!AL:AL,'11. ANOVA'!C435,'Exploratory Data Analysis - vid'!O:O,'11. ANOVA'!E435),0)</f>
        <v>57122.666666666664</v>
      </c>
    </row>
    <row r="436" spans="2:9" x14ac:dyDescent="0.35">
      <c r="B436" s="4">
        <v>4</v>
      </c>
      <c r="C436" s="4" t="s">
        <v>9388</v>
      </c>
      <c r="D436" s="4" t="s">
        <v>370</v>
      </c>
      <c r="E436" s="4">
        <v>2022</v>
      </c>
      <c r="F436" s="4">
        <f>SUMIFS('Exploratory Data Analysis - vid'!V:V,'Exploratory Data Analysis - vid'!S:S,'11. ANOVA'!B436,'Exploratory Data Analysis - vid'!AF:AF,'11. ANOVA'!D436,'Exploratory Data Analysis - vid'!AL:AL,'11. ANOVA'!C436,'Exploratory Data Analysis - vid'!O:O,'11. ANOVA'!E436)</f>
        <v>0</v>
      </c>
      <c r="G436" s="4">
        <f>IFERROR(AVERAGEIFS('Exploratory Data Analysis - vid'!V:V,'Exploratory Data Analysis - vid'!S:S,'11. ANOVA'!B436,'Exploratory Data Analysis - vid'!AF:AF,'11. ANOVA'!D436,'Exploratory Data Analysis - vid'!AL:AL,'11. ANOVA'!C436,'Exploratory Data Analysis - vid'!O:O,'11. ANOVA'!E436),0)</f>
        <v>0</v>
      </c>
    </row>
    <row r="437" spans="2:9" x14ac:dyDescent="0.35">
      <c r="B437" s="4">
        <v>4</v>
      </c>
      <c r="C437" s="4" t="s">
        <v>9380</v>
      </c>
      <c r="D437" s="4" t="s">
        <v>187</v>
      </c>
      <c r="E437" s="4">
        <v>2018</v>
      </c>
      <c r="F437" s="4">
        <f>SUMIFS('Exploratory Data Analysis - vid'!V:V,'Exploratory Data Analysis - vid'!S:S,'11. ANOVA'!B437,'Exploratory Data Analysis - vid'!AF:AF,'11. ANOVA'!D437,'Exploratory Data Analysis - vid'!AL:AL,'11. ANOVA'!C437,'Exploratory Data Analysis - vid'!O:O,'11. ANOVA'!E437)</f>
        <v>363259</v>
      </c>
      <c r="G437" s="4">
        <f>IFERROR(AVERAGEIFS('Exploratory Data Analysis - vid'!V:V,'Exploratory Data Analysis - vid'!S:S,'11. ANOVA'!B437,'Exploratory Data Analysis - vid'!AF:AF,'11. ANOVA'!D437,'Exploratory Data Analysis - vid'!AL:AL,'11. ANOVA'!C437,'Exploratory Data Analysis - vid'!O:O,'11. ANOVA'!E437),0)</f>
        <v>181629.5</v>
      </c>
    </row>
    <row r="438" spans="2:9" x14ac:dyDescent="0.35">
      <c r="B438" s="4">
        <v>4</v>
      </c>
      <c r="C438" s="4" t="s">
        <v>9380</v>
      </c>
      <c r="D438" s="4" t="s">
        <v>52</v>
      </c>
      <c r="E438" s="4">
        <v>2018</v>
      </c>
      <c r="F438" s="4">
        <f>SUMIFS('Exploratory Data Analysis - vid'!V:V,'Exploratory Data Analysis - vid'!S:S,'11. ANOVA'!B438,'Exploratory Data Analysis - vid'!AF:AF,'11. ANOVA'!D438,'Exploratory Data Analysis - vid'!AL:AL,'11. ANOVA'!C438,'Exploratory Data Analysis - vid'!O:O,'11. ANOVA'!E438)</f>
        <v>379443</v>
      </c>
      <c r="G438" s="4">
        <f>IFERROR(AVERAGEIFS('Exploratory Data Analysis - vid'!V:V,'Exploratory Data Analysis - vid'!S:S,'11. ANOVA'!B438,'Exploratory Data Analysis - vid'!AF:AF,'11. ANOVA'!D438,'Exploratory Data Analysis - vid'!AL:AL,'11. ANOVA'!C438,'Exploratory Data Analysis - vid'!O:O,'11. ANOVA'!E438),0)</f>
        <v>126481</v>
      </c>
    </row>
    <row r="439" spans="2:9" x14ac:dyDescent="0.35">
      <c r="B439" s="4">
        <v>4</v>
      </c>
      <c r="C439" s="4" t="s">
        <v>9380</v>
      </c>
      <c r="D439" s="4" t="s">
        <v>259</v>
      </c>
      <c r="E439" s="4">
        <v>2018</v>
      </c>
      <c r="F439" s="4">
        <f>SUMIFS('Exploratory Data Analysis - vid'!V:V,'Exploratory Data Analysis - vid'!S:S,'11. ANOVA'!B439,'Exploratory Data Analysis - vid'!AF:AF,'11. ANOVA'!D439,'Exploratory Data Analysis - vid'!AL:AL,'11. ANOVA'!C439,'Exploratory Data Analysis - vid'!O:O,'11. ANOVA'!E439)</f>
        <v>0</v>
      </c>
      <c r="G439" s="4">
        <f>IFERROR(AVERAGEIFS('Exploratory Data Analysis - vid'!V:V,'Exploratory Data Analysis - vid'!S:S,'11. ANOVA'!B439,'Exploratory Data Analysis - vid'!AF:AF,'11. ANOVA'!D439,'Exploratory Data Analysis - vid'!AL:AL,'11. ANOVA'!C439,'Exploratory Data Analysis - vid'!O:O,'11. ANOVA'!E439),0)</f>
        <v>0</v>
      </c>
    </row>
    <row r="440" spans="2:9" x14ac:dyDescent="0.35">
      <c r="B440" s="4">
        <v>4</v>
      </c>
      <c r="C440" s="4" t="s">
        <v>9380</v>
      </c>
      <c r="D440" s="4" t="s">
        <v>370</v>
      </c>
      <c r="E440" s="4">
        <v>2018</v>
      </c>
      <c r="F440" s="4">
        <f>SUMIFS('Exploratory Data Analysis - vid'!V:V,'Exploratory Data Analysis - vid'!S:S,'11. ANOVA'!B440,'Exploratory Data Analysis - vid'!AF:AF,'11. ANOVA'!D440,'Exploratory Data Analysis - vid'!AL:AL,'11. ANOVA'!C440,'Exploratory Data Analysis - vid'!O:O,'11. ANOVA'!E440)</f>
        <v>0</v>
      </c>
      <c r="G440" s="4">
        <f>IFERROR(AVERAGEIFS('Exploratory Data Analysis - vid'!V:V,'Exploratory Data Analysis - vid'!S:S,'11. ANOVA'!B440,'Exploratory Data Analysis - vid'!AF:AF,'11. ANOVA'!D440,'Exploratory Data Analysis - vid'!AL:AL,'11. ANOVA'!C440,'Exploratory Data Analysis - vid'!O:O,'11. ANOVA'!E440),0)</f>
        <v>0</v>
      </c>
    </row>
    <row r="441" spans="2:9" x14ac:dyDescent="0.35">
      <c r="B441" s="4">
        <v>4</v>
      </c>
      <c r="C441" s="4" t="s">
        <v>9380</v>
      </c>
      <c r="D441" s="4" t="s">
        <v>187</v>
      </c>
      <c r="E441" s="4">
        <v>2019</v>
      </c>
      <c r="F441" s="4">
        <f>SUMIFS('Exploratory Data Analysis - vid'!V:V,'Exploratory Data Analysis - vid'!S:S,'11. ANOVA'!B441,'Exploratory Data Analysis - vid'!AF:AF,'11. ANOVA'!D441,'Exploratory Data Analysis - vid'!AL:AL,'11. ANOVA'!C441,'Exploratory Data Analysis - vid'!O:O,'11. ANOVA'!E441)</f>
        <v>220946</v>
      </c>
      <c r="G441" s="4">
        <f>IFERROR(AVERAGEIFS('Exploratory Data Analysis - vid'!V:V,'Exploratory Data Analysis - vid'!S:S,'11. ANOVA'!B441,'Exploratory Data Analysis - vid'!AF:AF,'11. ANOVA'!D441,'Exploratory Data Analysis - vid'!AL:AL,'11. ANOVA'!C441,'Exploratory Data Analysis - vid'!O:O,'11. ANOVA'!E441),0)</f>
        <v>73648.666666666672</v>
      </c>
    </row>
    <row r="442" spans="2:9" x14ac:dyDescent="0.35">
      <c r="B442" s="4">
        <v>4</v>
      </c>
      <c r="C442" s="4" t="s">
        <v>9380</v>
      </c>
      <c r="D442" s="4" t="s">
        <v>52</v>
      </c>
      <c r="E442" s="4">
        <v>2019</v>
      </c>
      <c r="F442" s="4">
        <f>SUMIFS('Exploratory Data Analysis - vid'!V:V,'Exploratory Data Analysis - vid'!S:S,'11. ANOVA'!B442,'Exploratory Data Analysis - vid'!AF:AF,'11. ANOVA'!D442,'Exploratory Data Analysis - vid'!AL:AL,'11. ANOVA'!C442,'Exploratory Data Analysis - vid'!O:O,'11. ANOVA'!E442)</f>
        <v>197304</v>
      </c>
      <c r="G442" s="4">
        <f>IFERROR(AVERAGEIFS('Exploratory Data Analysis - vid'!V:V,'Exploratory Data Analysis - vid'!S:S,'11. ANOVA'!B442,'Exploratory Data Analysis - vid'!AF:AF,'11. ANOVA'!D442,'Exploratory Data Analysis - vid'!AL:AL,'11. ANOVA'!C442,'Exploratory Data Analysis - vid'!O:O,'11. ANOVA'!E442),0)</f>
        <v>65768</v>
      </c>
      <c r="I442">
        <f>_xlfn.F.DIST.RT(12.6723,1,469)</f>
        <v>4.0895508419226732E-4</v>
      </c>
    </row>
    <row r="443" spans="2:9" x14ac:dyDescent="0.35">
      <c r="B443" s="4">
        <v>4</v>
      </c>
      <c r="C443" s="4" t="s">
        <v>9380</v>
      </c>
      <c r="D443" s="4" t="s">
        <v>259</v>
      </c>
      <c r="E443" s="4">
        <v>2019</v>
      </c>
      <c r="F443" s="4">
        <f>SUMIFS('Exploratory Data Analysis - vid'!V:V,'Exploratory Data Analysis - vid'!S:S,'11. ANOVA'!B443,'Exploratory Data Analysis - vid'!AF:AF,'11. ANOVA'!D443,'Exploratory Data Analysis - vid'!AL:AL,'11. ANOVA'!C443,'Exploratory Data Analysis - vid'!O:O,'11. ANOVA'!E443)</f>
        <v>0</v>
      </c>
      <c r="G443" s="4">
        <f>IFERROR(AVERAGEIFS('Exploratory Data Analysis - vid'!V:V,'Exploratory Data Analysis - vid'!S:S,'11. ANOVA'!B443,'Exploratory Data Analysis - vid'!AF:AF,'11. ANOVA'!D443,'Exploratory Data Analysis - vid'!AL:AL,'11. ANOVA'!C443,'Exploratory Data Analysis - vid'!O:O,'11. ANOVA'!E443),0)</f>
        <v>0</v>
      </c>
    </row>
    <row r="444" spans="2:9" x14ac:dyDescent="0.35">
      <c r="B444" s="4">
        <v>4</v>
      </c>
      <c r="C444" s="4" t="s">
        <v>9380</v>
      </c>
      <c r="D444" s="4" t="s">
        <v>370</v>
      </c>
      <c r="E444" s="4">
        <v>2019</v>
      </c>
      <c r="F444" s="4">
        <f>SUMIFS('Exploratory Data Analysis - vid'!V:V,'Exploratory Data Analysis - vid'!S:S,'11. ANOVA'!B444,'Exploratory Data Analysis - vid'!AF:AF,'11. ANOVA'!D444,'Exploratory Data Analysis - vid'!AL:AL,'11. ANOVA'!C444,'Exploratory Data Analysis - vid'!O:O,'11. ANOVA'!E444)</f>
        <v>0</v>
      </c>
      <c r="G444" s="4">
        <f>IFERROR(AVERAGEIFS('Exploratory Data Analysis - vid'!V:V,'Exploratory Data Analysis - vid'!S:S,'11. ANOVA'!B444,'Exploratory Data Analysis - vid'!AF:AF,'11. ANOVA'!D444,'Exploratory Data Analysis - vid'!AL:AL,'11. ANOVA'!C444,'Exploratory Data Analysis - vid'!O:O,'11. ANOVA'!E444),0)</f>
        <v>0</v>
      </c>
    </row>
    <row r="445" spans="2:9" x14ac:dyDescent="0.35">
      <c r="B445" s="4">
        <v>4</v>
      </c>
      <c r="C445" s="4" t="s">
        <v>9380</v>
      </c>
      <c r="D445" s="4" t="s">
        <v>187</v>
      </c>
      <c r="E445" s="4">
        <v>2020</v>
      </c>
      <c r="F445" s="4">
        <f>SUMIFS('Exploratory Data Analysis - vid'!V:V,'Exploratory Data Analysis - vid'!S:S,'11. ANOVA'!B445,'Exploratory Data Analysis - vid'!AF:AF,'11. ANOVA'!D445,'Exploratory Data Analysis - vid'!AL:AL,'11. ANOVA'!C445,'Exploratory Data Analysis - vid'!O:O,'11. ANOVA'!E445)</f>
        <v>249910</v>
      </c>
      <c r="G445" s="4">
        <f>IFERROR(AVERAGEIFS('Exploratory Data Analysis - vid'!V:V,'Exploratory Data Analysis - vid'!S:S,'11. ANOVA'!B445,'Exploratory Data Analysis - vid'!AF:AF,'11. ANOVA'!D445,'Exploratory Data Analysis - vid'!AL:AL,'11. ANOVA'!C445,'Exploratory Data Analysis - vid'!O:O,'11. ANOVA'!E445),0)</f>
        <v>35701.428571428572</v>
      </c>
    </row>
    <row r="446" spans="2:9" x14ac:dyDescent="0.35">
      <c r="B446" s="4">
        <v>4</v>
      </c>
      <c r="C446" s="4" t="s">
        <v>9380</v>
      </c>
      <c r="D446" s="4" t="s">
        <v>52</v>
      </c>
      <c r="E446" s="4">
        <v>2020</v>
      </c>
      <c r="F446" s="4">
        <f>SUMIFS('Exploratory Data Analysis - vid'!V:V,'Exploratory Data Analysis - vid'!S:S,'11. ANOVA'!B446,'Exploratory Data Analysis - vid'!AF:AF,'11. ANOVA'!D446,'Exploratory Data Analysis - vid'!AL:AL,'11. ANOVA'!C446,'Exploratory Data Analysis - vid'!O:O,'11. ANOVA'!E446)</f>
        <v>369698</v>
      </c>
      <c r="G446" s="4">
        <f>IFERROR(AVERAGEIFS('Exploratory Data Analysis - vid'!V:V,'Exploratory Data Analysis - vid'!S:S,'11. ANOVA'!B446,'Exploratory Data Analysis - vid'!AF:AF,'11. ANOVA'!D446,'Exploratory Data Analysis - vid'!AL:AL,'11. ANOVA'!C446,'Exploratory Data Analysis - vid'!O:O,'11. ANOVA'!E446),0)</f>
        <v>73939.600000000006</v>
      </c>
    </row>
    <row r="447" spans="2:9" x14ac:dyDescent="0.35">
      <c r="B447" s="4">
        <v>4</v>
      </c>
      <c r="C447" s="4" t="s">
        <v>9380</v>
      </c>
      <c r="D447" s="4" t="s">
        <v>259</v>
      </c>
      <c r="E447" s="4">
        <v>2020</v>
      </c>
      <c r="F447" s="4">
        <f>SUMIFS('Exploratory Data Analysis - vid'!V:V,'Exploratory Data Analysis - vid'!S:S,'11. ANOVA'!B447,'Exploratory Data Analysis - vid'!AF:AF,'11. ANOVA'!D447,'Exploratory Data Analysis - vid'!AL:AL,'11. ANOVA'!C447,'Exploratory Data Analysis - vid'!O:O,'11. ANOVA'!E447)</f>
        <v>165773</v>
      </c>
      <c r="G447" s="4">
        <f>IFERROR(AVERAGEIFS('Exploratory Data Analysis - vid'!V:V,'Exploratory Data Analysis - vid'!S:S,'11. ANOVA'!B447,'Exploratory Data Analysis - vid'!AF:AF,'11. ANOVA'!D447,'Exploratory Data Analysis - vid'!AL:AL,'11. ANOVA'!C447,'Exploratory Data Analysis - vid'!O:O,'11. ANOVA'!E447),0)</f>
        <v>55257.666666666664</v>
      </c>
    </row>
    <row r="448" spans="2:9" x14ac:dyDescent="0.35">
      <c r="B448" s="4">
        <v>4</v>
      </c>
      <c r="C448" s="4" t="s">
        <v>9380</v>
      </c>
      <c r="D448" s="4" t="s">
        <v>370</v>
      </c>
      <c r="E448" s="4">
        <v>2020</v>
      </c>
      <c r="F448" s="4">
        <f>SUMIFS('Exploratory Data Analysis - vid'!V:V,'Exploratory Data Analysis - vid'!S:S,'11. ANOVA'!B448,'Exploratory Data Analysis - vid'!AF:AF,'11. ANOVA'!D448,'Exploratory Data Analysis - vid'!AL:AL,'11. ANOVA'!C448,'Exploratory Data Analysis - vid'!O:O,'11. ANOVA'!E448)</f>
        <v>0</v>
      </c>
      <c r="G448" s="4">
        <f>IFERROR(AVERAGEIFS('Exploratory Data Analysis - vid'!V:V,'Exploratory Data Analysis - vid'!S:S,'11. ANOVA'!B448,'Exploratory Data Analysis - vid'!AF:AF,'11. ANOVA'!D448,'Exploratory Data Analysis - vid'!AL:AL,'11. ANOVA'!C448,'Exploratory Data Analysis - vid'!O:O,'11. ANOVA'!E448),0)</f>
        <v>0</v>
      </c>
    </row>
    <row r="449" spans="2:7" x14ac:dyDescent="0.35">
      <c r="B449" s="4">
        <v>4</v>
      </c>
      <c r="C449" s="4" t="s">
        <v>9380</v>
      </c>
      <c r="D449" s="4" t="s">
        <v>187</v>
      </c>
      <c r="E449" s="4">
        <v>2021</v>
      </c>
      <c r="F449" s="4">
        <f>SUMIFS('Exploratory Data Analysis - vid'!V:V,'Exploratory Data Analysis - vid'!S:S,'11. ANOVA'!B449,'Exploratory Data Analysis - vid'!AF:AF,'11. ANOVA'!D449,'Exploratory Data Analysis - vid'!AL:AL,'11. ANOVA'!C449,'Exploratory Data Analysis - vid'!O:O,'11. ANOVA'!E449)</f>
        <v>673803</v>
      </c>
      <c r="G449" s="4">
        <f>IFERROR(AVERAGEIFS('Exploratory Data Analysis - vid'!V:V,'Exploratory Data Analysis - vid'!S:S,'11. ANOVA'!B449,'Exploratory Data Analysis - vid'!AF:AF,'11. ANOVA'!D449,'Exploratory Data Analysis - vid'!AL:AL,'11. ANOVA'!C449,'Exploratory Data Analysis - vid'!O:O,'11. ANOVA'!E449),0)</f>
        <v>224601</v>
      </c>
    </row>
    <row r="450" spans="2:7" x14ac:dyDescent="0.35">
      <c r="B450" s="4">
        <v>4</v>
      </c>
      <c r="C450" s="4" t="s">
        <v>9380</v>
      </c>
      <c r="D450" s="4" t="s">
        <v>52</v>
      </c>
      <c r="E450" s="4">
        <v>2021</v>
      </c>
      <c r="F450" s="4">
        <f>SUMIFS('Exploratory Data Analysis - vid'!V:V,'Exploratory Data Analysis - vid'!S:S,'11. ANOVA'!B450,'Exploratory Data Analysis - vid'!AF:AF,'11. ANOVA'!D450,'Exploratory Data Analysis - vid'!AL:AL,'11. ANOVA'!C450,'Exploratory Data Analysis - vid'!O:O,'11. ANOVA'!E450)</f>
        <v>988496</v>
      </c>
      <c r="G450" s="4">
        <f>IFERROR(AVERAGEIFS('Exploratory Data Analysis - vid'!V:V,'Exploratory Data Analysis - vid'!S:S,'11. ANOVA'!B450,'Exploratory Data Analysis - vid'!AF:AF,'11. ANOVA'!D450,'Exploratory Data Analysis - vid'!AL:AL,'11. ANOVA'!C450,'Exploratory Data Analysis - vid'!O:O,'11. ANOVA'!E450),0)</f>
        <v>89863.272727272721</v>
      </c>
    </row>
    <row r="451" spans="2:7" x14ac:dyDescent="0.35">
      <c r="B451" s="4">
        <v>4</v>
      </c>
      <c r="C451" s="4" t="s">
        <v>9380</v>
      </c>
      <c r="D451" s="4" t="s">
        <v>259</v>
      </c>
      <c r="E451" s="4">
        <v>2021</v>
      </c>
      <c r="F451" s="4">
        <f>SUMIFS('Exploratory Data Analysis - vid'!V:V,'Exploratory Data Analysis - vid'!S:S,'11. ANOVA'!B451,'Exploratory Data Analysis - vid'!AF:AF,'11. ANOVA'!D451,'Exploratory Data Analysis - vid'!AL:AL,'11. ANOVA'!C451,'Exploratory Data Analysis - vid'!O:O,'11. ANOVA'!E451)</f>
        <v>108894</v>
      </c>
      <c r="G451" s="4">
        <f>IFERROR(AVERAGEIFS('Exploratory Data Analysis - vid'!V:V,'Exploratory Data Analysis - vid'!S:S,'11. ANOVA'!B451,'Exploratory Data Analysis - vid'!AF:AF,'11. ANOVA'!D451,'Exploratory Data Analysis - vid'!AL:AL,'11. ANOVA'!C451,'Exploratory Data Analysis - vid'!O:O,'11. ANOVA'!E451),0)</f>
        <v>54447</v>
      </c>
    </row>
    <row r="452" spans="2:7" x14ac:dyDescent="0.35">
      <c r="B452" s="4">
        <v>4</v>
      </c>
      <c r="C452" s="4" t="s">
        <v>9380</v>
      </c>
      <c r="D452" s="4" t="s">
        <v>370</v>
      </c>
      <c r="E452" s="4">
        <v>2021</v>
      </c>
      <c r="F452" s="4">
        <f>SUMIFS('Exploratory Data Analysis - vid'!V:V,'Exploratory Data Analysis - vid'!S:S,'11. ANOVA'!B452,'Exploratory Data Analysis - vid'!AF:AF,'11. ANOVA'!D452,'Exploratory Data Analysis - vid'!AL:AL,'11. ANOVA'!C452,'Exploratory Data Analysis - vid'!O:O,'11. ANOVA'!E452)</f>
        <v>0</v>
      </c>
      <c r="G452" s="4">
        <f>IFERROR(AVERAGEIFS('Exploratory Data Analysis - vid'!V:V,'Exploratory Data Analysis - vid'!S:S,'11. ANOVA'!B452,'Exploratory Data Analysis - vid'!AF:AF,'11. ANOVA'!D452,'Exploratory Data Analysis - vid'!AL:AL,'11. ANOVA'!C452,'Exploratory Data Analysis - vid'!O:O,'11. ANOVA'!E452),0)</f>
        <v>0</v>
      </c>
    </row>
    <row r="453" spans="2:7" x14ac:dyDescent="0.35">
      <c r="B453" s="4">
        <v>4</v>
      </c>
      <c r="C453" s="4" t="s">
        <v>9380</v>
      </c>
      <c r="D453" s="4" t="s">
        <v>187</v>
      </c>
      <c r="E453" s="4">
        <v>2022</v>
      </c>
      <c r="F453" s="4">
        <f>SUMIFS('Exploratory Data Analysis - vid'!V:V,'Exploratory Data Analysis - vid'!S:S,'11. ANOVA'!B453,'Exploratory Data Analysis - vid'!AF:AF,'11. ANOVA'!D453,'Exploratory Data Analysis - vid'!AL:AL,'11. ANOVA'!C453,'Exploratory Data Analysis - vid'!O:O,'11. ANOVA'!E453)</f>
        <v>320475</v>
      </c>
      <c r="G453" s="4">
        <f>IFERROR(AVERAGEIFS('Exploratory Data Analysis - vid'!V:V,'Exploratory Data Analysis - vid'!S:S,'11. ANOVA'!B453,'Exploratory Data Analysis - vid'!AF:AF,'11. ANOVA'!D453,'Exploratory Data Analysis - vid'!AL:AL,'11. ANOVA'!C453,'Exploratory Data Analysis - vid'!O:O,'11. ANOVA'!E453),0)</f>
        <v>80118.75</v>
      </c>
    </row>
    <row r="454" spans="2:7" x14ac:dyDescent="0.35">
      <c r="B454" s="4">
        <v>4</v>
      </c>
      <c r="C454" s="4" t="s">
        <v>9380</v>
      </c>
      <c r="D454" s="4" t="s">
        <v>52</v>
      </c>
      <c r="E454" s="4">
        <v>2022</v>
      </c>
      <c r="F454" s="4">
        <f>SUMIFS('Exploratory Data Analysis - vid'!V:V,'Exploratory Data Analysis - vid'!S:S,'11. ANOVA'!B454,'Exploratory Data Analysis - vid'!AF:AF,'11. ANOVA'!D454,'Exploratory Data Analysis - vid'!AL:AL,'11. ANOVA'!C454,'Exploratory Data Analysis - vid'!O:O,'11. ANOVA'!E454)</f>
        <v>945275</v>
      </c>
      <c r="G454" s="4">
        <f>IFERROR(AVERAGEIFS('Exploratory Data Analysis - vid'!V:V,'Exploratory Data Analysis - vid'!S:S,'11. ANOVA'!B454,'Exploratory Data Analysis - vid'!AF:AF,'11. ANOVA'!D454,'Exploratory Data Analysis - vid'!AL:AL,'11. ANOVA'!C454,'Exploratory Data Analysis - vid'!O:O,'11. ANOVA'!E454),0)</f>
        <v>135039.28571428571</v>
      </c>
    </row>
    <row r="455" spans="2:7" x14ac:dyDescent="0.35">
      <c r="B455" s="4">
        <v>4</v>
      </c>
      <c r="C455" s="4" t="s">
        <v>9380</v>
      </c>
      <c r="D455" s="4" t="s">
        <v>259</v>
      </c>
      <c r="E455" s="4">
        <v>2022</v>
      </c>
      <c r="F455" s="4">
        <f>SUMIFS('Exploratory Data Analysis - vid'!V:V,'Exploratory Data Analysis - vid'!S:S,'11. ANOVA'!B455,'Exploratory Data Analysis - vid'!AF:AF,'11. ANOVA'!D455,'Exploratory Data Analysis - vid'!AL:AL,'11. ANOVA'!C455,'Exploratory Data Analysis - vid'!O:O,'11. ANOVA'!E455)</f>
        <v>126662</v>
      </c>
      <c r="G455" s="4">
        <f>IFERROR(AVERAGEIFS('Exploratory Data Analysis - vid'!V:V,'Exploratory Data Analysis - vid'!S:S,'11. ANOVA'!B455,'Exploratory Data Analysis - vid'!AF:AF,'11. ANOVA'!D455,'Exploratory Data Analysis - vid'!AL:AL,'11. ANOVA'!C455,'Exploratory Data Analysis - vid'!O:O,'11. ANOVA'!E455),0)</f>
        <v>126662</v>
      </c>
    </row>
    <row r="456" spans="2:7" x14ac:dyDescent="0.35">
      <c r="B456" s="4">
        <v>4</v>
      </c>
      <c r="C456" s="4" t="s">
        <v>9380</v>
      </c>
      <c r="D456" s="4" t="s">
        <v>370</v>
      </c>
      <c r="E456" s="4">
        <v>2022</v>
      </c>
      <c r="F456" s="4">
        <f>SUMIFS('Exploratory Data Analysis - vid'!V:V,'Exploratory Data Analysis - vid'!S:S,'11. ANOVA'!B456,'Exploratory Data Analysis - vid'!AF:AF,'11. ANOVA'!D456,'Exploratory Data Analysis - vid'!AL:AL,'11. ANOVA'!C456,'Exploratory Data Analysis - vid'!O:O,'11. ANOVA'!E456)</f>
        <v>0</v>
      </c>
      <c r="G456" s="4">
        <f>IFERROR(AVERAGEIFS('Exploratory Data Analysis - vid'!V:V,'Exploratory Data Analysis - vid'!S:S,'11. ANOVA'!B456,'Exploratory Data Analysis - vid'!AF:AF,'11. ANOVA'!D456,'Exploratory Data Analysis - vid'!AL:AL,'11. ANOVA'!C456,'Exploratory Data Analysis - vid'!O:O,'11. ANOVA'!E456),0)</f>
        <v>0</v>
      </c>
    </row>
    <row r="457" spans="2:7" x14ac:dyDescent="0.35">
      <c r="B457" s="4">
        <v>4</v>
      </c>
      <c r="C457" s="4" t="s">
        <v>9382</v>
      </c>
      <c r="D457" s="4" t="s">
        <v>187</v>
      </c>
      <c r="E457" s="4">
        <v>2018</v>
      </c>
      <c r="F457" s="4">
        <f>SUMIFS('Exploratory Data Analysis - vid'!V:V,'Exploratory Data Analysis - vid'!S:S,'11. ANOVA'!B457,'Exploratory Data Analysis - vid'!AF:AF,'11. ANOVA'!D457,'Exploratory Data Analysis - vid'!AL:AL,'11. ANOVA'!C457,'Exploratory Data Analysis - vid'!O:O,'11. ANOVA'!E457)</f>
        <v>0</v>
      </c>
      <c r="G457" s="4">
        <f>IFERROR(AVERAGEIFS('Exploratory Data Analysis - vid'!V:V,'Exploratory Data Analysis - vid'!S:S,'11. ANOVA'!B457,'Exploratory Data Analysis - vid'!AF:AF,'11. ANOVA'!D457,'Exploratory Data Analysis - vid'!AL:AL,'11. ANOVA'!C457,'Exploratory Data Analysis - vid'!O:O,'11. ANOVA'!E457),0)</f>
        <v>0</v>
      </c>
    </row>
    <row r="458" spans="2:7" x14ac:dyDescent="0.35">
      <c r="B458" s="4">
        <v>4</v>
      </c>
      <c r="C458" s="4" t="s">
        <v>9382</v>
      </c>
      <c r="D458" s="4" t="s">
        <v>52</v>
      </c>
      <c r="E458" s="4">
        <v>2018</v>
      </c>
      <c r="F458" s="4">
        <f>SUMIFS('Exploratory Data Analysis - vid'!V:V,'Exploratory Data Analysis - vid'!S:S,'11. ANOVA'!B458,'Exploratory Data Analysis - vid'!AF:AF,'11. ANOVA'!D458,'Exploratory Data Analysis - vid'!AL:AL,'11. ANOVA'!C458,'Exploratory Data Analysis - vid'!O:O,'11. ANOVA'!E458)</f>
        <v>181064</v>
      </c>
      <c r="G458" s="4">
        <f>IFERROR(AVERAGEIFS('Exploratory Data Analysis - vid'!V:V,'Exploratory Data Analysis - vid'!S:S,'11. ANOVA'!B458,'Exploratory Data Analysis - vid'!AF:AF,'11. ANOVA'!D458,'Exploratory Data Analysis - vid'!AL:AL,'11. ANOVA'!C458,'Exploratory Data Analysis - vid'!O:O,'11. ANOVA'!E458),0)</f>
        <v>60354.666666666664</v>
      </c>
    </row>
    <row r="459" spans="2:7" x14ac:dyDescent="0.35">
      <c r="B459" s="4">
        <v>4</v>
      </c>
      <c r="C459" s="4" t="s">
        <v>9382</v>
      </c>
      <c r="D459" s="4" t="s">
        <v>259</v>
      </c>
      <c r="E459" s="4">
        <v>2018</v>
      </c>
      <c r="F459" s="4">
        <f>SUMIFS('Exploratory Data Analysis - vid'!V:V,'Exploratory Data Analysis - vid'!S:S,'11. ANOVA'!B459,'Exploratory Data Analysis - vid'!AF:AF,'11. ANOVA'!D459,'Exploratory Data Analysis - vid'!AL:AL,'11. ANOVA'!C459,'Exploratory Data Analysis - vid'!O:O,'11. ANOVA'!E459)</f>
        <v>0</v>
      </c>
      <c r="G459" s="4">
        <f>IFERROR(AVERAGEIFS('Exploratory Data Analysis - vid'!V:V,'Exploratory Data Analysis - vid'!S:S,'11. ANOVA'!B459,'Exploratory Data Analysis - vid'!AF:AF,'11. ANOVA'!D459,'Exploratory Data Analysis - vid'!AL:AL,'11. ANOVA'!C459,'Exploratory Data Analysis - vid'!O:O,'11. ANOVA'!E459),0)</f>
        <v>0</v>
      </c>
    </row>
    <row r="460" spans="2:7" x14ac:dyDescent="0.35">
      <c r="B460" s="4">
        <v>4</v>
      </c>
      <c r="C460" s="4" t="s">
        <v>9382</v>
      </c>
      <c r="D460" s="4" t="s">
        <v>370</v>
      </c>
      <c r="E460" s="4">
        <v>2018</v>
      </c>
      <c r="F460" s="4">
        <f>SUMIFS('Exploratory Data Analysis - vid'!V:V,'Exploratory Data Analysis - vid'!S:S,'11. ANOVA'!B460,'Exploratory Data Analysis - vid'!AF:AF,'11. ANOVA'!D460,'Exploratory Data Analysis - vid'!AL:AL,'11. ANOVA'!C460,'Exploratory Data Analysis - vid'!O:O,'11. ANOVA'!E460)</f>
        <v>0</v>
      </c>
      <c r="G460" s="4">
        <f>IFERROR(AVERAGEIFS('Exploratory Data Analysis - vid'!V:V,'Exploratory Data Analysis - vid'!S:S,'11. ANOVA'!B460,'Exploratory Data Analysis - vid'!AF:AF,'11. ANOVA'!D460,'Exploratory Data Analysis - vid'!AL:AL,'11. ANOVA'!C460,'Exploratory Data Analysis - vid'!O:O,'11. ANOVA'!E460),0)</f>
        <v>0</v>
      </c>
    </row>
    <row r="461" spans="2:7" x14ac:dyDescent="0.35">
      <c r="B461" s="4">
        <v>4</v>
      </c>
      <c r="C461" s="4" t="s">
        <v>9382</v>
      </c>
      <c r="D461" s="4" t="s">
        <v>187</v>
      </c>
      <c r="E461" s="4">
        <v>2019</v>
      </c>
      <c r="F461" s="4">
        <f>SUMIFS('Exploratory Data Analysis - vid'!V:V,'Exploratory Data Analysis - vid'!S:S,'11. ANOVA'!B461,'Exploratory Data Analysis - vid'!AF:AF,'11. ANOVA'!D461,'Exploratory Data Analysis - vid'!AL:AL,'11. ANOVA'!C461,'Exploratory Data Analysis - vid'!O:O,'11. ANOVA'!E461)</f>
        <v>9004</v>
      </c>
      <c r="G461" s="4">
        <f>IFERROR(AVERAGEIFS('Exploratory Data Analysis - vid'!V:V,'Exploratory Data Analysis - vid'!S:S,'11. ANOVA'!B461,'Exploratory Data Analysis - vid'!AF:AF,'11. ANOVA'!D461,'Exploratory Data Analysis - vid'!AL:AL,'11. ANOVA'!C461,'Exploratory Data Analysis - vid'!O:O,'11. ANOVA'!E461),0)</f>
        <v>9004</v>
      </c>
    </row>
    <row r="462" spans="2:7" x14ac:dyDescent="0.35">
      <c r="B462" s="4">
        <v>4</v>
      </c>
      <c r="C462" s="4" t="s">
        <v>9382</v>
      </c>
      <c r="D462" s="4" t="s">
        <v>52</v>
      </c>
      <c r="E462" s="4">
        <v>2019</v>
      </c>
      <c r="F462" s="4">
        <f>SUMIFS('Exploratory Data Analysis - vid'!V:V,'Exploratory Data Analysis - vid'!S:S,'11. ANOVA'!B462,'Exploratory Data Analysis - vid'!AF:AF,'11. ANOVA'!D462,'Exploratory Data Analysis - vid'!AL:AL,'11. ANOVA'!C462,'Exploratory Data Analysis - vid'!O:O,'11. ANOVA'!E462)</f>
        <v>86100</v>
      </c>
      <c r="G462" s="4">
        <f>IFERROR(AVERAGEIFS('Exploratory Data Analysis - vid'!V:V,'Exploratory Data Analysis - vid'!S:S,'11. ANOVA'!B462,'Exploratory Data Analysis - vid'!AF:AF,'11. ANOVA'!D462,'Exploratory Data Analysis - vid'!AL:AL,'11. ANOVA'!C462,'Exploratory Data Analysis - vid'!O:O,'11. ANOVA'!E462),0)</f>
        <v>21525</v>
      </c>
    </row>
    <row r="463" spans="2:7" x14ac:dyDescent="0.35">
      <c r="B463" s="4">
        <v>4</v>
      </c>
      <c r="C463" s="4" t="s">
        <v>9382</v>
      </c>
      <c r="D463" s="4" t="s">
        <v>259</v>
      </c>
      <c r="E463" s="4">
        <v>2019</v>
      </c>
      <c r="F463" s="4">
        <f>SUMIFS('Exploratory Data Analysis - vid'!V:V,'Exploratory Data Analysis - vid'!S:S,'11. ANOVA'!B463,'Exploratory Data Analysis - vid'!AF:AF,'11. ANOVA'!D463,'Exploratory Data Analysis - vid'!AL:AL,'11. ANOVA'!C463,'Exploratory Data Analysis - vid'!O:O,'11. ANOVA'!E463)</f>
        <v>189466</v>
      </c>
      <c r="G463" s="4">
        <f>IFERROR(AVERAGEIFS('Exploratory Data Analysis - vid'!V:V,'Exploratory Data Analysis - vid'!S:S,'11. ANOVA'!B463,'Exploratory Data Analysis - vid'!AF:AF,'11. ANOVA'!D463,'Exploratory Data Analysis - vid'!AL:AL,'11. ANOVA'!C463,'Exploratory Data Analysis - vid'!O:O,'11. ANOVA'!E463),0)</f>
        <v>94733</v>
      </c>
    </row>
    <row r="464" spans="2:7" x14ac:dyDescent="0.35">
      <c r="B464" s="4">
        <v>4</v>
      </c>
      <c r="C464" s="4" t="s">
        <v>9382</v>
      </c>
      <c r="D464" s="4" t="s">
        <v>370</v>
      </c>
      <c r="E464" s="4">
        <v>2019</v>
      </c>
      <c r="F464" s="4">
        <f>SUMIFS('Exploratory Data Analysis - vid'!V:V,'Exploratory Data Analysis - vid'!S:S,'11. ANOVA'!B464,'Exploratory Data Analysis - vid'!AF:AF,'11. ANOVA'!D464,'Exploratory Data Analysis - vid'!AL:AL,'11. ANOVA'!C464,'Exploratory Data Analysis - vid'!O:O,'11. ANOVA'!E464)</f>
        <v>0</v>
      </c>
      <c r="G464" s="4">
        <f>IFERROR(AVERAGEIFS('Exploratory Data Analysis - vid'!V:V,'Exploratory Data Analysis - vid'!S:S,'11. ANOVA'!B464,'Exploratory Data Analysis - vid'!AF:AF,'11. ANOVA'!D464,'Exploratory Data Analysis - vid'!AL:AL,'11. ANOVA'!C464,'Exploratory Data Analysis - vid'!O:O,'11. ANOVA'!E464),0)</f>
        <v>0</v>
      </c>
    </row>
    <row r="465" spans="2:7" x14ac:dyDescent="0.35">
      <c r="B465" s="4">
        <v>4</v>
      </c>
      <c r="C465" s="4" t="s">
        <v>9382</v>
      </c>
      <c r="D465" s="4" t="s">
        <v>187</v>
      </c>
      <c r="E465" s="4">
        <v>2020</v>
      </c>
      <c r="F465" s="4">
        <f>SUMIFS('Exploratory Data Analysis - vid'!V:V,'Exploratory Data Analysis - vid'!S:S,'11. ANOVA'!B465,'Exploratory Data Analysis - vid'!AF:AF,'11. ANOVA'!D465,'Exploratory Data Analysis - vid'!AL:AL,'11. ANOVA'!C465,'Exploratory Data Analysis - vid'!O:O,'11. ANOVA'!E465)</f>
        <v>35083</v>
      </c>
      <c r="G465" s="4">
        <f>IFERROR(AVERAGEIFS('Exploratory Data Analysis - vid'!V:V,'Exploratory Data Analysis - vid'!S:S,'11. ANOVA'!B465,'Exploratory Data Analysis - vid'!AF:AF,'11. ANOVA'!D465,'Exploratory Data Analysis - vid'!AL:AL,'11. ANOVA'!C465,'Exploratory Data Analysis - vid'!O:O,'11. ANOVA'!E465),0)</f>
        <v>17541.5</v>
      </c>
    </row>
    <row r="466" spans="2:7" x14ac:dyDescent="0.35">
      <c r="B466" s="4">
        <v>4</v>
      </c>
      <c r="C466" s="4" t="s">
        <v>9382</v>
      </c>
      <c r="D466" s="4" t="s">
        <v>52</v>
      </c>
      <c r="E466" s="4">
        <v>2020</v>
      </c>
      <c r="F466" s="4">
        <f>SUMIFS('Exploratory Data Analysis - vid'!V:V,'Exploratory Data Analysis - vid'!S:S,'11. ANOVA'!B466,'Exploratory Data Analysis - vid'!AF:AF,'11. ANOVA'!D466,'Exploratory Data Analysis - vid'!AL:AL,'11. ANOVA'!C466,'Exploratory Data Analysis - vid'!O:O,'11. ANOVA'!E466)</f>
        <v>877532</v>
      </c>
      <c r="G466" s="4">
        <f>IFERROR(AVERAGEIFS('Exploratory Data Analysis - vid'!V:V,'Exploratory Data Analysis - vid'!S:S,'11. ANOVA'!B466,'Exploratory Data Analysis - vid'!AF:AF,'11. ANOVA'!D466,'Exploratory Data Analysis - vid'!AL:AL,'11. ANOVA'!C466,'Exploratory Data Analysis - vid'!O:O,'11. ANOVA'!E466),0)</f>
        <v>67502.461538461532</v>
      </c>
    </row>
    <row r="467" spans="2:7" x14ac:dyDescent="0.35">
      <c r="B467" s="4">
        <v>4</v>
      </c>
      <c r="C467" s="4" t="s">
        <v>9382</v>
      </c>
      <c r="D467" s="4" t="s">
        <v>259</v>
      </c>
      <c r="E467" s="4">
        <v>2020</v>
      </c>
      <c r="F467" s="4">
        <f>SUMIFS('Exploratory Data Analysis - vid'!V:V,'Exploratory Data Analysis - vid'!S:S,'11. ANOVA'!B467,'Exploratory Data Analysis - vid'!AF:AF,'11. ANOVA'!D467,'Exploratory Data Analysis - vid'!AL:AL,'11. ANOVA'!C467,'Exploratory Data Analysis - vid'!O:O,'11. ANOVA'!E467)</f>
        <v>947079</v>
      </c>
      <c r="G467" s="4">
        <f>IFERROR(AVERAGEIFS('Exploratory Data Analysis - vid'!V:V,'Exploratory Data Analysis - vid'!S:S,'11. ANOVA'!B467,'Exploratory Data Analysis - vid'!AF:AF,'11. ANOVA'!D467,'Exploratory Data Analysis - vid'!AL:AL,'11. ANOVA'!C467,'Exploratory Data Analysis - vid'!O:O,'11. ANOVA'!E467),0)</f>
        <v>157846.5</v>
      </c>
    </row>
    <row r="468" spans="2:7" x14ac:dyDescent="0.35">
      <c r="B468" s="4">
        <v>4</v>
      </c>
      <c r="C468" s="4" t="s">
        <v>9382</v>
      </c>
      <c r="D468" s="4" t="s">
        <v>370</v>
      </c>
      <c r="E468" s="4">
        <v>2020</v>
      </c>
      <c r="F468" s="4">
        <f>SUMIFS('Exploratory Data Analysis - vid'!V:V,'Exploratory Data Analysis - vid'!S:S,'11. ANOVA'!B468,'Exploratory Data Analysis - vid'!AF:AF,'11. ANOVA'!D468,'Exploratory Data Analysis - vid'!AL:AL,'11. ANOVA'!C468,'Exploratory Data Analysis - vid'!O:O,'11. ANOVA'!E468)</f>
        <v>0</v>
      </c>
      <c r="G468" s="4">
        <f>IFERROR(AVERAGEIFS('Exploratory Data Analysis - vid'!V:V,'Exploratory Data Analysis - vid'!S:S,'11. ANOVA'!B468,'Exploratory Data Analysis - vid'!AF:AF,'11. ANOVA'!D468,'Exploratory Data Analysis - vid'!AL:AL,'11. ANOVA'!C468,'Exploratory Data Analysis - vid'!O:O,'11. ANOVA'!E468),0)</f>
        <v>0</v>
      </c>
    </row>
    <row r="469" spans="2:7" x14ac:dyDescent="0.35">
      <c r="B469" s="4">
        <v>4</v>
      </c>
      <c r="C469" s="4" t="s">
        <v>9382</v>
      </c>
      <c r="D469" s="4" t="s">
        <v>187</v>
      </c>
      <c r="E469" s="4">
        <v>2021</v>
      </c>
      <c r="F469" s="4">
        <f>SUMIFS('Exploratory Data Analysis - vid'!V:V,'Exploratory Data Analysis - vid'!S:S,'11. ANOVA'!B469,'Exploratory Data Analysis - vid'!AF:AF,'11. ANOVA'!D469,'Exploratory Data Analysis - vid'!AL:AL,'11. ANOVA'!C469,'Exploratory Data Analysis - vid'!O:O,'11. ANOVA'!E469)</f>
        <v>94948</v>
      </c>
      <c r="G469" s="4">
        <f>IFERROR(AVERAGEIFS('Exploratory Data Analysis - vid'!V:V,'Exploratory Data Analysis - vid'!S:S,'11. ANOVA'!B469,'Exploratory Data Analysis - vid'!AF:AF,'11. ANOVA'!D469,'Exploratory Data Analysis - vid'!AL:AL,'11. ANOVA'!C469,'Exploratory Data Analysis - vid'!O:O,'11. ANOVA'!E469),0)</f>
        <v>47474</v>
      </c>
    </row>
    <row r="470" spans="2:7" x14ac:dyDescent="0.35">
      <c r="B470" s="4">
        <v>4</v>
      </c>
      <c r="C470" s="4" t="s">
        <v>9382</v>
      </c>
      <c r="D470" s="4" t="s">
        <v>52</v>
      </c>
      <c r="E470" s="4">
        <v>2021</v>
      </c>
      <c r="F470" s="4">
        <f>SUMIFS('Exploratory Data Analysis - vid'!V:V,'Exploratory Data Analysis - vid'!S:S,'11. ANOVA'!B470,'Exploratory Data Analysis - vid'!AF:AF,'11. ANOVA'!D470,'Exploratory Data Analysis - vid'!AL:AL,'11. ANOVA'!C470,'Exploratory Data Analysis - vid'!O:O,'11. ANOVA'!E470)</f>
        <v>783536</v>
      </c>
      <c r="G470" s="4">
        <f>IFERROR(AVERAGEIFS('Exploratory Data Analysis - vid'!V:V,'Exploratory Data Analysis - vid'!S:S,'11. ANOVA'!B470,'Exploratory Data Analysis - vid'!AF:AF,'11. ANOVA'!D470,'Exploratory Data Analysis - vid'!AL:AL,'11. ANOVA'!C470,'Exploratory Data Analysis - vid'!O:O,'11. ANOVA'!E470),0)</f>
        <v>46090.352941176468</v>
      </c>
    </row>
    <row r="471" spans="2:7" x14ac:dyDescent="0.35">
      <c r="B471" s="4">
        <v>4</v>
      </c>
      <c r="C471" s="4" t="s">
        <v>9382</v>
      </c>
      <c r="D471" s="4" t="s">
        <v>259</v>
      </c>
      <c r="E471" s="4">
        <v>2021</v>
      </c>
      <c r="F471" s="4">
        <f>SUMIFS('Exploratory Data Analysis - vid'!V:V,'Exploratory Data Analysis - vid'!S:S,'11. ANOVA'!B471,'Exploratory Data Analysis - vid'!AF:AF,'11. ANOVA'!D471,'Exploratory Data Analysis - vid'!AL:AL,'11. ANOVA'!C471,'Exploratory Data Analysis - vid'!O:O,'11. ANOVA'!E471)</f>
        <v>1908753</v>
      </c>
      <c r="G471" s="4">
        <f>IFERROR(AVERAGEIFS('Exploratory Data Analysis - vid'!V:V,'Exploratory Data Analysis - vid'!S:S,'11. ANOVA'!B471,'Exploratory Data Analysis - vid'!AF:AF,'11. ANOVA'!D471,'Exploratory Data Analysis - vid'!AL:AL,'11. ANOVA'!C471,'Exploratory Data Analysis - vid'!O:O,'11. ANOVA'!E471),0)</f>
        <v>318125.5</v>
      </c>
    </row>
    <row r="472" spans="2:7" x14ac:dyDescent="0.35">
      <c r="B472" s="4">
        <v>4</v>
      </c>
      <c r="C472" s="4" t="s">
        <v>9382</v>
      </c>
      <c r="D472" s="4" t="s">
        <v>370</v>
      </c>
      <c r="E472" s="4">
        <v>2021</v>
      </c>
      <c r="F472" s="4">
        <f>SUMIFS('Exploratory Data Analysis - vid'!V:V,'Exploratory Data Analysis - vid'!S:S,'11. ANOVA'!B472,'Exploratory Data Analysis - vid'!AF:AF,'11. ANOVA'!D472,'Exploratory Data Analysis - vid'!AL:AL,'11. ANOVA'!C472,'Exploratory Data Analysis - vid'!O:O,'11. ANOVA'!E472)</f>
        <v>0</v>
      </c>
      <c r="G472" s="4">
        <f>IFERROR(AVERAGEIFS('Exploratory Data Analysis - vid'!V:V,'Exploratory Data Analysis - vid'!S:S,'11. ANOVA'!B472,'Exploratory Data Analysis - vid'!AF:AF,'11. ANOVA'!D472,'Exploratory Data Analysis - vid'!AL:AL,'11. ANOVA'!C472,'Exploratory Data Analysis - vid'!O:O,'11. ANOVA'!E472),0)</f>
        <v>0</v>
      </c>
    </row>
    <row r="473" spans="2:7" x14ac:dyDescent="0.35">
      <c r="B473" s="4">
        <v>4</v>
      </c>
      <c r="C473" s="4" t="s">
        <v>9382</v>
      </c>
      <c r="D473" s="4" t="s">
        <v>187</v>
      </c>
      <c r="E473" s="4">
        <v>2022</v>
      </c>
      <c r="F473" s="4">
        <f>SUMIFS('Exploratory Data Analysis - vid'!V:V,'Exploratory Data Analysis - vid'!S:S,'11. ANOVA'!B473,'Exploratory Data Analysis - vid'!AF:AF,'11. ANOVA'!D473,'Exploratory Data Analysis - vid'!AL:AL,'11. ANOVA'!C473,'Exploratory Data Analysis - vid'!O:O,'11. ANOVA'!E473)</f>
        <v>128280</v>
      </c>
      <c r="G473" s="4">
        <f>IFERROR(AVERAGEIFS('Exploratory Data Analysis - vid'!V:V,'Exploratory Data Analysis - vid'!S:S,'11. ANOVA'!B473,'Exploratory Data Analysis - vid'!AF:AF,'11. ANOVA'!D473,'Exploratory Data Analysis - vid'!AL:AL,'11. ANOVA'!C473,'Exploratory Data Analysis - vid'!O:O,'11. ANOVA'!E473),0)</f>
        <v>42760</v>
      </c>
    </row>
    <row r="474" spans="2:7" x14ac:dyDescent="0.35">
      <c r="B474" s="4">
        <v>4</v>
      </c>
      <c r="C474" s="4" t="s">
        <v>9382</v>
      </c>
      <c r="D474" s="4" t="s">
        <v>52</v>
      </c>
      <c r="E474" s="4">
        <v>2022</v>
      </c>
      <c r="F474" s="4">
        <f>SUMIFS('Exploratory Data Analysis - vid'!V:V,'Exploratory Data Analysis - vid'!S:S,'11. ANOVA'!B474,'Exploratory Data Analysis - vid'!AF:AF,'11. ANOVA'!D474,'Exploratory Data Analysis - vid'!AL:AL,'11. ANOVA'!C474,'Exploratory Data Analysis - vid'!O:O,'11. ANOVA'!E474)</f>
        <v>729190</v>
      </c>
      <c r="G474" s="4">
        <f>IFERROR(AVERAGEIFS('Exploratory Data Analysis - vid'!V:V,'Exploratory Data Analysis - vid'!S:S,'11. ANOVA'!B474,'Exploratory Data Analysis - vid'!AF:AF,'11. ANOVA'!D474,'Exploratory Data Analysis - vid'!AL:AL,'11. ANOVA'!C474,'Exploratory Data Analysis - vid'!O:O,'11. ANOVA'!E474),0)</f>
        <v>81021.111111111109</v>
      </c>
    </row>
    <row r="475" spans="2:7" x14ac:dyDescent="0.35">
      <c r="B475" s="4">
        <v>4</v>
      </c>
      <c r="C475" s="4" t="s">
        <v>9382</v>
      </c>
      <c r="D475" s="4" t="s">
        <v>259</v>
      </c>
      <c r="E475" s="4">
        <v>2022</v>
      </c>
      <c r="F475" s="4">
        <f>SUMIFS('Exploratory Data Analysis - vid'!V:V,'Exploratory Data Analysis - vid'!S:S,'11. ANOVA'!B475,'Exploratory Data Analysis - vid'!AF:AF,'11. ANOVA'!D475,'Exploratory Data Analysis - vid'!AL:AL,'11. ANOVA'!C475,'Exploratory Data Analysis - vid'!O:O,'11. ANOVA'!E475)</f>
        <v>40200</v>
      </c>
      <c r="G475" s="4">
        <f>IFERROR(AVERAGEIFS('Exploratory Data Analysis - vid'!V:V,'Exploratory Data Analysis - vid'!S:S,'11. ANOVA'!B475,'Exploratory Data Analysis - vid'!AF:AF,'11. ANOVA'!D475,'Exploratory Data Analysis - vid'!AL:AL,'11. ANOVA'!C475,'Exploratory Data Analysis - vid'!O:O,'11. ANOVA'!E475),0)</f>
        <v>40200</v>
      </c>
    </row>
    <row r="476" spans="2:7" x14ac:dyDescent="0.35">
      <c r="B476" s="4">
        <v>4</v>
      </c>
      <c r="C476" s="4" t="s">
        <v>9382</v>
      </c>
      <c r="D476" s="4" t="s">
        <v>370</v>
      </c>
      <c r="E476" s="4">
        <v>2022</v>
      </c>
      <c r="F476" s="4">
        <f>SUMIFS('Exploratory Data Analysis - vid'!V:V,'Exploratory Data Analysis - vid'!S:S,'11. ANOVA'!B476,'Exploratory Data Analysis - vid'!AF:AF,'11. ANOVA'!D476,'Exploratory Data Analysis - vid'!AL:AL,'11. ANOVA'!C476,'Exploratory Data Analysis - vid'!O:O,'11. ANOVA'!E476)</f>
        <v>0</v>
      </c>
      <c r="G476" s="4">
        <f>IFERROR(AVERAGEIFS('Exploratory Data Analysis - vid'!V:V,'Exploratory Data Analysis - vid'!S:S,'11. ANOVA'!B476,'Exploratory Data Analysis - vid'!AF:AF,'11. ANOVA'!D476,'Exploratory Data Analysis - vid'!AL:AL,'11. ANOVA'!C476,'Exploratory Data Analysis - vid'!O:O,'11. ANOVA'!E476),0)</f>
        <v>0</v>
      </c>
    </row>
    <row r="477" spans="2:7" x14ac:dyDescent="0.35">
      <c r="B477" s="4">
        <v>4</v>
      </c>
      <c r="C477" s="4" t="s">
        <v>9383</v>
      </c>
      <c r="D477" s="4" t="s">
        <v>187</v>
      </c>
      <c r="E477" s="4">
        <v>2018</v>
      </c>
      <c r="F477" s="4">
        <f>SUMIFS('Exploratory Data Analysis - vid'!V:V,'Exploratory Data Analysis - vid'!S:S,'11. ANOVA'!B477,'Exploratory Data Analysis - vid'!AF:AF,'11. ANOVA'!D477,'Exploratory Data Analysis - vid'!AL:AL,'11. ANOVA'!C477,'Exploratory Data Analysis - vid'!O:O,'11. ANOVA'!E477)</f>
        <v>32659</v>
      </c>
      <c r="G477" s="4">
        <f>IFERROR(AVERAGEIFS('Exploratory Data Analysis - vid'!V:V,'Exploratory Data Analysis - vid'!S:S,'11. ANOVA'!B477,'Exploratory Data Analysis - vid'!AF:AF,'11. ANOVA'!D477,'Exploratory Data Analysis - vid'!AL:AL,'11. ANOVA'!C477,'Exploratory Data Analysis - vid'!O:O,'11. ANOVA'!E477),0)</f>
        <v>32659</v>
      </c>
    </row>
    <row r="478" spans="2:7" x14ac:dyDescent="0.35">
      <c r="B478" s="4">
        <v>4</v>
      </c>
      <c r="C478" s="4" t="s">
        <v>9383</v>
      </c>
      <c r="D478" s="4" t="s">
        <v>52</v>
      </c>
      <c r="E478" s="4">
        <v>2018</v>
      </c>
      <c r="F478" s="4">
        <f>SUMIFS('Exploratory Data Analysis - vid'!V:V,'Exploratory Data Analysis - vid'!S:S,'11. ANOVA'!B478,'Exploratory Data Analysis - vid'!AF:AF,'11. ANOVA'!D478,'Exploratory Data Analysis - vid'!AL:AL,'11. ANOVA'!C478,'Exploratory Data Analysis - vid'!O:O,'11. ANOVA'!E478)</f>
        <v>88580</v>
      </c>
      <c r="G478" s="4">
        <f>IFERROR(AVERAGEIFS('Exploratory Data Analysis - vid'!V:V,'Exploratory Data Analysis - vid'!S:S,'11. ANOVA'!B478,'Exploratory Data Analysis - vid'!AF:AF,'11. ANOVA'!D478,'Exploratory Data Analysis - vid'!AL:AL,'11. ANOVA'!C478,'Exploratory Data Analysis - vid'!O:O,'11. ANOVA'!E478),0)</f>
        <v>22145</v>
      </c>
    </row>
    <row r="479" spans="2:7" x14ac:dyDescent="0.35">
      <c r="B479" s="4">
        <v>4</v>
      </c>
      <c r="C479" s="4" t="s">
        <v>9383</v>
      </c>
      <c r="D479" s="4" t="s">
        <v>259</v>
      </c>
      <c r="E479" s="4">
        <v>2018</v>
      </c>
      <c r="F479" s="4">
        <f>SUMIFS('Exploratory Data Analysis - vid'!V:V,'Exploratory Data Analysis - vid'!S:S,'11. ANOVA'!B479,'Exploratory Data Analysis - vid'!AF:AF,'11. ANOVA'!D479,'Exploratory Data Analysis - vid'!AL:AL,'11. ANOVA'!C479,'Exploratory Data Analysis - vid'!O:O,'11. ANOVA'!E479)</f>
        <v>0</v>
      </c>
      <c r="G479" s="4">
        <f>IFERROR(AVERAGEIFS('Exploratory Data Analysis - vid'!V:V,'Exploratory Data Analysis - vid'!S:S,'11. ANOVA'!B479,'Exploratory Data Analysis - vid'!AF:AF,'11. ANOVA'!D479,'Exploratory Data Analysis - vid'!AL:AL,'11. ANOVA'!C479,'Exploratory Data Analysis - vid'!O:O,'11. ANOVA'!E479),0)</f>
        <v>0</v>
      </c>
    </row>
    <row r="480" spans="2:7" x14ac:dyDescent="0.35">
      <c r="B480" s="4">
        <v>4</v>
      </c>
      <c r="C480" s="4" t="s">
        <v>9383</v>
      </c>
      <c r="D480" s="4" t="s">
        <v>370</v>
      </c>
      <c r="E480" s="4">
        <v>2018</v>
      </c>
      <c r="F480" s="4">
        <f>SUMIFS('Exploratory Data Analysis - vid'!V:V,'Exploratory Data Analysis - vid'!S:S,'11. ANOVA'!B480,'Exploratory Data Analysis - vid'!AF:AF,'11. ANOVA'!D480,'Exploratory Data Analysis - vid'!AL:AL,'11. ANOVA'!C480,'Exploratory Data Analysis - vid'!O:O,'11. ANOVA'!E480)</f>
        <v>0</v>
      </c>
      <c r="G480" s="4">
        <f>IFERROR(AVERAGEIFS('Exploratory Data Analysis - vid'!V:V,'Exploratory Data Analysis - vid'!S:S,'11. ANOVA'!B480,'Exploratory Data Analysis - vid'!AF:AF,'11. ANOVA'!D480,'Exploratory Data Analysis - vid'!AL:AL,'11. ANOVA'!C480,'Exploratory Data Analysis - vid'!O:O,'11. ANOVA'!E480),0)</f>
        <v>0</v>
      </c>
    </row>
    <row r="481" spans="2:7" x14ac:dyDescent="0.35">
      <c r="B481" s="4">
        <v>4</v>
      </c>
      <c r="C481" s="4" t="s">
        <v>9383</v>
      </c>
      <c r="D481" s="4" t="s">
        <v>187</v>
      </c>
      <c r="E481" s="4">
        <v>2019</v>
      </c>
      <c r="F481" s="4">
        <f>SUMIFS('Exploratory Data Analysis - vid'!V:V,'Exploratory Data Analysis - vid'!S:S,'11. ANOVA'!B481,'Exploratory Data Analysis - vid'!AF:AF,'11. ANOVA'!D481,'Exploratory Data Analysis - vid'!AL:AL,'11. ANOVA'!C481,'Exploratory Data Analysis - vid'!O:O,'11. ANOVA'!E481)</f>
        <v>0</v>
      </c>
      <c r="G481" s="4">
        <f>IFERROR(AVERAGEIFS('Exploratory Data Analysis - vid'!V:V,'Exploratory Data Analysis - vid'!S:S,'11. ANOVA'!B481,'Exploratory Data Analysis - vid'!AF:AF,'11. ANOVA'!D481,'Exploratory Data Analysis - vid'!AL:AL,'11. ANOVA'!C481,'Exploratory Data Analysis - vid'!O:O,'11. ANOVA'!E481),0)</f>
        <v>0</v>
      </c>
    </row>
    <row r="482" spans="2:7" x14ac:dyDescent="0.35">
      <c r="B482" s="4">
        <v>4</v>
      </c>
      <c r="C482" s="4" t="s">
        <v>9383</v>
      </c>
      <c r="D482" s="4" t="s">
        <v>52</v>
      </c>
      <c r="E482" s="4">
        <v>2019</v>
      </c>
      <c r="F482" s="4">
        <f>SUMIFS('Exploratory Data Analysis - vid'!V:V,'Exploratory Data Analysis - vid'!S:S,'11. ANOVA'!B482,'Exploratory Data Analysis - vid'!AF:AF,'11. ANOVA'!D482,'Exploratory Data Analysis - vid'!AL:AL,'11. ANOVA'!C482,'Exploratory Data Analysis - vid'!O:O,'11. ANOVA'!E482)</f>
        <v>157632</v>
      </c>
      <c r="G482" s="4">
        <f>IFERROR(AVERAGEIFS('Exploratory Data Analysis - vid'!V:V,'Exploratory Data Analysis - vid'!S:S,'11. ANOVA'!B482,'Exploratory Data Analysis - vid'!AF:AF,'11. ANOVA'!D482,'Exploratory Data Analysis - vid'!AL:AL,'11. ANOVA'!C482,'Exploratory Data Analysis - vid'!O:O,'11. ANOVA'!E482),0)</f>
        <v>52544</v>
      </c>
    </row>
    <row r="483" spans="2:7" x14ac:dyDescent="0.35">
      <c r="B483" s="4">
        <v>4</v>
      </c>
      <c r="C483" s="4" t="s">
        <v>9383</v>
      </c>
      <c r="D483" s="4" t="s">
        <v>259</v>
      </c>
      <c r="E483" s="4">
        <v>2019</v>
      </c>
      <c r="F483" s="4">
        <f>SUMIFS('Exploratory Data Analysis - vid'!V:V,'Exploratory Data Analysis - vid'!S:S,'11. ANOVA'!B483,'Exploratory Data Analysis - vid'!AF:AF,'11. ANOVA'!D483,'Exploratory Data Analysis - vid'!AL:AL,'11. ANOVA'!C483,'Exploratory Data Analysis - vid'!O:O,'11. ANOVA'!E483)</f>
        <v>54087</v>
      </c>
      <c r="G483" s="4">
        <f>IFERROR(AVERAGEIFS('Exploratory Data Analysis - vid'!V:V,'Exploratory Data Analysis - vid'!S:S,'11. ANOVA'!B483,'Exploratory Data Analysis - vid'!AF:AF,'11. ANOVA'!D483,'Exploratory Data Analysis - vid'!AL:AL,'11. ANOVA'!C483,'Exploratory Data Analysis - vid'!O:O,'11. ANOVA'!E483),0)</f>
        <v>18029</v>
      </c>
    </row>
    <row r="484" spans="2:7" x14ac:dyDescent="0.35">
      <c r="B484" s="4">
        <v>4</v>
      </c>
      <c r="C484" s="4" t="s">
        <v>9383</v>
      </c>
      <c r="D484" s="4" t="s">
        <v>370</v>
      </c>
      <c r="E484" s="4">
        <v>2019</v>
      </c>
      <c r="F484" s="4">
        <f>SUMIFS('Exploratory Data Analysis - vid'!V:V,'Exploratory Data Analysis - vid'!S:S,'11. ANOVA'!B484,'Exploratory Data Analysis - vid'!AF:AF,'11. ANOVA'!D484,'Exploratory Data Analysis - vid'!AL:AL,'11. ANOVA'!C484,'Exploratory Data Analysis - vid'!O:O,'11. ANOVA'!E484)</f>
        <v>0</v>
      </c>
      <c r="G484" s="4">
        <f>IFERROR(AVERAGEIFS('Exploratory Data Analysis - vid'!V:V,'Exploratory Data Analysis - vid'!S:S,'11. ANOVA'!B484,'Exploratory Data Analysis - vid'!AF:AF,'11. ANOVA'!D484,'Exploratory Data Analysis - vid'!AL:AL,'11. ANOVA'!C484,'Exploratory Data Analysis - vid'!O:O,'11. ANOVA'!E484),0)</f>
        <v>0</v>
      </c>
    </row>
    <row r="485" spans="2:7" x14ac:dyDescent="0.35">
      <c r="B485" s="4">
        <v>4</v>
      </c>
      <c r="C485" s="4" t="s">
        <v>9383</v>
      </c>
      <c r="D485" s="4" t="s">
        <v>187</v>
      </c>
      <c r="E485" s="4">
        <v>2020</v>
      </c>
      <c r="F485" s="4">
        <f>SUMIFS('Exploratory Data Analysis - vid'!V:V,'Exploratory Data Analysis - vid'!S:S,'11. ANOVA'!B485,'Exploratory Data Analysis - vid'!AF:AF,'11. ANOVA'!D485,'Exploratory Data Analysis - vid'!AL:AL,'11. ANOVA'!C485,'Exploratory Data Analysis - vid'!O:O,'11. ANOVA'!E485)</f>
        <v>53604</v>
      </c>
      <c r="G485" s="4">
        <f>IFERROR(AVERAGEIFS('Exploratory Data Analysis - vid'!V:V,'Exploratory Data Analysis - vid'!S:S,'11. ANOVA'!B485,'Exploratory Data Analysis - vid'!AF:AF,'11. ANOVA'!D485,'Exploratory Data Analysis - vid'!AL:AL,'11. ANOVA'!C485,'Exploratory Data Analysis - vid'!O:O,'11. ANOVA'!E485),0)</f>
        <v>26802</v>
      </c>
    </row>
    <row r="486" spans="2:7" x14ac:dyDescent="0.35">
      <c r="B486" s="4">
        <v>4</v>
      </c>
      <c r="C486" s="4" t="s">
        <v>9383</v>
      </c>
      <c r="D486" s="4" t="s">
        <v>52</v>
      </c>
      <c r="E486" s="4">
        <v>2020</v>
      </c>
      <c r="F486" s="4">
        <f>SUMIFS('Exploratory Data Analysis - vid'!V:V,'Exploratory Data Analysis - vid'!S:S,'11. ANOVA'!B486,'Exploratory Data Analysis - vid'!AF:AF,'11. ANOVA'!D486,'Exploratory Data Analysis - vid'!AL:AL,'11. ANOVA'!C486,'Exploratory Data Analysis - vid'!O:O,'11. ANOVA'!E486)</f>
        <v>49899</v>
      </c>
      <c r="G486" s="4">
        <f>IFERROR(AVERAGEIFS('Exploratory Data Analysis - vid'!V:V,'Exploratory Data Analysis - vid'!S:S,'11. ANOVA'!B486,'Exploratory Data Analysis - vid'!AF:AF,'11. ANOVA'!D486,'Exploratory Data Analysis - vid'!AL:AL,'11. ANOVA'!C486,'Exploratory Data Analysis - vid'!O:O,'11. ANOVA'!E486),0)</f>
        <v>24949.5</v>
      </c>
    </row>
    <row r="487" spans="2:7" x14ac:dyDescent="0.35">
      <c r="B487" s="4">
        <v>4</v>
      </c>
      <c r="C487" s="4" t="s">
        <v>9383</v>
      </c>
      <c r="D487" s="4" t="s">
        <v>259</v>
      </c>
      <c r="E487" s="4">
        <v>2020</v>
      </c>
      <c r="F487" s="4">
        <f>SUMIFS('Exploratory Data Analysis - vid'!V:V,'Exploratory Data Analysis - vid'!S:S,'11. ANOVA'!B487,'Exploratory Data Analysis - vid'!AF:AF,'11. ANOVA'!D487,'Exploratory Data Analysis - vid'!AL:AL,'11. ANOVA'!C487,'Exploratory Data Analysis - vid'!O:O,'11. ANOVA'!E487)</f>
        <v>0</v>
      </c>
      <c r="G487" s="4">
        <f>IFERROR(AVERAGEIFS('Exploratory Data Analysis - vid'!V:V,'Exploratory Data Analysis - vid'!S:S,'11. ANOVA'!B487,'Exploratory Data Analysis - vid'!AF:AF,'11. ANOVA'!D487,'Exploratory Data Analysis - vid'!AL:AL,'11. ANOVA'!C487,'Exploratory Data Analysis - vid'!O:O,'11. ANOVA'!E487),0)</f>
        <v>0</v>
      </c>
    </row>
    <row r="488" spans="2:7" x14ac:dyDescent="0.35">
      <c r="B488" s="4">
        <v>4</v>
      </c>
      <c r="C488" s="4" t="s">
        <v>9383</v>
      </c>
      <c r="D488" s="4" t="s">
        <v>370</v>
      </c>
      <c r="E488" s="4">
        <v>2020</v>
      </c>
      <c r="F488" s="4">
        <f>SUMIFS('Exploratory Data Analysis - vid'!V:V,'Exploratory Data Analysis - vid'!S:S,'11. ANOVA'!B488,'Exploratory Data Analysis - vid'!AF:AF,'11. ANOVA'!D488,'Exploratory Data Analysis - vid'!AL:AL,'11. ANOVA'!C488,'Exploratory Data Analysis - vid'!O:O,'11. ANOVA'!E488)</f>
        <v>9724</v>
      </c>
      <c r="G488" s="4">
        <f>IFERROR(AVERAGEIFS('Exploratory Data Analysis - vid'!V:V,'Exploratory Data Analysis - vid'!S:S,'11. ANOVA'!B488,'Exploratory Data Analysis - vid'!AF:AF,'11. ANOVA'!D488,'Exploratory Data Analysis - vid'!AL:AL,'11. ANOVA'!C488,'Exploratory Data Analysis - vid'!O:O,'11. ANOVA'!E488),0)</f>
        <v>9724</v>
      </c>
    </row>
    <row r="489" spans="2:7" x14ac:dyDescent="0.35">
      <c r="B489" s="4">
        <v>4</v>
      </c>
      <c r="C489" s="4" t="s">
        <v>9383</v>
      </c>
      <c r="D489" s="4" t="s">
        <v>187</v>
      </c>
      <c r="E489" s="4">
        <v>2021</v>
      </c>
      <c r="F489" s="4">
        <f>SUMIFS('Exploratory Data Analysis - vid'!V:V,'Exploratory Data Analysis - vid'!S:S,'11. ANOVA'!B489,'Exploratory Data Analysis - vid'!AF:AF,'11. ANOVA'!D489,'Exploratory Data Analysis - vid'!AL:AL,'11. ANOVA'!C489,'Exploratory Data Analysis - vid'!O:O,'11. ANOVA'!E489)</f>
        <v>99998</v>
      </c>
      <c r="G489" s="4">
        <f>IFERROR(AVERAGEIFS('Exploratory Data Analysis - vid'!V:V,'Exploratory Data Analysis - vid'!S:S,'11. ANOVA'!B489,'Exploratory Data Analysis - vid'!AF:AF,'11. ANOVA'!D489,'Exploratory Data Analysis - vid'!AL:AL,'11. ANOVA'!C489,'Exploratory Data Analysis - vid'!O:O,'11. ANOVA'!E489),0)</f>
        <v>33332.666666666664</v>
      </c>
    </row>
    <row r="490" spans="2:7" x14ac:dyDescent="0.35">
      <c r="B490" s="4">
        <v>4</v>
      </c>
      <c r="C490" s="4" t="s">
        <v>9383</v>
      </c>
      <c r="D490" s="4" t="s">
        <v>52</v>
      </c>
      <c r="E490" s="4">
        <v>2021</v>
      </c>
      <c r="F490" s="4">
        <f>SUMIFS('Exploratory Data Analysis - vid'!V:V,'Exploratory Data Analysis - vid'!S:S,'11. ANOVA'!B490,'Exploratory Data Analysis - vid'!AF:AF,'11. ANOVA'!D490,'Exploratory Data Analysis - vid'!AL:AL,'11. ANOVA'!C490,'Exploratory Data Analysis - vid'!O:O,'11. ANOVA'!E490)</f>
        <v>949360</v>
      </c>
      <c r="G490" s="4">
        <f>IFERROR(AVERAGEIFS('Exploratory Data Analysis - vid'!V:V,'Exploratory Data Analysis - vid'!S:S,'11. ANOVA'!B490,'Exploratory Data Analysis - vid'!AF:AF,'11. ANOVA'!D490,'Exploratory Data Analysis - vid'!AL:AL,'11. ANOVA'!C490,'Exploratory Data Analysis - vid'!O:O,'11. ANOVA'!E490),0)</f>
        <v>118670</v>
      </c>
    </row>
    <row r="491" spans="2:7" x14ac:dyDescent="0.35">
      <c r="B491" s="4">
        <v>4</v>
      </c>
      <c r="C491" s="4" t="s">
        <v>9383</v>
      </c>
      <c r="D491" s="4" t="s">
        <v>259</v>
      </c>
      <c r="E491" s="4">
        <v>2021</v>
      </c>
      <c r="F491" s="4">
        <f>SUMIFS('Exploratory Data Analysis - vid'!V:V,'Exploratory Data Analysis - vid'!S:S,'11. ANOVA'!B491,'Exploratory Data Analysis - vid'!AF:AF,'11. ANOVA'!D491,'Exploratory Data Analysis - vid'!AL:AL,'11. ANOVA'!C491,'Exploratory Data Analysis - vid'!O:O,'11. ANOVA'!E491)</f>
        <v>0</v>
      </c>
      <c r="G491" s="4">
        <f>IFERROR(AVERAGEIFS('Exploratory Data Analysis - vid'!V:V,'Exploratory Data Analysis - vid'!S:S,'11. ANOVA'!B491,'Exploratory Data Analysis - vid'!AF:AF,'11. ANOVA'!D491,'Exploratory Data Analysis - vid'!AL:AL,'11. ANOVA'!C491,'Exploratory Data Analysis - vid'!O:O,'11. ANOVA'!E491),0)</f>
        <v>0</v>
      </c>
    </row>
    <row r="492" spans="2:7" x14ac:dyDescent="0.35">
      <c r="B492" s="4">
        <v>4</v>
      </c>
      <c r="C492" s="4" t="s">
        <v>9383</v>
      </c>
      <c r="D492" s="4" t="s">
        <v>370</v>
      </c>
      <c r="E492" s="4">
        <v>2021</v>
      </c>
      <c r="F492" s="4">
        <f>SUMIFS('Exploratory Data Analysis - vid'!V:V,'Exploratory Data Analysis - vid'!S:S,'11. ANOVA'!B492,'Exploratory Data Analysis - vid'!AF:AF,'11. ANOVA'!D492,'Exploratory Data Analysis - vid'!AL:AL,'11. ANOVA'!C492,'Exploratory Data Analysis - vid'!O:O,'11. ANOVA'!E492)</f>
        <v>0</v>
      </c>
      <c r="G492" s="4">
        <f>IFERROR(AVERAGEIFS('Exploratory Data Analysis - vid'!V:V,'Exploratory Data Analysis - vid'!S:S,'11. ANOVA'!B492,'Exploratory Data Analysis - vid'!AF:AF,'11. ANOVA'!D492,'Exploratory Data Analysis - vid'!AL:AL,'11. ANOVA'!C492,'Exploratory Data Analysis - vid'!O:O,'11. ANOVA'!E492),0)</f>
        <v>0</v>
      </c>
    </row>
    <row r="493" spans="2:7" x14ac:dyDescent="0.35">
      <c r="B493" s="4">
        <v>4</v>
      </c>
      <c r="C493" s="4" t="s">
        <v>9383</v>
      </c>
      <c r="D493" s="4" t="s">
        <v>187</v>
      </c>
      <c r="E493" s="4">
        <v>2022</v>
      </c>
      <c r="F493" s="4">
        <f>SUMIFS('Exploratory Data Analysis - vid'!V:V,'Exploratory Data Analysis - vid'!S:S,'11. ANOVA'!B493,'Exploratory Data Analysis - vid'!AF:AF,'11. ANOVA'!D493,'Exploratory Data Analysis - vid'!AL:AL,'11. ANOVA'!C493,'Exploratory Data Analysis - vid'!O:O,'11. ANOVA'!E493)</f>
        <v>77851</v>
      </c>
      <c r="G493" s="4">
        <f>IFERROR(AVERAGEIFS('Exploratory Data Analysis - vid'!V:V,'Exploratory Data Analysis - vid'!S:S,'11. ANOVA'!B493,'Exploratory Data Analysis - vid'!AF:AF,'11. ANOVA'!D493,'Exploratory Data Analysis - vid'!AL:AL,'11. ANOVA'!C493,'Exploratory Data Analysis - vid'!O:O,'11. ANOVA'!E493),0)</f>
        <v>77851</v>
      </c>
    </row>
    <row r="494" spans="2:7" x14ac:dyDescent="0.35">
      <c r="B494" s="4">
        <v>4</v>
      </c>
      <c r="C494" s="4" t="s">
        <v>9383</v>
      </c>
      <c r="D494" s="4" t="s">
        <v>52</v>
      </c>
      <c r="E494" s="4">
        <v>2022</v>
      </c>
      <c r="F494" s="4">
        <f>SUMIFS('Exploratory Data Analysis - vid'!V:V,'Exploratory Data Analysis - vid'!S:S,'11. ANOVA'!B494,'Exploratory Data Analysis - vid'!AF:AF,'11. ANOVA'!D494,'Exploratory Data Analysis - vid'!AL:AL,'11. ANOVA'!C494,'Exploratory Data Analysis - vid'!O:O,'11. ANOVA'!E494)</f>
        <v>575033</v>
      </c>
      <c r="G494" s="4">
        <f>IFERROR(AVERAGEIFS('Exploratory Data Analysis - vid'!V:V,'Exploratory Data Analysis - vid'!S:S,'11. ANOVA'!B494,'Exploratory Data Analysis - vid'!AF:AF,'11. ANOVA'!D494,'Exploratory Data Analysis - vid'!AL:AL,'11. ANOVA'!C494,'Exploratory Data Analysis - vid'!O:O,'11. ANOVA'!E494),0)</f>
        <v>95838.833333333328</v>
      </c>
    </row>
    <row r="495" spans="2:7" x14ac:dyDescent="0.35">
      <c r="B495" s="4">
        <v>4</v>
      </c>
      <c r="C495" s="4" t="s">
        <v>9383</v>
      </c>
      <c r="D495" s="4" t="s">
        <v>259</v>
      </c>
      <c r="E495" s="4">
        <v>2022</v>
      </c>
      <c r="F495" s="4">
        <f>SUMIFS('Exploratory Data Analysis - vid'!V:V,'Exploratory Data Analysis - vid'!S:S,'11. ANOVA'!B495,'Exploratory Data Analysis - vid'!AF:AF,'11. ANOVA'!D495,'Exploratory Data Analysis - vid'!AL:AL,'11. ANOVA'!C495,'Exploratory Data Analysis - vid'!O:O,'11. ANOVA'!E495)</f>
        <v>0</v>
      </c>
      <c r="G495" s="4">
        <f>IFERROR(AVERAGEIFS('Exploratory Data Analysis - vid'!V:V,'Exploratory Data Analysis - vid'!S:S,'11. ANOVA'!B495,'Exploratory Data Analysis - vid'!AF:AF,'11. ANOVA'!D495,'Exploratory Data Analysis - vid'!AL:AL,'11. ANOVA'!C495,'Exploratory Data Analysis - vid'!O:O,'11. ANOVA'!E495),0)</f>
        <v>0</v>
      </c>
    </row>
    <row r="496" spans="2:7" x14ac:dyDescent="0.35">
      <c r="B496" s="4">
        <v>4</v>
      </c>
      <c r="C496" s="4" t="s">
        <v>9383</v>
      </c>
      <c r="D496" s="4" t="s">
        <v>370</v>
      </c>
      <c r="E496" s="4">
        <v>2022</v>
      </c>
      <c r="F496" s="4">
        <f>SUMIFS('Exploratory Data Analysis - vid'!V:V,'Exploratory Data Analysis - vid'!S:S,'11. ANOVA'!B496,'Exploratory Data Analysis - vid'!AF:AF,'11. ANOVA'!D496,'Exploratory Data Analysis - vid'!AL:AL,'11. ANOVA'!C496,'Exploratory Data Analysis - vid'!O:O,'11. ANOVA'!E496)</f>
        <v>0</v>
      </c>
      <c r="G496" s="4">
        <f>IFERROR(AVERAGEIFS('Exploratory Data Analysis - vid'!V:V,'Exploratory Data Analysis - vid'!S:S,'11. ANOVA'!B496,'Exploratory Data Analysis - vid'!AF:AF,'11. ANOVA'!D496,'Exploratory Data Analysis - vid'!AL:AL,'11. ANOVA'!C496,'Exploratory Data Analysis - vid'!O:O,'11. ANOVA'!E496),0)</f>
        <v>0</v>
      </c>
    </row>
    <row r="497" spans="2:7" x14ac:dyDescent="0.35">
      <c r="B497" s="4">
        <v>4</v>
      </c>
      <c r="C497" s="4" t="s">
        <v>9386</v>
      </c>
      <c r="D497" s="4" t="s">
        <v>187</v>
      </c>
      <c r="E497" s="4">
        <v>2018</v>
      </c>
      <c r="F497" s="4">
        <f>SUMIFS('Exploratory Data Analysis - vid'!V:V,'Exploratory Data Analysis - vid'!S:S,'11. ANOVA'!B497,'Exploratory Data Analysis - vid'!AF:AF,'11. ANOVA'!D497,'Exploratory Data Analysis - vid'!AL:AL,'11. ANOVA'!C497,'Exploratory Data Analysis - vid'!O:O,'11. ANOVA'!E497)</f>
        <v>0</v>
      </c>
      <c r="G497" s="4">
        <f>IFERROR(AVERAGEIFS('Exploratory Data Analysis - vid'!V:V,'Exploratory Data Analysis - vid'!S:S,'11. ANOVA'!B497,'Exploratory Data Analysis - vid'!AF:AF,'11. ANOVA'!D497,'Exploratory Data Analysis - vid'!AL:AL,'11. ANOVA'!C497,'Exploratory Data Analysis - vid'!O:O,'11. ANOVA'!E497),0)</f>
        <v>0</v>
      </c>
    </row>
    <row r="498" spans="2:7" x14ac:dyDescent="0.35">
      <c r="B498" s="4">
        <v>4</v>
      </c>
      <c r="C498" s="4" t="s">
        <v>9386</v>
      </c>
      <c r="D498" s="4" t="s">
        <v>52</v>
      </c>
      <c r="E498" s="4">
        <v>2018</v>
      </c>
      <c r="F498" s="4">
        <f>SUMIFS('Exploratory Data Analysis - vid'!V:V,'Exploratory Data Analysis - vid'!S:S,'11. ANOVA'!B498,'Exploratory Data Analysis - vid'!AF:AF,'11. ANOVA'!D498,'Exploratory Data Analysis - vid'!AL:AL,'11. ANOVA'!C498,'Exploratory Data Analysis - vid'!O:O,'11. ANOVA'!E498)</f>
        <v>0</v>
      </c>
      <c r="G498" s="4">
        <f>IFERROR(AVERAGEIFS('Exploratory Data Analysis - vid'!V:V,'Exploratory Data Analysis - vid'!S:S,'11. ANOVA'!B498,'Exploratory Data Analysis - vid'!AF:AF,'11. ANOVA'!D498,'Exploratory Data Analysis - vid'!AL:AL,'11. ANOVA'!C498,'Exploratory Data Analysis - vid'!O:O,'11. ANOVA'!E498),0)</f>
        <v>0</v>
      </c>
    </row>
    <row r="499" spans="2:7" x14ac:dyDescent="0.35">
      <c r="B499" s="4">
        <v>4</v>
      </c>
      <c r="C499" s="4" t="s">
        <v>9386</v>
      </c>
      <c r="D499" s="4" t="s">
        <v>259</v>
      </c>
      <c r="E499" s="4">
        <v>2018</v>
      </c>
      <c r="F499" s="4">
        <f>SUMIFS('Exploratory Data Analysis - vid'!V:V,'Exploratory Data Analysis - vid'!S:S,'11. ANOVA'!B499,'Exploratory Data Analysis - vid'!AF:AF,'11. ANOVA'!D499,'Exploratory Data Analysis - vid'!AL:AL,'11. ANOVA'!C499,'Exploratory Data Analysis - vid'!O:O,'11. ANOVA'!E499)</f>
        <v>0</v>
      </c>
      <c r="G499" s="4">
        <f>IFERROR(AVERAGEIFS('Exploratory Data Analysis - vid'!V:V,'Exploratory Data Analysis - vid'!S:S,'11. ANOVA'!B499,'Exploratory Data Analysis - vid'!AF:AF,'11. ANOVA'!D499,'Exploratory Data Analysis - vid'!AL:AL,'11. ANOVA'!C499,'Exploratory Data Analysis - vid'!O:O,'11. ANOVA'!E499),0)</f>
        <v>0</v>
      </c>
    </row>
    <row r="500" spans="2:7" x14ac:dyDescent="0.35">
      <c r="B500" s="4">
        <v>4</v>
      </c>
      <c r="C500" s="4" t="s">
        <v>9386</v>
      </c>
      <c r="D500" s="4" t="s">
        <v>370</v>
      </c>
      <c r="E500" s="4">
        <v>2018</v>
      </c>
      <c r="F500" s="4">
        <f>SUMIFS('Exploratory Data Analysis - vid'!V:V,'Exploratory Data Analysis - vid'!S:S,'11. ANOVA'!B500,'Exploratory Data Analysis - vid'!AF:AF,'11. ANOVA'!D500,'Exploratory Data Analysis - vid'!AL:AL,'11. ANOVA'!C500,'Exploratory Data Analysis - vid'!O:O,'11. ANOVA'!E500)</f>
        <v>0</v>
      </c>
      <c r="G500" s="4">
        <f>IFERROR(AVERAGEIFS('Exploratory Data Analysis - vid'!V:V,'Exploratory Data Analysis - vid'!S:S,'11. ANOVA'!B500,'Exploratory Data Analysis - vid'!AF:AF,'11. ANOVA'!D500,'Exploratory Data Analysis - vid'!AL:AL,'11. ANOVA'!C500,'Exploratory Data Analysis - vid'!O:O,'11. ANOVA'!E500),0)</f>
        <v>0</v>
      </c>
    </row>
    <row r="501" spans="2:7" x14ac:dyDescent="0.35">
      <c r="B501" s="4">
        <v>4</v>
      </c>
      <c r="C501" s="4" t="s">
        <v>9386</v>
      </c>
      <c r="D501" s="4" t="s">
        <v>187</v>
      </c>
      <c r="E501" s="4">
        <v>2019</v>
      </c>
      <c r="F501" s="4">
        <f>SUMIFS('Exploratory Data Analysis - vid'!V:V,'Exploratory Data Analysis - vid'!S:S,'11. ANOVA'!B501,'Exploratory Data Analysis - vid'!AF:AF,'11. ANOVA'!D501,'Exploratory Data Analysis - vid'!AL:AL,'11. ANOVA'!C501,'Exploratory Data Analysis - vid'!O:O,'11. ANOVA'!E501)</f>
        <v>8889</v>
      </c>
      <c r="G501" s="4">
        <f>IFERROR(AVERAGEIFS('Exploratory Data Analysis - vid'!V:V,'Exploratory Data Analysis - vid'!S:S,'11. ANOVA'!B501,'Exploratory Data Analysis - vid'!AF:AF,'11. ANOVA'!D501,'Exploratory Data Analysis - vid'!AL:AL,'11. ANOVA'!C501,'Exploratory Data Analysis - vid'!O:O,'11. ANOVA'!E501),0)</f>
        <v>8889</v>
      </c>
    </row>
    <row r="502" spans="2:7" x14ac:dyDescent="0.35">
      <c r="B502" s="4">
        <v>4</v>
      </c>
      <c r="C502" s="4" t="s">
        <v>9386</v>
      </c>
      <c r="D502" s="4" t="s">
        <v>52</v>
      </c>
      <c r="E502" s="4">
        <v>2019</v>
      </c>
      <c r="F502" s="4">
        <f>SUMIFS('Exploratory Data Analysis - vid'!V:V,'Exploratory Data Analysis - vid'!S:S,'11. ANOVA'!B502,'Exploratory Data Analysis - vid'!AF:AF,'11. ANOVA'!D502,'Exploratory Data Analysis - vid'!AL:AL,'11. ANOVA'!C502,'Exploratory Data Analysis - vid'!O:O,'11. ANOVA'!E502)</f>
        <v>0</v>
      </c>
      <c r="G502" s="4">
        <f>IFERROR(AVERAGEIFS('Exploratory Data Analysis - vid'!V:V,'Exploratory Data Analysis - vid'!S:S,'11. ANOVA'!B502,'Exploratory Data Analysis - vid'!AF:AF,'11. ANOVA'!D502,'Exploratory Data Analysis - vid'!AL:AL,'11. ANOVA'!C502,'Exploratory Data Analysis - vid'!O:O,'11. ANOVA'!E502),0)</f>
        <v>0</v>
      </c>
    </row>
    <row r="503" spans="2:7" x14ac:dyDescent="0.35">
      <c r="B503" s="4">
        <v>4</v>
      </c>
      <c r="C503" s="4" t="s">
        <v>9386</v>
      </c>
      <c r="D503" s="4" t="s">
        <v>259</v>
      </c>
      <c r="E503" s="4">
        <v>2019</v>
      </c>
      <c r="F503" s="4">
        <f>SUMIFS('Exploratory Data Analysis - vid'!V:V,'Exploratory Data Analysis - vid'!S:S,'11. ANOVA'!B503,'Exploratory Data Analysis - vid'!AF:AF,'11. ANOVA'!D503,'Exploratory Data Analysis - vid'!AL:AL,'11. ANOVA'!C503,'Exploratory Data Analysis - vid'!O:O,'11. ANOVA'!E503)</f>
        <v>28535</v>
      </c>
      <c r="G503" s="4">
        <f>IFERROR(AVERAGEIFS('Exploratory Data Analysis - vid'!V:V,'Exploratory Data Analysis - vid'!S:S,'11. ANOVA'!B503,'Exploratory Data Analysis - vid'!AF:AF,'11. ANOVA'!D503,'Exploratory Data Analysis - vid'!AL:AL,'11. ANOVA'!C503,'Exploratory Data Analysis - vid'!O:O,'11. ANOVA'!E503),0)</f>
        <v>14267.5</v>
      </c>
    </row>
    <row r="504" spans="2:7" x14ac:dyDescent="0.35">
      <c r="B504" s="4">
        <v>4</v>
      </c>
      <c r="C504" s="4" t="s">
        <v>9386</v>
      </c>
      <c r="D504" s="4" t="s">
        <v>370</v>
      </c>
      <c r="E504" s="4">
        <v>2019</v>
      </c>
      <c r="F504" s="4">
        <f>SUMIFS('Exploratory Data Analysis - vid'!V:V,'Exploratory Data Analysis - vid'!S:S,'11. ANOVA'!B504,'Exploratory Data Analysis - vid'!AF:AF,'11. ANOVA'!D504,'Exploratory Data Analysis - vid'!AL:AL,'11. ANOVA'!C504,'Exploratory Data Analysis - vid'!O:O,'11. ANOVA'!E504)</f>
        <v>0</v>
      </c>
      <c r="G504" s="4">
        <f>IFERROR(AVERAGEIFS('Exploratory Data Analysis - vid'!V:V,'Exploratory Data Analysis - vid'!S:S,'11. ANOVA'!B504,'Exploratory Data Analysis - vid'!AF:AF,'11. ANOVA'!D504,'Exploratory Data Analysis - vid'!AL:AL,'11. ANOVA'!C504,'Exploratory Data Analysis - vid'!O:O,'11. ANOVA'!E504),0)</f>
        <v>0</v>
      </c>
    </row>
    <row r="505" spans="2:7" x14ac:dyDescent="0.35">
      <c r="B505" s="4">
        <v>4</v>
      </c>
      <c r="C505" s="4" t="s">
        <v>9386</v>
      </c>
      <c r="D505" s="4" t="s">
        <v>187</v>
      </c>
      <c r="E505" s="4">
        <v>2020</v>
      </c>
      <c r="F505" s="4">
        <f>SUMIFS('Exploratory Data Analysis - vid'!V:V,'Exploratory Data Analysis - vid'!S:S,'11. ANOVA'!B505,'Exploratory Data Analysis - vid'!AF:AF,'11. ANOVA'!D505,'Exploratory Data Analysis - vid'!AL:AL,'11. ANOVA'!C505,'Exploratory Data Analysis - vid'!O:O,'11. ANOVA'!E505)</f>
        <v>158774</v>
      </c>
      <c r="G505" s="4">
        <f>IFERROR(AVERAGEIFS('Exploratory Data Analysis - vid'!V:V,'Exploratory Data Analysis - vid'!S:S,'11. ANOVA'!B505,'Exploratory Data Analysis - vid'!AF:AF,'11. ANOVA'!D505,'Exploratory Data Analysis - vid'!AL:AL,'11. ANOVA'!C505,'Exploratory Data Analysis - vid'!O:O,'11. ANOVA'!E505),0)</f>
        <v>52924.666666666664</v>
      </c>
    </row>
    <row r="506" spans="2:7" x14ac:dyDescent="0.35">
      <c r="B506" s="4">
        <v>4</v>
      </c>
      <c r="C506" s="4" t="s">
        <v>9386</v>
      </c>
      <c r="D506" s="4" t="s">
        <v>52</v>
      </c>
      <c r="E506" s="4">
        <v>2020</v>
      </c>
      <c r="F506" s="4">
        <f>SUMIFS('Exploratory Data Analysis - vid'!V:V,'Exploratory Data Analysis - vid'!S:S,'11. ANOVA'!B506,'Exploratory Data Analysis - vid'!AF:AF,'11. ANOVA'!D506,'Exploratory Data Analysis - vid'!AL:AL,'11. ANOVA'!C506,'Exploratory Data Analysis - vid'!O:O,'11. ANOVA'!E506)</f>
        <v>153625</v>
      </c>
      <c r="G506" s="4">
        <f>IFERROR(AVERAGEIFS('Exploratory Data Analysis - vid'!V:V,'Exploratory Data Analysis - vid'!S:S,'11. ANOVA'!B506,'Exploratory Data Analysis - vid'!AF:AF,'11. ANOVA'!D506,'Exploratory Data Analysis - vid'!AL:AL,'11. ANOVA'!C506,'Exploratory Data Analysis - vid'!O:O,'11. ANOVA'!E506),0)</f>
        <v>38406.25</v>
      </c>
    </row>
    <row r="507" spans="2:7" x14ac:dyDescent="0.35">
      <c r="B507" s="4">
        <v>4</v>
      </c>
      <c r="C507" s="4" t="s">
        <v>9386</v>
      </c>
      <c r="D507" s="4" t="s">
        <v>259</v>
      </c>
      <c r="E507" s="4">
        <v>2020</v>
      </c>
      <c r="F507" s="4">
        <f>SUMIFS('Exploratory Data Analysis - vid'!V:V,'Exploratory Data Analysis - vid'!S:S,'11. ANOVA'!B507,'Exploratory Data Analysis - vid'!AF:AF,'11. ANOVA'!D507,'Exploratory Data Analysis - vid'!AL:AL,'11. ANOVA'!C507,'Exploratory Data Analysis - vid'!O:O,'11. ANOVA'!E507)</f>
        <v>436047</v>
      </c>
      <c r="G507" s="4">
        <f>IFERROR(AVERAGEIFS('Exploratory Data Analysis - vid'!V:V,'Exploratory Data Analysis - vid'!S:S,'11. ANOVA'!B507,'Exploratory Data Analysis - vid'!AF:AF,'11. ANOVA'!D507,'Exploratory Data Analysis - vid'!AL:AL,'11. ANOVA'!C507,'Exploratory Data Analysis - vid'!O:O,'11. ANOVA'!E507),0)</f>
        <v>87209.4</v>
      </c>
    </row>
    <row r="508" spans="2:7" x14ac:dyDescent="0.35">
      <c r="B508" s="4">
        <v>4</v>
      </c>
      <c r="C508" s="4" t="s">
        <v>9386</v>
      </c>
      <c r="D508" s="4" t="s">
        <v>370</v>
      </c>
      <c r="E508" s="4">
        <v>2020</v>
      </c>
      <c r="F508" s="4">
        <f>SUMIFS('Exploratory Data Analysis - vid'!V:V,'Exploratory Data Analysis - vid'!S:S,'11. ANOVA'!B508,'Exploratory Data Analysis - vid'!AF:AF,'11. ANOVA'!D508,'Exploratory Data Analysis - vid'!AL:AL,'11. ANOVA'!C508,'Exploratory Data Analysis - vid'!O:O,'11. ANOVA'!E508)</f>
        <v>0</v>
      </c>
      <c r="G508" s="4">
        <f>IFERROR(AVERAGEIFS('Exploratory Data Analysis - vid'!V:V,'Exploratory Data Analysis - vid'!S:S,'11. ANOVA'!B508,'Exploratory Data Analysis - vid'!AF:AF,'11. ANOVA'!D508,'Exploratory Data Analysis - vid'!AL:AL,'11. ANOVA'!C508,'Exploratory Data Analysis - vid'!O:O,'11. ANOVA'!E508),0)</f>
        <v>0</v>
      </c>
    </row>
    <row r="509" spans="2:7" x14ac:dyDescent="0.35">
      <c r="B509" s="4">
        <v>4</v>
      </c>
      <c r="C509" s="4" t="s">
        <v>9386</v>
      </c>
      <c r="D509" s="4" t="s">
        <v>187</v>
      </c>
      <c r="E509" s="4">
        <v>2021</v>
      </c>
      <c r="F509" s="4">
        <f>SUMIFS('Exploratory Data Analysis - vid'!V:V,'Exploratory Data Analysis - vid'!S:S,'11. ANOVA'!B509,'Exploratory Data Analysis - vid'!AF:AF,'11. ANOVA'!D509,'Exploratory Data Analysis - vid'!AL:AL,'11. ANOVA'!C509,'Exploratory Data Analysis - vid'!O:O,'11. ANOVA'!E509)</f>
        <v>0</v>
      </c>
      <c r="G509" s="4">
        <f>IFERROR(AVERAGEIFS('Exploratory Data Analysis - vid'!V:V,'Exploratory Data Analysis - vid'!S:S,'11. ANOVA'!B509,'Exploratory Data Analysis - vid'!AF:AF,'11. ANOVA'!D509,'Exploratory Data Analysis - vid'!AL:AL,'11. ANOVA'!C509,'Exploratory Data Analysis - vid'!O:O,'11. ANOVA'!E509),0)</f>
        <v>0</v>
      </c>
    </row>
    <row r="510" spans="2:7" x14ac:dyDescent="0.35">
      <c r="B510" s="4">
        <v>4</v>
      </c>
      <c r="C510" s="4" t="s">
        <v>9386</v>
      </c>
      <c r="D510" s="4" t="s">
        <v>52</v>
      </c>
      <c r="E510" s="4">
        <v>2021</v>
      </c>
      <c r="F510" s="4">
        <f>SUMIFS('Exploratory Data Analysis - vid'!V:V,'Exploratory Data Analysis - vid'!S:S,'11. ANOVA'!B510,'Exploratory Data Analysis - vid'!AF:AF,'11. ANOVA'!D510,'Exploratory Data Analysis - vid'!AL:AL,'11. ANOVA'!C510,'Exploratory Data Analysis - vid'!O:O,'11. ANOVA'!E510)</f>
        <v>21263</v>
      </c>
      <c r="G510" s="4">
        <f>IFERROR(AVERAGEIFS('Exploratory Data Analysis - vid'!V:V,'Exploratory Data Analysis - vid'!S:S,'11. ANOVA'!B510,'Exploratory Data Analysis - vid'!AF:AF,'11. ANOVA'!D510,'Exploratory Data Analysis - vid'!AL:AL,'11. ANOVA'!C510,'Exploratory Data Analysis - vid'!O:O,'11. ANOVA'!E510),0)</f>
        <v>10631.5</v>
      </c>
    </row>
    <row r="511" spans="2:7" x14ac:dyDescent="0.35">
      <c r="B511" s="4">
        <v>4</v>
      </c>
      <c r="C511" s="4" t="s">
        <v>9386</v>
      </c>
      <c r="D511" s="4" t="s">
        <v>259</v>
      </c>
      <c r="E511" s="4">
        <v>2021</v>
      </c>
      <c r="F511" s="4">
        <f>SUMIFS('Exploratory Data Analysis - vid'!V:V,'Exploratory Data Analysis - vid'!S:S,'11. ANOVA'!B511,'Exploratory Data Analysis - vid'!AF:AF,'11. ANOVA'!D511,'Exploratory Data Analysis - vid'!AL:AL,'11. ANOVA'!C511,'Exploratory Data Analysis - vid'!O:O,'11. ANOVA'!E511)</f>
        <v>0</v>
      </c>
      <c r="G511" s="4">
        <f>IFERROR(AVERAGEIFS('Exploratory Data Analysis - vid'!V:V,'Exploratory Data Analysis - vid'!S:S,'11. ANOVA'!B511,'Exploratory Data Analysis - vid'!AF:AF,'11. ANOVA'!D511,'Exploratory Data Analysis - vid'!AL:AL,'11. ANOVA'!C511,'Exploratory Data Analysis - vid'!O:O,'11. ANOVA'!E511),0)</f>
        <v>0</v>
      </c>
    </row>
    <row r="512" spans="2:7" x14ac:dyDescent="0.35">
      <c r="B512" s="4">
        <v>4</v>
      </c>
      <c r="C512" s="4" t="s">
        <v>9386</v>
      </c>
      <c r="D512" s="4" t="s">
        <v>370</v>
      </c>
      <c r="E512" s="4">
        <v>2021</v>
      </c>
      <c r="F512" s="4">
        <f>SUMIFS('Exploratory Data Analysis - vid'!V:V,'Exploratory Data Analysis - vid'!S:S,'11. ANOVA'!B512,'Exploratory Data Analysis - vid'!AF:AF,'11. ANOVA'!D512,'Exploratory Data Analysis - vid'!AL:AL,'11. ANOVA'!C512,'Exploratory Data Analysis - vid'!O:O,'11. ANOVA'!E512)</f>
        <v>0</v>
      </c>
      <c r="G512" s="4">
        <f>IFERROR(AVERAGEIFS('Exploratory Data Analysis - vid'!V:V,'Exploratory Data Analysis - vid'!S:S,'11. ANOVA'!B512,'Exploratory Data Analysis - vid'!AF:AF,'11. ANOVA'!D512,'Exploratory Data Analysis - vid'!AL:AL,'11. ANOVA'!C512,'Exploratory Data Analysis - vid'!O:O,'11. ANOVA'!E512),0)</f>
        <v>0</v>
      </c>
    </row>
    <row r="513" spans="2:7" x14ac:dyDescent="0.35">
      <c r="B513" s="4">
        <v>4</v>
      </c>
      <c r="C513" s="4" t="s">
        <v>9386</v>
      </c>
      <c r="D513" s="4" t="s">
        <v>187</v>
      </c>
      <c r="E513" s="4">
        <v>2022</v>
      </c>
      <c r="F513" s="4">
        <f>SUMIFS('Exploratory Data Analysis - vid'!V:V,'Exploratory Data Analysis - vid'!S:S,'11. ANOVA'!B513,'Exploratory Data Analysis - vid'!AF:AF,'11. ANOVA'!D513,'Exploratory Data Analysis - vid'!AL:AL,'11. ANOVA'!C513,'Exploratory Data Analysis - vid'!O:O,'11. ANOVA'!E513)</f>
        <v>0</v>
      </c>
      <c r="G513" s="4">
        <f>IFERROR(AVERAGEIFS('Exploratory Data Analysis - vid'!V:V,'Exploratory Data Analysis - vid'!S:S,'11. ANOVA'!B513,'Exploratory Data Analysis - vid'!AF:AF,'11. ANOVA'!D513,'Exploratory Data Analysis - vid'!AL:AL,'11. ANOVA'!C513,'Exploratory Data Analysis - vid'!O:O,'11. ANOVA'!E513),0)</f>
        <v>0</v>
      </c>
    </row>
    <row r="514" spans="2:7" x14ac:dyDescent="0.35">
      <c r="B514" s="4">
        <v>4</v>
      </c>
      <c r="C514" s="4" t="s">
        <v>9386</v>
      </c>
      <c r="D514" s="4" t="s">
        <v>52</v>
      </c>
      <c r="E514" s="4">
        <v>2022</v>
      </c>
      <c r="F514" s="4">
        <f>SUMIFS('Exploratory Data Analysis - vid'!V:V,'Exploratory Data Analysis - vid'!S:S,'11. ANOVA'!B514,'Exploratory Data Analysis - vid'!AF:AF,'11. ANOVA'!D514,'Exploratory Data Analysis - vid'!AL:AL,'11. ANOVA'!C514,'Exploratory Data Analysis - vid'!O:O,'11. ANOVA'!E514)</f>
        <v>225302</v>
      </c>
      <c r="G514" s="4">
        <f>IFERROR(AVERAGEIFS('Exploratory Data Analysis - vid'!V:V,'Exploratory Data Analysis - vid'!S:S,'11. ANOVA'!B514,'Exploratory Data Analysis - vid'!AF:AF,'11. ANOVA'!D514,'Exploratory Data Analysis - vid'!AL:AL,'11. ANOVA'!C514,'Exploratory Data Analysis - vid'!O:O,'11. ANOVA'!E514),0)</f>
        <v>225302</v>
      </c>
    </row>
    <row r="515" spans="2:7" x14ac:dyDescent="0.35">
      <c r="B515" s="4">
        <v>4</v>
      </c>
      <c r="C515" s="4" t="s">
        <v>9386</v>
      </c>
      <c r="D515" s="4" t="s">
        <v>259</v>
      </c>
      <c r="E515" s="4">
        <v>2022</v>
      </c>
      <c r="F515" s="4">
        <f>SUMIFS('Exploratory Data Analysis - vid'!V:V,'Exploratory Data Analysis - vid'!S:S,'11. ANOVA'!B515,'Exploratory Data Analysis - vid'!AF:AF,'11. ANOVA'!D515,'Exploratory Data Analysis - vid'!AL:AL,'11. ANOVA'!C515,'Exploratory Data Analysis - vid'!O:O,'11. ANOVA'!E515)</f>
        <v>63596</v>
      </c>
      <c r="G515" s="4">
        <f>IFERROR(AVERAGEIFS('Exploratory Data Analysis - vid'!V:V,'Exploratory Data Analysis - vid'!S:S,'11. ANOVA'!B515,'Exploratory Data Analysis - vid'!AF:AF,'11. ANOVA'!D515,'Exploratory Data Analysis - vid'!AL:AL,'11. ANOVA'!C515,'Exploratory Data Analysis - vid'!O:O,'11. ANOVA'!E515),0)</f>
        <v>63596</v>
      </c>
    </row>
    <row r="516" spans="2:7" x14ac:dyDescent="0.35">
      <c r="B516" s="4">
        <v>4</v>
      </c>
      <c r="C516" s="4" t="s">
        <v>9386</v>
      </c>
      <c r="D516" s="4" t="s">
        <v>370</v>
      </c>
      <c r="E516" s="4">
        <v>2022</v>
      </c>
      <c r="F516" s="4">
        <f>SUMIFS('Exploratory Data Analysis - vid'!V:V,'Exploratory Data Analysis - vid'!S:S,'11. ANOVA'!B516,'Exploratory Data Analysis - vid'!AF:AF,'11. ANOVA'!D516,'Exploratory Data Analysis - vid'!AL:AL,'11. ANOVA'!C516,'Exploratory Data Analysis - vid'!O:O,'11. ANOVA'!E516)</f>
        <v>0</v>
      </c>
      <c r="G516" s="4">
        <f>IFERROR(AVERAGEIFS('Exploratory Data Analysis - vid'!V:V,'Exploratory Data Analysis - vid'!S:S,'11. ANOVA'!B516,'Exploratory Data Analysis - vid'!AF:AF,'11. ANOVA'!D516,'Exploratory Data Analysis - vid'!AL:AL,'11. ANOVA'!C516,'Exploratory Data Analysis - vid'!O:O,'11. ANOVA'!E516),0)</f>
        <v>0</v>
      </c>
    </row>
    <row r="517" spans="2:7" x14ac:dyDescent="0.35">
      <c r="B517" s="4">
        <v>4</v>
      </c>
      <c r="C517" s="4" t="s">
        <v>9387</v>
      </c>
      <c r="D517" s="4" t="s">
        <v>187</v>
      </c>
      <c r="E517" s="4">
        <v>2018</v>
      </c>
      <c r="F517" s="4">
        <f>SUMIFS('Exploratory Data Analysis - vid'!V:V,'Exploratory Data Analysis - vid'!S:S,'11. ANOVA'!B517,'Exploratory Data Analysis - vid'!AF:AF,'11. ANOVA'!D517,'Exploratory Data Analysis - vid'!AL:AL,'11. ANOVA'!C517,'Exploratory Data Analysis - vid'!O:O,'11. ANOVA'!E517)</f>
        <v>2064112</v>
      </c>
      <c r="G517" s="4">
        <f>IFERROR(AVERAGEIFS('Exploratory Data Analysis - vid'!V:V,'Exploratory Data Analysis - vid'!S:S,'11. ANOVA'!B517,'Exploratory Data Analysis - vid'!AF:AF,'11. ANOVA'!D517,'Exploratory Data Analysis - vid'!AL:AL,'11. ANOVA'!C517,'Exploratory Data Analysis - vid'!O:O,'11. ANOVA'!E517),0)</f>
        <v>258014</v>
      </c>
    </row>
    <row r="518" spans="2:7" x14ac:dyDescent="0.35">
      <c r="B518" s="4">
        <v>4</v>
      </c>
      <c r="C518" s="4" t="s">
        <v>9387</v>
      </c>
      <c r="D518" s="4" t="s">
        <v>52</v>
      </c>
      <c r="E518" s="4">
        <v>2018</v>
      </c>
      <c r="F518" s="4">
        <f>SUMIFS('Exploratory Data Analysis - vid'!V:V,'Exploratory Data Analysis - vid'!S:S,'11. ANOVA'!B518,'Exploratory Data Analysis - vid'!AF:AF,'11. ANOVA'!D518,'Exploratory Data Analysis - vid'!AL:AL,'11. ANOVA'!C518,'Exploratory Data Analysis - vid'!O:O,'11. ANOVA'!E518)</f>
        <v>168864</v>
      </c>
      <c r="G518" s="4">
        <f>IFERROR(AVERAGEIFS('Exploratory Data Analysis - vid'!V:V,'Exploratory Data Analysis - vid'!S:S,'11. ANOVA'!B518,'Exploratory Data Analysis - vid'!AF:AF,'11. ANOVA'!D518,'Exploratory Data Analysis - vid'!AL:AL,'11. ANOVA'!C518,'Exploratory Data Analysis - vid'!O:O,'11. ANOVA'!E518),0)</f>
        <v>56288</v>
      </c>
    </row>
    <row r="519" spans="2:7" x14ac:dyDescent="0.35">
      <c r="B519" s="4">
        <v>4</v>
      </c>
      <c r="C519" s="4" t="s">
        <v>9387</v>
      </c>
      <c r="D519" s="4" t="s">
        <v>259</v>
      </c>
      <c r="E519" s="4">
        <v>2018</v>
      </c>
      <c r="F519" s="4">
        <f>SUMIFS('Exploratory Data Analysis - vid'!V:V,'Exploratory Data Analysis - vid'!S:S,'11. ANOVA'!B519,'Exploratory Data Analysis - vid'!AF:AF,'11. ANOVA'!D519,'Exploratory Data Analysis - vid'!AL:AL,'11. ANOVA'!C519,'Exploratory Data Analysis - vid'!O:O,'11. ANOVA'!E519)</f>
        <v>0</v>
      </c>
      <c r="G519" s="4">
        <f>IFERROR(AVERAGEIFS('Exploratory Data Analysis - vid'!V:V,'Exploratory Data Analysis - vid'!S:S,'11. ANOVA'!B519,'Exploratory Data Analysis - vid'!AF:AF,'11. ANOVA'!D519,'Exploratory Data Analysis - vid'!AL:AL,'11. ANOVA'!C519,'Exploratory Data Analysis - vid'!O:O,'11. ANOVA'!E519),0)</f>
        <v>0</v>
      </c>
    </row>
    <row r="520" spans="2:7" x14ac:dyDescent="0.35">
      <c r="B520" s="4">
        <v>4</v>
      </c>
      <c r="C520" s="4" t="s">
        <v>9387</v>
      </c>
      <c r="D520" s="4" t="s">
        <v>370</v>
      </c>
      <c r="E520" s="4">
        <v>2018</v>
      </c>
      <c r="F520" s="4">
        <f>SUMIFS('Exploratory Data Analysis - vid'!V:V,'Exploratory Data Analysis - vid'!S:S,'11. ANOVA'!B520,'Exploratory Data Analysis - vid'!AF:AF,'11. ANOVA'!D520,'Exploratory Data Analysis - vid'!AL:AL,'11. ANOVA'!C520,'Exploratory Data Analysis - vid'!O:O,'11. ANOVA'!E520)</f>
        <v>0</v>
      </c>
      <c r="G520" s="4">
        <f>IFERROR(AVERAGEIFS('Exploratory Data Analysis - vid'!V:V,'Exploratory Data Analysis - vid'!S:S,'11. ANOVA'!B520,'Exploratory Data Analysis - vid'!AF:AF,'11. ANOVA'!D520,'Exploratory Data Analysis - vid'!AL:AL,'11. ANOVA'!C520,'Exploratory Data Analysis - vid'!O:O,'11. ANOVA'!E520),0)</f>
        <v>0</v>
      </c>
    </row>
    <row r="521" spans="2:7" x14ac:dyDescent="0.35">
      <c r="B521" s="4">
        <v>4</v>
      </c>
      <c r="C521" s="4" t="s">
        <v>9387</v>
      </c>
      <c r="D521" s="4" t="s">
        <v>187</v>
      </c>
      <c r="E521" s="4">
        <v>2019</v>
      </c>
      <c r="F521" s="4">
        <f>SUMIFS('Exploratory Data Analysis - vid'!V:V,'Exploratory Data Analysis - vid'!S:S,'11. ANOVA'!B521,'Exploratory Data Analysis - vid'!AF:AF,'11. ANOVA'!D521,'Exploratory Data Analysis - vid'!AL:AL,'11. ANOVA'!C521,'Exploratory Data Analysis - vid'!O:O,'11. ANOVA'!E521)</f>
        <v>51500</v>
      </c>
      <c r="G521" s="4">
        <f>IFERROR(AVERAGEIFS('Exploratory Data Analysis - vid'!V:V,'Exploratory Data Analysis - vid'!S:S,'11. ANOVA'!B521,'Exploratory Data Analysis - vid'!AF:AF,'11. ANOVA'!D521,'Exploratory Data Analysis - vid'!AL:AL,'11. ANOVA'!C521,'Exploratory Data Analysis - vid'!O:O,'11. ANOVA'!E521),0)</f>
        <v>25750</v>
      </c>
    </row>
    <row r="522" spans="2:7" x14ac:dyDescent="0.35">
      <c r="B522" s="4">
        <v>4</v>
      </c>
      <c r="C522" s="4" t="s">
        <v>9387</v>
      </c>
      <c r="D522" s="4" t="s">
        <v>52</v>
      </c>
      <c r="E522" s="4">
        <v>2019</v>
      </c>
      <c r="F522" s="4">
        <f>SUMIFS('Exploratory Data Analysis - vid'!V:V,'Exploratory Data Analysis - vid'!S:S,'11. ANOVA'!B522,'Exploratory Data Analysis - vid'!AF:AF,'11. ANOVA'!D522,'Exploratory Data Analysis - vid'!AL:AL,'11. ANOVA'!C522,'Exploratory Data Analysis - vid'!O:O,'11. ANOVA'!E522)</f>
        <v>627049</v>
      </c>
      <c r="G522" s="4">
        <f>IFERROR(AVERAGEIFS('Exploratory Data Analysis - vid'!V:V,'Exploratory Data Analysis - vid'!S:S,'11. ANOVA'!B522,'Exploratory Data Analysis - vid'!AF:AF,'11. ANOVA'!D522,'Exploratory Data Analysis - vid'!AL:AL,'11. ANOVA'!C522,'Exploratory Data Analysis - vid'!O:O,'11. ANOVA'!E522),0)</f>
        <v>125409.8</v>
      </c>
    </row>
    <row r="523" spans="2:7" x14ac:dyDescent="0.35">
      <c r="B523" s="4">
        <v>4</v>
      </c>
      <c r="C523" s="4" t="s">
        <v>9387</v>
      </c>
      <c r="D523" s="4" t="s">
        <v>259</v>
      </c>
      <c r="E523" s="4">
        <v>2019</v>
      </c>
      <c r="F523" s="4">
        <f>SUMIFS('Exploratory Data Analysis - vid'!V:V,'Exploratory Data Analysis - vid'!S:S,'11. ANOVA'!B523,'Exploratory Data Analysis - vid'!AF:AF,'11. ANOVA'!D523,'Exploratory Data Analysis - vid'!AL:AL,'11. ANOVA'!C523,'Exploratory Data Analysis - vid'!O:O,'11. ANOVA'!E523)</f>
        <v>417621</v>
      </c>
      <c r="G523" s="4">
        <f>IFERROR(AVERAGEIFS('Exploratory Data Analysis - vid'!V:V,'Exploratory Data Analysis - vid'!S:S,'11. ANOVA'!B523,'Exploratory Data Analysis - vid'!AF:AF,'11. ANOVA'!D523,'Exploratory Data Analysis - vid'!AL:AL,'11. ANOVA'!C523,'Exploratory Data Analysis - vid'!O:O,'11. ANOVA'!E523),0)</f>
        <v>139207</v>
      </c>
    </row>
    <row r="524" spans="2:7" x14ac:dyDescent="0.35">
      <c r="B524" s="4">
        <v>4</v>
      </c>
      <c r="C524" s="4" t="s">
        <v>9387</v>
      </c>
      <c r="D524" s="4" t="s">
        <v>370</v>
      </c>
      <c r="E524" s="4">
        <v>2019</v>
      </c>
      <c r="F524" s="4">
        <f>SUMIFS('Exploratory Data Analysis - vid'!V:V,'Exploratory Data Analysis - vid'!S:S,'11. ANOVA'!B524,'Exploratory Data Analysis - vid'!AF:AF,'11. ANOVA'!D524,'Exploratory Data Analysis - vid'!AL:AL,'11. ANOVA'!C524,'Exploratory Data Analysis - vid'!O:O,'11. ANOVA'!E524)</f>
        <v>0</v>
      </c>
      <c r="G524" s="4">
        <f>IFERROR(AVERAGEIFS('Exploratory Data Analysis - vid'!V:V,'Exploratory Data Analysis - vid'!S:S,'11. ANOVA'!B524,'Exploratory Data Analysis - vid'!AF:AF,'11. ANOVA'!D524,'Exploratory Data Analysis - vid'!AL:AL,'11. ANOVA'!C524,'Exploratory Data Analysis - vid'!O:O,'11. ANOVA'!E524),0)</f>
        <v>0</v>
      </c>
    </row>
    <row r="525" spans="2:7" x14ac:dyDescent="0.35">
      <c r="B525" s="4">
        <v>4</v>
      </c>
      <c r="C525" s="4" t="s">
        <v>9387</v>
      </c>
      <c r="D525" s="4" t="s">
        <v>187</v>
      </c>
      <c r="E525" s="4">
        <v>2020</v>
      </c>
      <c r="F525" s="4">
        <f>SUMIFS('Exploratory Data Analysis - vid'!V:V,'Exploratory Data Analysis - vid'!S:S,'11. ANOVA'!B525,'Exploratory Data Analysis - vid'!AF:AF,'11. ANOVA'!D525,'Exploratory Data Analysis - vid'!AL:AL,'11. ANOVA'!C525,'Exploratory Data Analysis - vid'!O:O,'11. ANOVA'!E525)</f>
        <v>40307</v>
      </c>
      <c r="G525" s="4">
        <f>IFERROR(AVERAGEIFS('Exploratory Data Analysis - vid'!V:V,'Exploratory Data Analysis - vid'!S:S,'11. ANOVA'!B525,'Exploratory Data Analysis - vid'!AF:AF,'11. ANOVA'!D525,'Exploratory Data Analysis - vid'!AL:AL,'11. ANOVA'!C525,'Exploratory Data Analysis - vid'!O:O,'11. ANOVA'!E525),0)</f>
        <v>40307</v>
      </c>
    </row>
    <row r="526" spans="2:7" x14ac:dyDescent="0.35">
      <c r="B526" s="4">
        <v>4</v>
      </c>
      <c r="C526" s="4" t="s">
        <v>9387</v>
      </c>
      <c r="D526" s="4" t="s">
        <v>52</v>
      </c>
      <c r="E526" s="4">
        <v>2020</v>
      </c>
      <c r="F526" s="4">
        <f>SUMIFS('Exploratory Data Analysis - vid'!V:V,'Exploratory Data Analysis - vid'!S:S,'11. ANOVA'!B526,'Exploratory Data Analysis - vid'!AF:AF,'11. ANOVA'!D526,'Exploratory Data Analysis - vid'!AL:AL,'11. ANOVA'!C526,'Exploratory Data Analysis - vid'!O:O,'11. ANOVA'!E526)</f>
        <v>162146</v>
      </c>
      <c r="G526" s="4">
        <f>IFERROR(AVERAGEIFS('Exploratory Data Analysis - vid'!V:V,'Exploratory Data Analysis - vid'!S:S,'11. ANOVA'!B526,'Exploratory Data Analysis - vid'!AF:AF,'11. ANOVA'!D526,'Exploratory Data Analysis - vid'!AL:AL,'11. ANOVA'!C526,'Exploratory Data Analysis - vid'!O:O,'11. ANOVA'!E526),0)</f>
        <v>81073</v>
      </c>
    </row>
    <row r="527" spans="2:7" x14ac:dyDescent="0.35">
      <c r="B527" s="4">
        <v>4</v>
      </c>
      <c r="C527" s="4" t="s">
        <v>9387</v>
      </c>
      <c r="D527" s="4" t="s">
        <v>259</v>
      </c>
      <c r="E527" s="4">
        <v>2020</v>
      </c>
      <c r="F527" s="4">
        <f>SUMIFS('Exploratory Data Analysis - vid'!V:V,'Exploratory Data Analysis - vid'!S:S,'11. ANOVA'!B527,'Exploratory Data Analysis - vid'!AF:AF,'11. ANOVA'!D527,'Exploratory Data Analysis - vid'!AL:AL,'11. ANOVA'!C527,'Exploratory Data Analysis - vid'!O:O,'11. ANOVA'!E527)</f>
        <v>35244</v>
      </c>
      <c r="G527" s="4">
        <f>IFERROR(AVERAGEIFS('Exploratory Data Analysis - vid'!V:V,'Exploratory Data Analysis - vid'!S:S,'11. ANOVA'!B527,'Exploratory Data Analysis - vid'!AF:AF,'11. ANOVA'!D527,'Exploratory Data Analysis - vid'!AL:AL,'11. ANOVA'!C527,'Exploratory Data Analysis - vid'!O:O,'11. ANOVA'!E527),0)</f>
        <v>35244</v>
      </c>
    </row>
    <row r="528" spans="2:7" x14ac:dyDescent="0.35">
      <c r="B528" s="4">
        <v>4</v>
      </c>
      <c r="C528" s="4" t="s">
        <v>9387</v>
      </c>
      <c r="D528" s="4" t="s">
        <v>370</v>
      </c>
      <c r="E528" s="4">
        <v>2020</v>
      </c>
      <c r="F528" s="4">
        <f>SUMIFS('Exploratory Data Analysis - vid'!V:V,'Exploratory Data Analysis - vid'!S:S,'11. ANOVA'!B528,'Exploratory Data Analysis - vid'!AF:AF,'11. ANOVA'!D528,'Exploratory Data Analysis - vid'!AL:AL,'11. ANOVA'!C528,'Exploratory Data Analysis - vid'!O:O,'11. ANOVA'!E528)</f>
        <v>0</v>
      </c>
      <c r="G528" s="4">
        <f>IFERROR(AVERAGEIFS('Exploratory Data Analysis - vid'!V:V,'Exploratory Data Analysis - vid'!S:S,'11. ANOVA'!B528,'Exploratory Data Analysis - vid'!AF:AF,'11. ANOVA'!D528,'Exploratory Data Analysis - vid'!AL:AL,'11. ANOVA'!C528,'Exploratory Data Analysis - vid'!O:O,'11. ANOVA'!E528),0)</f>
        <v>0</v>
      </c>
    </row>
    <row r="529" spans="2:7" x14ac:dyDescent="0.35">
      <c r="B529" s="4">
        <v>4</v>
      </c>
      <c r="C529" s="4" t="s">
        <v>9387</v>
      </c>
      <c r="D529" s="4" t="s">
        <v>187</v>
      </c>
      <c r="E529" s="4">
        <v>2021</v>
      </c>
      <c r="F529" s="4">
        <f>SUMIFS('Exploratory Data Analysis - vid'!V:V,'Exploratory Data Analysis - vid'!S:S,'11. ANOVA'!B529,'Exploratory Data Analysis - vid'!AF:AF,'11. ANOVA'!D529,'Exploratory Data Analysis - vid'!AL:AL,'11. ANOVA'!C529,'Exploratory Data Analysis - vid'!O:O,'11. ANOVA'!E529)</f>
        <v>42808</v>
      </c>
      <c r="G529" s="4">
        <f>IFERROR(AVERAGEIFS('Exploratory Data Analysis - vid'!V:V,'Exploratory Data Analysis - vid'!S:S,'11. ANOVA'!B529,'Exploratory Data Analysis - vid'!AF:AF,'11. ANOVA'!D529,'Exploratory Data Analysis - vid'!AL:AL,'11. ANOVA'!C529,'Exploratory Data Analysis - vid'!O:O,'11. ANOVA'!E529),0)</f>
        <v>21404</v>
      </c>
    </row>
    <row r="530" spans="2:7" x14ac:dyDescent="0.35">
      <c r="B530" s="4">
        <v>4</v>
      </c>
      <c r="C530" s="4" t="s">
        <v>9387</v>
      </c>
      <c r="D530" s="4" t="s">
        <v>52</v>
      </c>
      <c r="E530" s="4">
        <v>2021</v>
      </c>
      <c r="F530" s="4">
        <f>SUMIFS('Exploratory Data Analysis - vid'!V:V,'Exploratory Data Analysis - vid'!S:S,'11. ANOVA'!B530,'Exploratory Data Analysis - vid'!AF:AF,'11. ANOVA'!D530,'Exploratory Data Analysis - vid'!AL:AL,'11. ANOVA'!C530,'Exploratory Data Analysis - vid'!O:O,'11. ANOVA'!E530)</f>
        <v>710965</v>
      </c>
      <c r="G530" s="4">
        <f>IFERROR(AVERAGEIFS('Exploratory Data Analysis - vid'!V:V,'Exploratory Data Analysis - vid'!S:S,'11. ANOVA'!B530,'Exploratory Data Analysis - vid'!AF:AF,'11. ANOVA'!D530,'Exploratory Data Analysis - vid'!AL:AL,'11. ANOVA'!C530,'Exploratory Data Analysis - vid'!O:O,'11. ANOVA'!E530),0)</f>
        <v>64633.181818181816</v>
      </c>
    </row>
    <row r="531" spans="2:7" x14ac:dyDescent="0.35">
      <c r="B531" s="4">
        <v>4</v>
      </c>
      <c r="C531" s="4" t="s">
        <v>9387</v>
      </c>
      <c r="D531" s="4" t="s">
        <v>259</v>
      </c>
      <c r="E531" s="4">
        <v>2021</v>
      </c>
      <c r="F531" s="4">
        <f>SUMIFS('Exploratory Data Analysis - vid'!V:V,'Exploratory Data Analysis - vid'!S:S,'11. ANOVA'!B531,'Exploratory Data Analysis - vid'!AF:AF,'11. ANOVA'!D531,'Exploratory Data Analysis - vid'!AL:AL,'11. ANOVA'!C531,'Exploratory Data Analysis - vid'!O:O,'11. ANOVA'!E531)</f>
        <v>172806</v>
      </c>
      <c r="G531" s="4">
        <f>IFERROR(AVERAGEIFS('Exploratory Data Analysis - vid'!V:V,'Exploratory Data Analysis - vid'!S:S,'11. ANOVA'!B531,'Exploratory Data Analysis - vid'!AF:AF,'11. ANOVA'!D531,'Exploratory Data Analysis - vid'!AL:AL,'11. ANOVA'!C531,'Exploratory Data Analysis - vid'!O:O,'11. ANOVA'!E531),0)</f>
        <v>86403</v>
      </c>
    </row>
    <row r="532" spans="2:7" x14ac:dyDescent="0.35">
      <c r="B532" s="4">
        <v>4</v>
      </c>
      <c r="C532" s="4" t="s">
        <v>9387</v>
      </c>
      <c r="D532" s="4" t="s">
        <v>370</v>
      </c>
      <c r="E532" s="4">
        <v>2021</v>
      </c>
      <c r="F532" s="4">
        <f>SUMIFS('Exploratory Data Analysis - vid'!V:V,'Exploratory Data Analysis - vid'!S:S,'11. ANOVA'!B532,'Exploratory Data Analysis - vid'!AF:AF,'11. ANOVA'!D532,'Exploratory Data Analysis - vid'!AL:AL,'11. ANOVA'!C532,'Exploratory Data Analysis - vid'!O:O,'11. ANOVA'!E532)</f>
        <v>0</v>
      </c>
      <c r="G532" s="4">
        <f>IFERROR(AVERAGEIFS('Exploratory Data Analysis - vid'!V:V,'Exploratory Data Analysis - vid'!S:S,'11. ANOVA'!B532,'Exploratory Data Analysis - vid'!AF:AF,'11. ANOVA'!D532,'Exploratory Data Analysis - vid'!AL:AL,'11. ANOVA'!C532,'Exploratory Data Analysis - vid'!O:O,'11. ANOVA'!E532),0)</f>
        <v>0</v>
      </c>
    </row>
    <row r="533" spans="2:7" x14ac:dyDescent="0.35">
      <c r="B533" s="4">
        <v>4</v>
      </c>
      <c r="C533" s="4" t="s">
        <v>9387</v>
      </c>
      <c r="D533" s="4" t="s">
        <v>187</v>
      </c>
      <c r="E533" s="4">
        <v>2022</v>
      </c>
      <c r="F533" s="4">
        <f>SUMIFS('Exploratory Data Analysis - vid'!V:V,'Exploratory Data Analysis - vid'!S:S,'11. ANOVA'!B533,'Exploratory Data Analysis - vid'!AF:AF,'11. ANOVA'!D533,'Exploratory Data Analysis - vid'!AL:AL,'11. ANOVA'!C533,'Exploratory Data Analysis - vid'!O:O,'11. ANOVA'!E533)</f>
        <v>11203</v>
      </c>
      <c r="G533" s="4">
        <f>IFERROR(AVERAGEIFS('Exploratory Data Analysis - vid'!V:V,'Exploratory Data Analysis - vid'!S:S,'11. ANOVA'!B533,'Exploratory Data Analysis - vid'!AF:AF,'11. ANOVA'!D533,'Exploratory Data Analysis - vid'!AL:AL,'11. ANOVA'!C533,'Exploratory Data Analysis - vid'!O:O,'11. ANOVA'!E533),0)</f>
        <v>11203</v>
      </c>
    </row>
    <row r="534" spans="2:7" x14ac:dyDescent="0.35">
      <c r="B534" s="4">
        <v>4</v>
      </c>
      <c r="C534" s="4" t="s">
        <v>9387</v>
      </c>
      <c r="D534" s="4" t="s">
        <v>52</v>
      </c>
      <c r="E534" s="4">
        <v>2022</v>
      </c>
      <c r="F534" s="4">
        <f>SUMIFS('Exploratory Data Analysis - vid'!V:V,'Exploratory Data Analysis - vid'!S:S,'11. ANOVA'!B534,'Exploratory Data Analysis - vid'!AF:AF,'11. ANOVA'!D534,'Exploratory Data Analysis - vid'!AL:AL,'11. ANOVA'!C534,'Exploratory Data Analysis - vid'!O:O,'11. ANOVA'!E534)</f>
        <v>326760</v>
      </c>
      <c r="G534" s="4">
        <f>IFERROR(AVERAGEIFS('Exploratory Data Analysis - vid'!V:V,'Exploratory Data Analysis - vid'!S:S,'11. ANOVA'!B534,'Exploratory Data Analysis - vid'!AF:AF,'11. ANOVA'!D534,'Exploratory Data Analysis - vid'!AL:AL,'11. ANOVA'!C534,'Exploratory Data Analysis - vid'!O:O,'11. ANOVA'!E534),0)</f>
        <v>46680</v>
      </c>
    </row>
    <row r="535" spans="2:7" x14ac:dyDescent="0.35">
      <c r="B535" s="4">
        <v>4</v>
      </c>
      <c r="C535" s="4" t="s">
        <v>9387</v>
      </c>
      <c r="D535" s="4" t="s">
        <v>259</v>
      </c>
      <c r="E535" s="4">
        <v>2022</v>
      </c>
      <c r="F535" s="4">
        <f>SUMIFS('Exploratory Data Analysis - vid'!V:V,'Exploratory Data Analysis - vid'!S:S,'11. ANOVA'!B535,'Exploratory Data Analysis - vid'!AF:AF,'11. ANOVA'!D535,'Exploratory Data Analysis - vid'!AL:AL,'11. ANOVA'!C535,'Exploratory Data Analysis - vid'!O:O,'11. ANOVA'!E535)</f>
        <v>24818</v>
      </c>
      <c r="G535" s="4">
        <f>IFERROR(AVERAGEIFS('Exploratory Data Analysis - vid'!V:V,'Exploratory Data Analysis - vid'!S:S,'11. ANOVA'!B535,'Exploratory Data Analysis - vid'!AF:AF,'11. ANOVA'!D535,'Exploratory Data Analysis - vid'!AL:AL,'11. ANOVA'!C535,'Exploratory Data Analysis - vid'!O:O,'11. ANOVA'!E535),0)</f>
        <v>24818</v>
      </c>
    </row>
    <row r="536" spans="2:7" x14ac:dyDescent="0.35">
      <c r="B536" s="4">
        <v>4</v>
      </c>
      <c r="C536" s="4" t="s">
        <v>9387</v>
      </c>
      <c r="D536" s="4" t="s">
        <v>370</v>
      </c>
      <c r="E536" s="4">
        <v>2022</v>
      </c>
      <c r="F536" s="4">
        <f>SUMIFS('Exploratory Data Analysis - vid'!V:V,'Exploratory Data Analysis - vid'!S:S,'11. ANOVA'!B536,'Exploratory Data Analysis - vid'!AF:AF,'11. ANOVA'!D536,'Exploratory Data Analysis - vid'!AL:AL,'11. ANOVA'!C536,'Exploratory Data Analysis - vid'!O:O,'11. ANOVA'!E536)</f>
        <v>463810</v>
      </c>
      <c r="G536" s="4">
        <f>IFERROR(AVERAGEIFS('Exploratory Data Analysis - vid'!V:V,'Exploratory Data Analysis - vid'!S:S,'11. ANOVA'!B536,'Exploratory Data Analysis - vid'!AF:AF,'11. ANOVA'!D536,'Exploratory Data Analysis - vid'!AL:AL,'11. ANOVA'!C536,'Exploratory Data Analysis - vid'!O:O,'11. ANOVA'!E536),0)</f>
        <v>463810</v>
      </c>
    </row>
  </sheetData>
  <mergeCells count="2">
    <mergeCell ref="E2:J2"/>
    <mergeCell ref="E31:J3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2F43-565E-4927-B5A1-7050D21011FF}">
  <dimension ref="B2:R17"/>
  <sheetViews>
    <sheetView zoomScale="87" zoomScaleNormal="87" workbookViewId="0">
      <selection activeCell="L4" sqref="L4:R8"/>
    </sheetView>
  </sheetViews>
  <sheetFormatPr defaultRowHeight="13.5" x14ac:dyDescent="0.35"/>
  <cols>
    <col min="2" max="2" width="14.4375" bestFit="1" customWidth="1"/>
    <col min="5" max="5" width="12.1875" bestFit="1" customWidth="1"/>
    <col min="6" max="6" width="12.5" bestFit="1" customWidth="1"/>
    <col min="11" max="11" width="9.75" customWidth="1"/>
    <col min="12" max="17" width="9.25" bestFit="1" customWidth="1"/>
    <col min="18" max="18" width="10.25" bestFit="1" customWidth="1"/>
  </cols>
  <sheetData>
    <row r="2" spans="2:18" x14ac:dyDescent="0.35">
      <c r="B2" s="62" t="s">
        <v>9392</v>
      </c>
      <c r="C2" s="62" t="s">
        <v>9364</v>
      </c>
      <c r="D2" s="62"/>
      <c r="E2" s="62"/>
      <c r="F2" s="62"/>
      <c r="G2" s="62"/>
      <c r="H2" s="62"/>
      <c r="I2" s="62" t="s">
        <v>9350</v>
      </c>
      <c r="K2" s="63" t="s">
        <v>9393</v>
      </c>
      <c r="L2" s="63" t="s">
        <v>9394</v>
      </c>
      <c r="M2" s="63"/>
      <c r="N2" s="63"/>
      <c r="O2" s="63"/>
      <c r="P2" s="63"/>
      <c r="Q2" s="63"/>
      <c r="R2" s="63" t="s">
        <v>9397</v>
      </c>
    </row>
    <row r="3" spans="2:18" x14ac:dyDescent="0.35">
      <c r="B3" s="62"/>
      <c r="C3" s="4" t="str" cm="1">
        <f t="array" ref="C3:H3">TRANSPOSE(_xlfn.ANCHORARRAY('Exploratory Data Analysis - vid'!AO30))</f>
        <v>เศรษฐกิจ</v>
      </c>
      <c r="D3" s="4" t="str">
        <v>Life Style</v>
      </c>
      <c r="E3" s="4" t="str">
        <v>ธุรกิจและการค้า</v>
      </c>
      <c r="F3" s="4" t="str">
        <v>สินค้าและบริการ</v>
      </c>
      <c r="G3" s="4" t="str">
        <v>การเมือง</v>
      </c>
      <c r="H3" s="4" t="str">
        <v>อื่น ๆ</v>
      </c>
      <c r="I3" s="62"/>
      <c r="K3" s="63"/>
      <c r="L3" s="24">
        <v>1</v>
      </c>
      <c r="M3" s="24">
        <v>2</v>
      </c>
      <c r="N3" s="24">
        <v>3</v>
      </c>
      <c r="O3" s="24">
        <v>4</v>
      </c>
      <c r="P3" s="24">
        <v>5</v>
      </c>
      <c r="Q3" s="24">
        <v>6</v>
      </c>
      <c r="R3" s="63"/>
    </row>
    <row r="4" spans="2:18" x14ac:dyDescent="0.35">
      <c r="B4" s="4" t="str" cm="1">
        <f t="array" ref="B4:B7">_xlfn.UNIQUE(Exploratory_Data_Analysis___video_youtube[duration_range])</f>
        <v>0.5 - 1 hours</v>
      </c>
      <c r="C4" s="4">
        <v>85</v>
      </c>
      <c r="D4" s="4">
        <v>143</v>
      </c>
      <c r="E4" s="4">
        <v>156</v>
      </c>
      <c r="F4" s="4">
        <v>96</v>
      </c>
      <c r="G4" s="4">
        <f>COUNTIFS('Exploratory Data Analysis - vid'!$AL$2:$AL$1050,'Chi - Square Test'!G$3,'Exploratory Data Analysis - vid'!$AF$2:$AF$1050,'Chi - Square Test'!$B4)</f>
        <v>47</v>
      </c>
      <c r="H4" s="4">
        <v>82</v>
      </c>
      <c r="I4" s="4">
        <f>SUM(C4:H4)</f>
        <v>609</v>
      </c>
      <c r="K4" s="6">
        <v>1</v>
      </c>
      <c r="L4" s="28">
        <f t="shared" ref="L4:Q7" si="0">POWER((C4-C13),2)/C13</f>
        <v>0.20909991633268135</v>
      </c>
      <c r="M4" s="28">
        <f t="shared" si="0"/>
        <v>0.38729095536729441</v>
      </c>
      <c r="N4" s="28">
        <f t="shared" si="0"/>
        <v>0.190853598725993</v>
      </c>
      <c r="O4" s="28">
        <f t="shared" si="0"/>
        <v>3.3268174350155557</v>
      </c>
      <c r="P4" s="28">
        <f t="shared" si="0"/>
        <v>0.15983657543200461</v>
      </c>
      <c r="Q4" s="28">
        <f t="shared" si="0"/>
        <v>2.4056629520209634</v>
      </c>
      <c r="R4" s="28">
        <f>SUM(L4:Q4)</f>
        <v>6.6795614328944914</v>
      </c>
    </row>
    <row r="5" spans="2:18" x14ac:dyDescent="0.35">
      <c r="B5" s="4" t="str">
        <v>0 - 0.5 hours</v>
      </c>
      <c r="C5" s="4">
        <f>COUNTIFS('Exploratory Data Analysis - vid'!$AL$2:$AL$1050,'Chi - Square Test'!C$3,'Exploratory Data Analysis - vid'!$AF$2:$AF$1050,'Chi - Square Test'!$B5)</f>
        <v>27</v>
      </c>
      <c r="D5" s="4">
        <v>82</v>
      </c>
      <c r="E5" s="4">
        <v>55</v>
      </c>
      <c r="F5" s="4">
        <v>19</v>
      </c>
      <c r="G5" s="4">
        <v>15</v>
      </c>
      <c r="H5" s="4">
        <v>52</v>
      </c>
      <c r="I5" s="4">
        <f t="shared" ref="I5:I8" si="1">SUM(C5:H5)</f>
        <v>250</v>
      </c>
      <c r="K5" s="6">
        <v>2</v>
      </c>
      <c r="L5" s="28">
        <f t="shared" si="0"/>
        <v>1.1595265514499722</v>
      </c>
      <c r="M5" s="28">
        <f t="shared" si="0"/>
        <v>6.5734967250012186</v>
      </c>
      <c r="N5" s="28">
        <f t="shared" si="0"/>
        <v>0.75620489620744236</v>
      </c>
      <c r="O5" s="28">
        <f t="shared" si="0"/>
        <v>5.7555081526354517</v>
      </c>
      <c r="P5" s="28">
        <f t="shared" si="0"/>
        <v>1.4535345071618635</v>
      </c>
      <c r="Q5" s="28">
        <f t="shared" si="0"/>
        <v>3.6399871053028288</v>
      </c>
      <c r="R5" s="28">
        <f t="shared" ref="R5:R7" si="2">SUM(L5:Q5)</f>
        <v>19.338257937758776</v>
      </c>
    </row>
    <row r="6" spans="2:18" x14ac:dyDescent="0.35">
      <c r="B6" s="4" t="str">
        <v>1 - 1.5 hours</v>
      </c>
      <c r="C6" s="4">
        <v>14</v>
      </c>
      <c r="D6" s="4">
        <v>22</v>
      </c>
      <c r="E6" s="4">
        <v>34</v>
      </c>
      <c r="F6" s="4">
        <v>13</v>
      </c>
      <c r="G6" s="4">
        <v>13</v>
      </c>
      <c r="H6" s="4">
        <v>21</v>
      </c>
      <c r="I6" s="4">
        <f t="shared" si="1"/>
        <v>117</v>
      </c>
      <c r="K6" s="6">
        <v>3</v>
      </c>
      <c r="L6" s="28">
        <f t="shared" si="0"/>
        <v>0.15260173439024335</v>
      </c>
      <c r="M6" s="28">
        <f t="shared" si="0"/>
        <v>1.66439521471485</v>
      </c>
      <c r="N6" s="28">
        <f t="shared" si="0"/>
        <v>0.88458876953875509</v>
      </c>
      <c r="O6" s="28">
        <f t="shared" si="0"/>
        <v>0.34985641674058132</v>
      </c>
      <c r="P6" s="28">
        <f t="shared" si="0"/>
        <v>1.227912711443256</v>
      </c>
      <c r="Q6" s="28">
        <f t="shared" si="0"/>
        <v>0.28472563534659873</v>
      </c>
      <c r="R6" s="28">
        <f t="shared" si="2"/>
        <v>4.5640804821742842</v>
      </c>
    </row>
    <row r="7" spans="2:18" x14ac:dyDescent="0.35">
      <c r="B7" s="4" t="str">
        <v>1.5 - 2 hours</v>
      </c>
      <c r="C7" s="4">
        <v>12</v>
      </c>
      <c r="D7" s="4">
        <v>10</v>
      </c>
      <c r="E7" s="4">
        <v>12</v>
      </c>
      <c r="F7" s="4">
        <v>8</v>
      </c>
      <c r="G7" s="4">
        <v>10</v>
      </c>
      <c r="H7" s="4">
        <v>11</v>
      </c>
      <c r="I7" s="4">
        <f t="shared" si="1"/>
        <v>63</v>
      </c>
      <c r="K7" s="6">
        <v>4</v>
      </c>
      <c r="L7" s="28">
        <f t="shared" si="0"/>
        <v>1.5767709435533843</v>
      </c>
      <c r="M7" s="28">
        <f t="shared" si="0"/>
        <v>2.0003984556588637</v>
      </c>
      <c r="N7" s="28">
        <f t="shared" si="0"/>
        <v>0.82394239982537609</v>
      </c>
      <c r="O7" s="28">
        <f t="shared" si="0"/>
        <v>7.3618154351892057E-3</v>
      </c>
      <c r="P7" s="28">
        <f t="shared" si="0"/>
        <v>4.5564218629383086</v>
      </c>
      <c r="Q7" s="28">
        <f t="shared" si="0"/>
        <v>8.6770934510304057E-2</v>
      </c>
      <c r="R7" s="28">
        <f t="shared" si="2"/>
        <v>9.0516664119214258</v>
      </c>
    </row>
    <row r="8" spans="2:18" x14ac:dyDescent="0.35">
      <c r="B8" s="3" t="s">
        <v>9350</v>
      </c>
      <c r="C8" s="6">
        <f>SUM(C4:C7)</f>
        <v>138</v>
      </c>
      <c r="D8" s="6">
        <f t="shared" ref="D8:H8" si="3">SUM(D4:D7)</f>
        <v>257</v>
      </c>
      <c r="E8" s="6">
        <f t="shared" si="3"/>
        <v>257</v>
      </c>
      <c r="F8" s="6">
        <f t="shared" si="3"/>
        <v>136</v>
      </c>
      <c r="G8" s="6">
        <f t="shared" si="3"/>
        <v>85</v>
      </c>
      <c r="H8" s="6">
        <f t="shared" si="3"/>
        <v>166</v>
      </c>
      <c r="I8" s="4">
        <f t="shared" si="1"/>
        <v>1039</v>
      </c>
      <c r="K8" s="24" t="s">
        <v>9398</v>
      </c>
      <c r="L8" s="28">
        <f>SUM(L4:L7)</f>
        <v>3.0979991457262814</v>
      </c>
      <c r="M8" s="28">
        <f t="shared" ref="M8:R8" si="4">SUM(M4:M7)</f>
        <v>10.625581350742227</v>
      </c>
      <c r="N8" s="28">
        <f t="shared" si="4"/>
        <v>2.6555896642975663</v>
      </c>
      <c r="O8" s="28">
        <f t="shared" si="4"/>
        <v>9.4395438198267776</v>
      </c>
      <c r="P8" s="28">
        <f t="shared" si="4"/>
        <v>7.3977056569754325</v>
      </c>
      <c r="Q8" s="28">
        <f t="shared" si="4"/>
        <v>6.4171466271806947</v>
      </c>
      <c r="R8" s="29">
        <f t="shared" si="4"/>
        <v>39.633566264748978</v>
      </c>
    </row>
    <row r="9" spans="2:18" x14ac:dyDescent="0.35">
      <c r="K9" s="24"/>
      <c r="L9" s="24"/>
      <c r="M9" s="24"/>
      <c r="N9" s="24"/>
      <c r="O9" s="24"/>
      <c r="P9" s="24"/>
      <c r="Q9" s="24"/>
      <c r="R9" s="24"/>
    </row>
    <row r="10" spans="2:18" x14ac:dyDescent="0.35">
      <c r="K10" s="3" t="s">
        <v>9396</v>
      </c>
      <c r="L10" s="27">
        <f>_xlfn.CHISQ.DIST.RT(SUM(L4:Q7),3*5)</f>
        <v>5.1497740606122502E-4</v>
      </c>
      <c r="M10" t="str">
        <f ca="1">_xlfn.FORMULATEXT(L10)</f>
        <v>=CHISQ.DIST.RT(SUM(L4:Q7),3*5)</v>
      </c>
    </row>
    <row r="11" spans="2:18" x14ac:dyDescent="0.35">
      <c r="B11" s="62" t="s">
        <v>9392</v>
      </c>
      <c r="C11" s="62" t="s">
        <v>9364</v>
      </c>
      <c r="D11" s="62"/>
      <c r="E11" s="62"/>
      <c r="F11" s="62"/>
      <c r="G11" s="62"/>
      <c r="H11" s="62"/>
      <c r="I11" s="62" t="s">
        <v>9350</v>
      </c>
      <c r="K11" s="3" t="s">
        <v>9395</v>
      </c>
      <c r="L11" s="26">
        <f>_xlfn.CHISQ.INV.RT(0.05,15)</f>
        <v>24.99579013972863</v>
      </c>
      <c r="M11" t="str">
        <f ca="1">_xlfn.FORMULATEXT(L11)</f>
        <v>=CHISQ.INV.RT(0.05,15)</v>
      </c>
    </row>
    <row r="12" spans="2:18" x14ac:dyDescent="0.35">
      <c r="B12" s="62"/>
      <c r="C12" s="4" t="str" cm="1">
        <f t="array" ref="C12:H12">TRANSPOSE(_xlfn.ANCHORARRAY('Exploratory Data Analysis - vid'!AO30))</f>
        <v>เศรษฐกิจ</v>
      </c>
      <c r="D12" s="4" t="str">
        <v>Life Style</v>
      </c>
      <c r="E12" s="4" t="str">
        <v>ธุรกิจและการค้า</v>
      </c>
      <c r="F12" s="4" t="str">
        <v>สินค้าและบริการ</v>
      </c>
      <c r="G12" s="4" t="str">
        <v>การเมือง</v>
      </c>
      <c r="H12" s="4" t="str">
        <v>อื่น ๆ</v>
      </c>
      <c r="I12" s="62"/>
    </row>
    <row r="13" spans="2:18" x14ac:dyDescent="0.35">
      <c r="B13" s="4" t="str" cm="1">
        <f t="array" ref="B13:B16">_xlfn.UNIQUE(Exploratory_Data_Analysis___video_youtube[duration_range])</f>
        <v>0.5 - 1 hours</v>
      </c>
      <c r="C13" s="25">
        <f>C$8*$I4/$I$8</f>
        <v>80.887391722810392</v>
      </c>
      <c r="D13" s="25">
        <f t="shared" ref="D13:I13" si="5">D$8*$I4/$I$8</f>
        <v>150.6381135707411</v>
      </c>
      <c r="E13" s="25">
        <f t="shared" si="5"/>
        <v>150.6381135707411</v>
      </c>
      <c r="F13" s="25">
        <f t="shared" si="5"/>
        <v>79.71511068334938</v>
      </c>
      <c r="G13" s="25">
        <f t="shared" si="5"/>
        <v>49.821944177093357</v>
      </c>
      <c r="H13" s="25">
        <f t="shared" si="5"/>
        <v>97.299326275264676</v>
      </c>
      <c r="I13">
        <f t="shared" si="5"/>
        <v>609</v>
      </c>
    </row>
    <row r="14" spans="2:18" x14ac:dyDescent="0.35">
      <c r="B14" s="4" t="str">
        <v>0 - 0.5 hours</v>
      </c>
      <c r="C14" s="25">
        <f t="shared" ref="C14:I14" si="6">C$8*$I5/$I$8</f>
        <v>33.205004812319537</v>
      </c>
      <c r="D14" s="25">
        <f t="shared" si="6"/>
        <v>61.838306063522616</v>
      </c>
      <c r="E14" s="25">
        <f t="shared" si="6"/>
        <v>61.838306063522616</v>
      </c>
      <c r="F14" s="25">
        <f t="shared" si="6"/>
        <v>32.723772858517805</v>
      </c>
      <c r="G14" s="25">
        <f t="shared" si="6"/>
        <v>20.452358036573628</v>
      </c>
      <c r="H14" s="25">
        <f t="shared" si="6"/>
        <v>39.942252165543792</v>
      </c>
      <c r="I14">
        <f t="shared" si="6"/>
        <v>250</v>
      </c>
      <c r="L14" s="25">
        <f>SUM(L4:Q7)</f>
        <v>39.633566264748978</v>
      </c>
    </row>
    <row r="15" spans="2:18" x14ac:dyDescent="0.35">
      <c r="B15" s="4" t="str">
        <v>1 - 1.5 hours</v>
      </c>
      <c r="C15" s="25">
        <f t="shared" ref="C15:I15" si="7">C$8*$I6/$I$8</f>
        <v>15.539942252165543</v>
      </c>
      <c r="D15" s="25">
        <f t="shared" si="7"/>
        <v>28.940327237728585</v>
      </c>
      <c r="E15" s="25">
        <f t="shared" si="7"/>
        <v>28.940327237728585</v>
      </c>
      <c r="F15" s="25">
        <f t="shared" si="7"/>
        <v>15.314725697786333</v>
      </c>
      <c r="G15" s="25">
        <f t="shared" si="7"/>
        <v>9.5717035611164576</v>
      </c>
      <c r="H15" s="25">
        <f t="shared" si="7"/>
        <v>18.692974013474494</v>
      </c>
      <c r="I15">
        <f t="shared" si="7"/>
        <v>117</v>
      </c>
    </row>
    <row r="16" spans="2:18" x14ac:dyDescent="0.35">
      <c r="B16" s="4" t="str">
        <v>1.5 - 2 hours</v>
      </c>
      <c r="C16" s="25">
        <f t="shared" ref="C16:I16" si="8">C$8*$I7/$I$8</f>
        <v>8.3676612127045242</v>
      </c>
      <c r="D16" s="25">
        <f t="shared" si="8"/>
        <v>15.5832531280077</v>
      </c>
      <c r="E16" s="25">
        <f t="shared" si="8"/>
        <v>15.5832531280077</v>
      </c>
      <c r="F16" s="25">
        <f t="shared" si="8"/>
        <v>8.2463907603464879</v>
      </c>
      <c r="G16" s="25">
        <f t="shared" si="8"/>
        <v>5.1539942252165547</v>
      </c>
      <c r="H16" s="25">
        <f t="shared" si="8"/>
        <v>10.065447545717035</v>
      </c>
      <c r="I16">
        <f t="shared" si="8"/>
        <v>63</v>
      </c>
    </row>
    <row r="17" spans="2:9" x14ac:dyDescent="0.35">
      <c r="B17" s="3" t="s">
        <v>9350</v>
      </c>
      <c r="C17">
        <f t="shared" ref="C17:I17" si="9">C$8*$I8/$I$8</f>
        <v>138</v>
      </c>
      <c r="D17">
        <f t="shared" si="9"/>
        <v>257</v>
      </c>
      <c r="E17">
        <f t="shared" si="9"/>
        <v>257</v>
      </c>
      <c r="F17">
        <f t="shared" si="9"/>
        <v>136</v>
      </c>
      <c r="G17">
        <f t="shared" si="9"/>
        <v>85</v>
      </c>
      <c r="H17">
        <f t="shared" si="9"/>
        <v>166</v>
      </c>
      <c r="I17">
        <f t="shared" si="9"/>
        <v>1039</v>
      </c>
    </row>
  </sheetData>
  <mergeCells count="9">
    <mergeCell ref="B11:B12"/>
    <mergeCell ref="C11:H11"/>
    <mergeCell ref="I11:I12"/>
    <mergeCell ref="L2:Q2"/>
    <mergeCell ref="R2:R3"/>
    <mergeCell ref="K2:K3"/>
    <mergeCell ref="C2:H2"/>
    <mergeCell ref="I2:I3"/>
    <mergeCell ref="B2:B3"/>
  </mergeCells>
  <conditionalFormatting sqref="C13:H16">
    <cfRule type="cellIs" dxfId="0" priority="1" operator="lessThan">
      <formula>5</formula>
    </cfRule>
  </conditionalFormatting>
  <conditionalFormatting sqref="L4:Q7">
    <cfRule type="colorScale" priority="2">
      <colorScale>
        <cfvo type="min"/>
        <cfvo type="max"/>
        <color rgb="FF63BE7B"/>
        <color rgb="FFFFEF9C"/>
      </colorScale>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6E541-8ADC-4E76-98A4-74146A0ECC29}">
  <dimension ref="A1:V1041"/>
  <sheetViews>
    <sheetView topLeftCell="B1" zoomScale="76" zoomScaleNormal="76" workbookViewId="0">
      <selection activeCell="U7" sqref="U7"/>
    </sheetView>
  </sheetViews>
  <sheetFormatPr defaultRowHeight="13.5" x14ac:dyDescent="0.35"/>
  <cols>
    <col min="1" max="1" width="6.9375" customWidth="1"/>
    <col min="2" max="2" width="13.6875" bestFit="1" customWidth="1"/>
    <col min="3" max="3" width="5.8125" bestFit="1" customWidth="1"/>
    <col min="4" max="4" width="4.6875" bestFit="1" customWidth="1"/>
    <col min="5" max="8" width="11.25" customWidth="1"/>
    <col min="10" max="10" width="9.5625" customWidth="1"/>
    <col min="11" max="11" width="12.3125" bestFit="1" customWidth="1"/>
    <col min="16" max="18" width="9.1875" customWidth="1"/>
    <col min="21" max="21" width="20.9375" bestFit="1" customWidth="1"/>
  </cols>
  <sheetData>
    <row r="1" spans="1:22" x14ac:dyDescent="0.35">
      <c r="C1" s="62" t="s">
        <v>9389</v>
      </c>
      <c r="D1" s="62"/>
      <c r="E1" s="62" t="s">
        <v>9401</v>
      </c>
      <c r="F1" s="62"/>
      <c r="G1" s="62"/>
      <c r="H1" s="62"/>
      <c r="L1" t="s">
        <v>9364</v>
      </c>
      <c r="O1" s="4"/>
      <c r="P1" s="4" t="s">
        <v>9390</v>
      </c>
      <c r="Q1" s="4"/>
      <c r="R1" s="4" t="s">
        <v>9391</v>
      </c>
    </row>
    <row r="2" spans="1:22" x14ac:dyDescent="0.35">
      <c r="A2" t="s">
        <v>9377</v>
      </c>
      <c r="B2" t="s">
        <v>9376</v>
      </c>
      <c r="C2" t="s">
        <v>13</v>
      </c>
      <c r="D2" t="s">
        <v>14</v>
      </c>
      <c r="E2" t="str" cm="1">
        <f t="array" ref="E2:H2">TRANSPOSE(_xlfn.UNIQUE(Exploratory_Data_Analysis___video_youtube[duration_range]))</f>
        <v>0.5 - 1 hours</v>
      </c>
      <c r="F2" t="str">
        <v>0 - 0.5 hours</v>
      </c>
      <c r="G2" t="str">
        <v>1 - 1.5 hours</v>
      </c>
      <c r="H2" t="str">
        <v>1.5 - 2 hours</v>
      </c>
      <c r="I2" s="4" t="str" cm="1">
        <f t="array" ref="I2:N2">TRANSPOSE(_xlfn.ANCHORARRAY('Exploratory Data Analysis - vid'!AO30))</f>
        <v>เศรษฐกิจ</v>
      </c>
      <c r="J2" s="4" t="str">
        <v>Life Style</v>
      </c>
      <c r="K2" s="4" t="str">
        <v>ธุรกิจและการค้า</v>
      </c>
      <c r="L2" s="4" t="str">
        <v>สินค้าและบริการ</v>
      </c>
      <c r="M2" s="4" t="str">
        <v>การเมือง</v>
      </c>
      <c r="N2" s="4" t="str">
        <v>อื่น ๆ</v>
      </c>
      <c r="O2" s="4" t="s">
        <v>9399</v>
      </c>
      <c r="P2" t="s">
        <v>9378</v>
      </c>
      <c r="Q2" s="4" t="s">
        <v>9402</v>
      </c>
      <c r="R2" t="s">
        <v>9379</v>
      </c>
      <c r="U2" t="str" cm="1">
        <f t="array" ref="U2:U28">_xlfn.UNIQUE(Exploratory_Data_Analysis___video_youtube[industry1])</f>
        <v>ธนาคารและการเงิน</v>
      </c>
      <c r="V2">
        <f>COUNTIF(Exploratory_Data_Analysis___video_youtube[industry1],U2)</f>
        <v>134</v>
      </c>
    </row>
    <row r="3" spans="1:22" x14ac:dyDescent="0.35">
      <c r="A3" cm="1">
        <f t="array" ref="A3:A1041">_xlfn.SEQUENCE(COUNTA(B3:B1041))</f>
        <v>1</v>
      </c>
      <c r="B3" t="str">
        <f>'Exploratory Data Analysis - vid'!B2</f>
        <v>Elfhwimd8y0</v>
      </c>
      <c r="C3">
        <f>'Exploratory Data Analysis - vid'!N2</f>
        <v>1</v>
      </c>
      <c r="D3">
        <f>'Exploratory Data Analysis - vid'!O2</f>
        <v>2021</v>
      </c>
      <c r="E3">
        <f>IF('Exploratory Data Analysis - vid'!$AF2 = 'Multiple LR'!E$2,1,0)</f>
        <v>1</v>
      </c>
      <c r="F3">
        <f>IF('Exploratory Data Analysis - vid'!$AF2 = 'Multiple LR'!F$2,1,0)</f>
        <v>0</v>
      </c>
      <c r="G3">
        <f>IF('Exploratory Data Analysis - vid'!$AF2 = 'Multiple LR'!G$2,1,0)</f>
        <v>0</v>
      </c>
      <c r="H3">
        <f>IF('Exploratory Data Analysis - vid'!$AF2 = 'Multiple LR'!H$2,1,0)</f>
        <v>0</v>
      </c>
      <c r="I3">
        <f xml:space="preserve"> IF('Exploratory Data Analysis - vid'!$AL2='Multiple LR'!I$2,1,0)</f>
        <v>1</v>
      </c>
      <c r="J3">
        <f xml:space="preserve"> IF('Exploratory Data Analysis - vid'!$AL2='Multiple LR'!J$2,1,0)</f>
        <v>0</v>
      </c>
      <c r="K3">
        <f xml:space="preserve"> IF('Exploratory Data Analysis - vid'!$AL2='Multiple LR'!K$2,1,0)</f>
        <v>0</v>
      </c>
      <c r="L3">
        <f xml:space="preserve"> IF('Exploratory Data Analysis - vid'!$AL2='Multiple LR'!L$2,1,0)</f>
        <v>0</v>
      </c>
      <c r="M3">
        <f xml:space="preserve"> IF('Exploratory Data Analysis - vid'!$AL2='Multiple LR'!M$2,1,0)</f>
        <v>0</v>
      </c>
      <c r="N3">
        <f xml:space="preserve"> IF('Exploratory Data Analysis - vid'!$AL2='Multiple LR'!N$2,1,0)</f>
        <v>0</v>
      </c>
      <c r="O3" cm="1">
        <f t="array" ref="O3:O1041">Exploratory_Data_Analysis___video_youtube[Length]</f>
        <v>259</v>
      </c>
      <c r="P3">
        <f>'Exploratory Data Analysis - vid'!V2</f>
        <v>9681</v>
      </c>
      <c r="Q3">
        <f>LN(P3)</f>
        <v>9.177920480720072</v>
      </c>
      <c r="R3">
        <f>'Exploratory Data Analysis - vid'!X2</f>
        <v>268</v>
      </c>
      <c r="U3" t="str">
        <v>Health &amp; Wellness</v>
      </c>
      <c r="V3">
        <f>COUNTIF(Exploratory_Data_Analysis___video_youtube[industry1],U3)</f>
        <v>40</v>
      </c>
    </row>
    <row r="4" spans="1:22" x14ac:dyDescent="0.35">
      <c r="A4">
        <v>2</v>
      </c>
      <c r="B4" t="str">
        <f>'Exploratory Data Analysis - vid'!B3</f>
        <v>YZ196XbRU_8</v>
      </c>
      <c r="C4">
        <f>'Exploratory Data Analysis - vid'!N3</f>
        <v>1</v>
      </c>
      <c r="D4">
        <f>'Exploratory Data Analysis - vid'!O3</f>
        <v>2021</v>
      </c>
      <c r="E4">
        <f>IF('Exploratory Data Analysis - vid'!$AF3 = 'Multiple LR'!E$2,1,0)</f>
        <v>1</v>
      </c>
      <c r="F4">
        <f>IF('Exploratory Data Analysis - vid'!$AF3 = 'Multiple LR'!F$2,1,0)</f>
        <v>0</v>
      </c>
      <c r="G4">
        <f>IF('Exploratory Data Analysis - vid'!$AF3 = 'Multiple LR'!G$2,1,0)</f>
        <v>0</v>
      </c>
      <c r="H4">
        <f>IF('Exploratory Data Analysis - vid'!$AF3 = 'Multiple LR'!H$2,1,0)</f>
        <v>0</v>
      </c>
      <c r="I4">
        <f xml:space="preserve"> IF('Exploratory Data Analysis - vid'!$AL3='Multiple LR'!I$2,1,0)</f>
        <v>0</v>
      </c>
      <c r="J4">
        <f xml:space="preserve"> IF('Exploratory Data Analysis - vid'!$AL3='Multiple LR'!J$2,1,0)</f>
        <v>1</v>
      </c>
      <c r="K4">
        <f xml:space="preserve"> IF('Exploratory Data Analysis - vid'!$AL3='Multiple LR'!K$2,1,0)</f>
        <v>0</v>
      </c>
      <c r="L4">
        <f xml:space="preserve"> IF('Exploratory Data Analysis - vid'!$AL3='Multiple LR'!L$2,1,0)</f>
        <v>0</v>
      </c>
      <c r="M4">
        <f xml:space="preserve"> IF('Exploratory Data Analysis - vid'!$AL3='Multiple LR'!M$2,1,0)</f>
        <v>0</v>
      </c>
      <c r="N4">
        <f xml:space="preserve"> IF('Exploratory Data Analysis - vid'!$AL3='Multiple LR'!N$2,1,0)</f>
        <v>0</v>
      </c>
      <c r="O4">
        <v>372</v>
      </c>
      <c r="P4">
        <f>'Exploratory Data Analysis - vid'!V3</f>
        <v>8322</v>
      </c>
      <c r="Q4">
        <f t="shared" ref="Q4:Q67" si="0">LN(P4)</f>
        <v>9.0266578895428857</v>
      </c>
      <c r="R4">
        <f>'Exploratory Data Analysis - vid'!X3</f>
        <v>159</v>
      </c>
      <c r="U4" t="str">
        <v>SMEs</v>
      </c>
      <c r="V4">
        <f>COUNTIF(Exploratory_Data_Analysis___video_youtube[industry1],U4)</f>
        <v>24</v>
      </c>
    </row>
    <row r="5" spans="1:22" x14ac:dyDescent="0.35">
      <c r="A5">
        <v>3</v>
      </c>
      <c r="B5" t="str">
        <f>'Exploratory Data Analysis - vid'!B4</f>
        <v>gm6q1ktTgV0</v>
      </c>
      <c r="C5">
        <f>'Exploratory Data Analysis - vid'!N4</f>
        <v>1</v>
      </c>
      <c r="D5">
        <f>'Exploratory Data Analysis - vid'!O4</f>
        <v>2021</v>
      </c>
      <c r="E5">
        <f>IF('Exploratory Data Analysis - vid'!$AF4 = 'Multiple LR'!E$2,1,0)</f>
        <v>1</v>
      </c>
      <c r="F5">
        <f>IF('Exploratory Data Analysis - vid'!$AF4 = 'Multiple LR'!F$2,1,0)</f>
        <v>0</v>
      </c>
      <c r="G5">
        <f>IF('Exploratory Data Analysis - vid'!$AF4 = 'Multiple LR'!G$2,1,0)</f>
        <v>0</v>
      </c>
      <c r="H5">
        <f>IF('Exploratory Data Analysis - vid'!$AF4 = 'Multiple LR'!H$2,1,0)</f>
        <v>0</v>
      </c>
      <c r="I5">
        <f xml:space="preserve"> IF('Exploratory Data Analysis - vid'!$AL4='Multiple LR'!I$2,1,0)</f>
        <v>0</v>
      </c>
      <c r="J5">
        <f xml:space="preserve"> IF('Exploratory Data Analysis - vid'!$AL4='Multiple LR'!J$2,1,0)</f>
        <v>0</v>
      </c>
      <c r="K5">
        <f xml:space="preserve"> IF('Exploratory Data Analysis - vid'!$AL4='Multiple LR'!K$2,1,0)</f>
        <v>1</v>
      </c>
      <c r="L5">
        <f xml:space="preserve"> IF('Exploratory Data Analysis - vid'!$AL4='Multiple LR'!L$2,1,0)</f>
        <v>0</v>
      </c>
      <c r="M5">
        <f xml:space="preserve"> IF('Exploratory Data Analysis - vid'!$AL4='Multiple LR'!M$2,1,0)</f>
        <v>0</v>
      </c>
      <c r="N5">
        <f xml:space="preserve"> IF('Exploratory Data Analysis - vid'!$AL4='Multiple LR'!N$2,1,0)</f>
        <v>0</v>
      </c>
      <c r="O5">
        <v>266</v>
      </c>
      <c r="P5">
        <f>'Exploratory Data Analysis - vid'!V4</f>
        <v>51246</v>
      </c>
      <c r="Q5">
        <f t="shared" si="0"/>
        <v>10.844392845174202</v>
      </c>
      <c r="R5">
        <f>'Exploratory Data Analysis - vid'!X4</f>
        <v>779</v>
      </c>
      <c r="U5" t="str">
        <v>การท่องเที่ยว</v>
      </c>
      <c r="V5">
        <f>COUNTIF(Exploratory_Data_Analysis___video_youtube[industry1],U5)</f>
        <v>18</v>
      </c>
    </row>
    <row r="6" spans="1:22" x14ac:dyDescent="0.35">
      <c r="A6">
        <v>4</v>
      </c>
      <c r="B6" t="str">
        <f>'Exploratory Data Analysis - vid'!B5</f>
        <v>eoKqnsa3xTQ</v>
      </c>
      <c r="C6">
        <f>'Exploratory Data Analysis - vid'!N5</f>
        <v>1</v>
      </c>
      <c r="D6">
        <f>'Exploratory Data Analysis - vid'!O5</f>
        <v>2021</v>
      </c>
      <c r="E6">
        <f>IF('Exploratory Data Analysis - vid'!$AF5 = 'Multiple LR'!E$2,1,0)</f>
        <v>1</v>
      </c>
      <c r="F6">
        <f>IF('Exploratory Data Analysis - vid'!$AF5 = 'Multiple LR'!F$2,1,0)</f>
        <v>0</v>
      </c>
      <c r="G6">
        <f>IF('Exploratory Data Analysis - vid'!$AF5 = 'Multiple LR'!G$2,1,0)</f>
        <v>0</v>
      </c>
      <c r="H6">
        <f>IF('Exploratory Data Analysis - vid'!$AF5 = 'Multiple LR'!H$2,1,0)</f>
        <v>0</v>
      </c>
      <c r="I6">
        <f xml:space="preserve"> IF('Exploratory Data Analysis - vid'!$AL5='Multiple LR'!I$2,1,0)</f>
        <v>1</v>
      </c>
      <c r="J6">
        <f xml:space="preserve"> IF('Exploratory Data Analysis - vid'!$AL5='Multiple LR'!J$2,1,0)</f>
        <v>0</v>
      </c>
      <c r="K6">
        <f xml:space="preserve"> IF('Exploratory Data Analysis - vid'!$AL5='Multiple LR'!K$2,1,0)</f>
        <v>0</v>
      </c>
      <c r="L6">
        <f xml:space="preserve"> IF('Exploratory Data Analysis - vid'!$AL5='Multiple LR'!L$2,1,0)</f>
        <v>0</v>
      </c>
      <c r="M6">
        <f xml:space="preserve"> IF('Exploratory Data Analysis - vid'!$AL5='Multiple LR'!M$2,1,0)</f>
        <v>0</v>
      </c>
      <c r="N6">
        <f xml:space="preserve"> IF('Exploratory Data Analysis - vid'!$AL5='Multiple LR'!N$2,1,0)</f>
        <v>0</v>
      </c>
      <c r="O6">
        <v>265</v>
      </c>
      <c r="P6">
        <f>'Exploratory Data Analysis - vid'!V5</f>
        <v>12940</v>
      </c>
      <c r="Q6">
        <f t="shared" si="0"/>
        <v>9.4680785680548922</v>
      </c>
      <c r="R6">
        <f>'Exploratory Data Analysis - vid'!X5</f>
        <v>274</v>
      </c>
      <c r="U6" t="str">
        <v>รถยนต์</v>
      </c>
      <c r="V6">
        <f>COUNTIF(Exploratory_Data_Analysis___video_youtube[industry1],U6)</f>
        <v>8</v>
      </c>
    </row>
    <row r="7" spans="1:22" x14ac:dyDescent="0.35">
      <c r="A7">
        <v>5</v>
      </c>
      <c r="B7" t="str">
        <f>'Exploratory Data Analysis - vid'!B6</f>
        <v>JqtMlkFngQg</v>
      </c>
      <c r="C7">
        <f>'Exploratory Data Analysis - vid'!N6</f>
        <v>1</v>
      </c>
      <c r="D7">
        <f>'Exploratory Data Analysis - vid'!O6</f>
        <v>2021</v>
      </c>
      <c r="E7">
        <f>IF('Exploratory Data Analysis - vid'!$AF6 = 'Multiple LR'!E$2,1,0)</f>
        <v>1</v>
      </c>
      <c r="F7">
        <f>IF('Exploratory Data Analysis - vid'!$AF6 = 'Multiple LR'!F$2,1,0)</f>
        <v>0</v>
      </c>
      <c r="G7">
        <f>IF('Exploratory Data Analysis - vid'!$AF6 = 'Multiple LR'!G$2,1,0)</f>
        <v>0</v>
      </c>
      <c r="H7">
        <f>IF('Exploratory Data Analysis - vid'!$AF6 = 'Multiple LR'!H$2,1,0)</f>
        <v>0</v>
      </c>
      <c r="I7">
        <f xml:space="preserve"> IF('Exploratory Data Analysis - vid'!$AL6='Multiple LR'!I$2,1,0)</f>
        <v>0</v>
      </c>
      <c r="J7">
        <f xml:space="preserve"> IF('Exploratory Data Analysis - vid'!$AL6='Multiple LR'!J$2,1,0)</f>
        <v>1</v>
      </c>
      <c r="K7">
        <f xml:space="preserve"> IF('Exploratory Data Analysis - vid'!$AL6='Multiple LR'!K$2,1,0)</f>
        <v>0</v>
      </c>
      <c r="L7">
        <f xml:space="preserve"> IF('Exploratory Data Analysis - vid'!$AL6='Multiple LR'!L$2,1,0)</f>
        <v>0</v>
      </c>
      <c r="M7">
        <f xml:space="preserve"> IF('Exploratory Data Analysis - vid'!$AL6='Multiple LR'!M$2,1,0)</f>
        <v>0</v>
      </c>
      <c r="N7">
        <f xml:space="preserve"> IF('Exploratory Data Analysis - vid'!$AL6='Multiple LR'!N$2,1,0)</f>
        <v>0</v>
      </c>
      <c r="O7">
        <v>292</v>
      </c>
      <c r="P7">
        <f>'Exploratory Data Analysis - vid'!V6</f>
        <v>16643</v>
      </c>
      <c r="Q7">
        <f t="shared" si="0"/>
        <v>9.7197449865867256</v>
      </c>
      <c r="R7">
        <f>'Exploratory Data Analysis - vid'!X6</f>
        <v>323</v>
      </c>
      <c r="U7" t="str">
        <v>อสังหาริมทรัพย์</v>
      </c>
      <c r="V7">
        <f>COUNTIF(Exploratory_Data_Analysis___video_youtube[industry1],U7)</f>
        <v>76</v>
      </c>
    </row>
    <row r="8" spans="1:22" x14ac:dyDescent="0.35">
      <c r="A8">
        <v>6</v>
      </c>
      <c r="B8" t="str">
        <f>'Exploratory Data Analysis - vid'!B7</f>
        <v>9flhETPssA4</v>
      </c>
      <c r="C8">
        <f>'Exploratory Data Analysis - vid'!N7</f>
        <v>1</v>
      </c>
      <c r="D8">
        <f>'Exploratory Data Analysis - vid'!O7</f>
        <v>2021</v>
      </c>
      <c r="E8">
        <f>IF('Exploratory Data Analysis - vid'!$AF7 = 'Multiple LR'!E$2,1,0)</f>
        <v>1</v>
      </c>
      <c r="F8">
        <f>IF('Exploratory Data Analysis - vid'!$AF7 = 'Multiple LR'!F$2,1,0)</f>
        <v>0</v>
      </c>
      <c r="G8">
        <f>IF('Exploratory Data Analysis - vid'!$AF7 = 'Multiple LR'!G$2,1,0)</f>
        <v>0</v>
      </c>
      <c r="H8">
        <f>IF('Exploratory Data Analysis - vid'!$AF7 = 'Multiple LR'!H$2,1,0)</f>
        <v>0</v>
      </c>
      <c r="I8">
        <f xml:space="preserve"> IF('Exploratory Data Analysis - vid'!$AL7='Multiple LR'!I$2,1,0)</f>
        <v>0</v>
      </c>
      <c r="J8">
        <f xml:space="preserve"> IF('Exploratory Data Analysis - vid'!$AL7='Multiple LR'!J$2,1,0)</f>
        <v>1</v>
      </c>
      <c r="K8">
        <f xml:space="preserve"> IF('Exploratory Data Analysis - vid'!$AL7='Multiple LR'!K$2,1,0)</f>
        <v>0</v>
      </c>
      <c r="L8">
        <f xml:space="preserve"> IF('Exploratory Data Analysis - vid'!$AL7='Multiple LR'!L$2,1,0)</f>
        <v>0</v>
      </c>
      <c r="M8">
        <f xml:space="preserve"> IF('Exploratory Data Analysis - vid'!$AL7='Multiple LR'!M$2,1,0)</f>
        <v>0</v>
      </c>
      <c r="N8">
        <f xml:space="preserve"> IF('Exploratory Data Analysis - vid'!$AL7='Multiple LR'!N$2,1,0)</f>
        <v>0</v>
      </c>
      <c r="O8">
        <v>374</v>
      </c>
      <c r="P8">
        <f>'Exploratory Data Analysis - vid'!V7</f>
        <v>9372</v>
      </c>
      <c r="Q8">
        <f t="shared" si="0"/>
        <v>9.1454817996276869</v>
      </c>
      <c r="R8">
        <f>'Exploratory Data Analysis - vid'!X7</f>
        <v>196</v>
      </c>
      <c r="U8" t="str">
        <v>การศึกษา</v>
      </c>
      <c r="V8">
        <f>COUNTIF(Exploratory_Data_Analysis___video_youtube[industry1],U8)</f>
        <v>120</v>
      </c>
    </row>
    <row r="9" spans="1:22" x14ac:dyDescent="0.35">
      <c r="A9">
        <v>7</v>
      </c>
      <c r="B9" t="str">
        <f>'Exploratory Data Analysis - vid'!B8</f>
        <v>SLnlrpAUMQc</v>
      </c>
      <c r="C9">
        <f>'Exploratory Data Analysis - vid'!N8</f>
        <v>1</v>
      </c>
      <c r="D9">
        <f>'Exploratory Data Analysis - vid'!O8</f>
        <v>2021</v>
      </c>
      <c r="E9">
        <f>IF('Exploratory Data Analysis - vid'!$AF8 = 'Multiple LR'!E$2,1,0)</f>
        <v>1</v>
      </c>
      <c r="F9">
        <f>IF('Exploratory Data Analysis - vid'!$AF8 = 'Multiple LR'!F$2,1,0)</f>
        <v>0</v>
      </c>
      <c r="G9">
        <f>IF('Exploratory Data Analysis - vid'!$AF8 = 'Multiple LR'!G$2,1,0)</f>
        <v>0</v>
      </c>
      <c r="H9">
        <f>IF('Exploratory Data Analysis - vid'!$AF8 = 'Multiple LR'!H$2,1,0)</f>
        <v>0</v>
      </c>
      <c r="I9">
        <f xml:space="preserve"> IF('Exploratory Data Analysis - vid'!$AL8='Multiple LR'!I$2,1,0)</f>
        <v>1</v>
      </c>
      <c r="J9">
        <f xml:space="preserve"> IF('Exploratory Data Analysis - vid'!$AL8='Multiple LR'!J$2,1,0)</f>
        <v>0</v>
      </c>
      <c r="K9">
        <f xml:space="preserve"> IF('Exploratory Data Analysis - vid'!$AL8='Multiple LR'!K$2,1,0)</f>
        <v>0</v>
      </c>
      <c r="L9">
        <f xml:space="preserve"> IF('Exploratory Data Analysis - vid'!$AL8='Multiple LR'!L$2,1,0)</f>
        <v>0</v>
      </c>
      <c r="M9">
        <f xml:space="preserve"> IF('Exploratory Data Analysis - vid'!$AL8='Multiple LR'!M$2,1,0)</f>
        <v>0</v>
      </c>
      <c r="N9">
        <f xml:space="preserve"> IF('Exploratory Data Analysis - vid'!$AL8='Multiple LR'!N$2,1,0)</f>
        <v>0</v>
      </c>
      <c r="O9">
        <v>289</v>
      </c>
      <c r="P9">
        <f>'Exploratory Data Analysis - vid'!V8</f>
        <v>82382</v>
      </c>
      <c r="Q9">
        <f t="shared" si="0"/>
        <v>11.319122245432688</v>
      </c>
      <c r="R9">
        <f>'Exploratory Data Analysis - vid'!X8</f>
        <v>1205</v>
      </c>
      <c r="U9" t="str">
        <v>Innovation &amp; Technology</v>
      </c>
      <c r="V9">
        <f>COUNTIF(Exploratory_Data_Analysis___video_youtube[industry1],U9)</f>
        <v>85</v>
      </c>
    </row>
    <row r="10" spans="1:22" x14ac:dyDescent="0.35">
      <c r="A10">
        <v>8</v>
      </c>
      <c r="B10" t="str">
        <f>'Exploratory Data Analysis - vid'!B9</f>
        <v>O8ivaixEuUk</v>
      </c>
      <c r="C10">
        <f>'Exploratory Data Analysis - vid'!N9</f>
        <v>1</v>
      </c>
      <c r="D10">
        <f>'Exploratory Data Analysis - vid'!O9</f>
        <v>2021</v>
      </c>
      <c r="E10">
        <f>IF('Exploratory Data Analysis - vid'!$AF9 = 'Multiple LR'!E$2,1,0)</f>
        <v>1</v>
      </c>
      <c r="F10">
        <f>IF('Exploratory Data Analysis - vid'!$AF9 = 'Multiple LR'!F$2,1,0)</f>
        <v>0</v>
      </c>
      <c r="G10">
        <f>IF('Exploratory Data Analysis - vid'!$AF9 = 'Multiple LR'!G$2,1,0)</f>
        <v>0</v>
      </c>
      <c r="H10">
        <f>IF('Exploratory Data Analysis - vid'!$AF9 = 'Multiple LR'!H$2,1,0)</f>
        <v>0</v>
      </c>
      <c r="I10">
        <f xml:space="preserve"> IF('Exploratory Data Analysis - vid'!$AL9='Multiple LR'!I$2,1,0)</f>
        <v>0</v>
      </c>
      <c r="J10">
        <f xml:space="preserve"> IF('Exploratory Data Analysis - vid'!$AL9='Multiple LR'!J$2,1,0)</f>
        <v>0</v>
      </c>
      <c r="K10">
        <f xml:space="preserve"> IF('Exploratory Data Analysis - vid'!$AL9='Multiple LR'!K$2,1,0)</f>
        <v>0</v>
      </c>
      <c r="L10">
        <f xml:space="preserve"> IF('Exploratory Data Analysis - vid'!$AL9='Multiple LR'!L$2,1,0)</f>
        <v>1</v>
      </c>
      <c r="M10">
        <f xml:space="preserve"> IF('Exploratory Data Analysis - vid'!$AL9='Multiple LR'!M$2,1,0)</f>
        <v>0</v>
      </c>
      <c r="N10">
        <f xml:space="preserve"> IF('Exploratory Data Analysis - vid'!$AL9='Multiple LR'!N$2,1,0)</f>
        <v>0</v>
      </c>
      <c r="O10">
        <v>427</v>
      </c>
      <c r="P10">
        <f>'Exploratory Data Analysis - vid'!V9</f>
        <v>24424</v>
      </c>
      <c r="Q10">
        <f t="shared" si="0"/>
        <v>10.103321534414714</v>
      </c>
      <c r="R10">
        <f>'Exploratory Data Analysis - vid'!X9</f>
        <v>516</v>
      </c>
      <c r="U10" t="str">
        <v>Platform</v>
      </c>
      <c r="V10">
        <f>COUNTIF(Exploratory_Data_Analysis___video_youtube[industry1],U10)</f>
        <v>29</v>
      </c>
    </row>
    <row r="11" spans="1:22" x14ac:dyDescent="0.35">
      <c r="A11">
        <v>9</v>
      </c>
      <c r="B11" t="str">
        <f>'Exploratory Data Analysis - vid'!B10</f>
        <v>h1Yry3fWDB8</v>
      </c>
      <c r="C11">
        <f>'Exploratory Data Analysis - vid'!N10</f>
        <v>1</v>
      </c>
      <c r="D11">
        <f>'Exploratory Data Analysis - vid'!O10</f>
        <v>2021</v>
      </c>
      <c r="E11">
        <f>IF('Exploratory Data Analysis - vid'!$AF10 = 'Multiple LR'!E$2,1,0)</f>
        <v>1</v>
      </c>
      <c r="F11">
        <f>IF('Exploratory Data Analysis - vid'!$AF10 = 'Multiple LR'!F$2,1,0)</f>
        <v>0</v>
      </c>
      <c r="G11">
        <f>IF('Exploratory Data Analysis - vid'!$AF10 = 'Multiple LR'!G$2,1,0)</f>
        <v>0</v>
      </c>
      <c r="H11">
        <f>IF('Exploratory Data Analysis - vid'!$AF10 = 'Multiple LR'!H$2,1,0)</f>
        <v>0</v>
      </c>
      <c r="I11">
        <f xml:space="preserve"> IF('Exploratory Data Analysis - vid'!$AL10='Multiple LR'!I$2,1,0)</f>
        <v>1</v>
      </c>
      <c r="J11">
        <f xml:space="preserve"> IF('Exploratory Data Analysis - vid'!$AL10='Multiple LR'!J$2,1,0)</f>
        <v>0</v>
      </c>
      <c r="K11">
        <f xml:space="preserve"> IF('Exploratory Data Analysis - vid'!$AL10='Multiple LR'!K$2,1,0)</f>
        <v>0</v>
      </c>
      <c r="L11">
        <f xml:space="preserve"> IF('Exploratory Data Analysis - vid'!$AL10='Multiple LR'!L$2,1,0)</f>
        <v>0</v>
      </c>
      <c r="M11">
        <f xml:space="preserve"> IF('Exploratory Data Analysis - vid'!$AL10='Multiple LR'!M$2,1,0)</f>
        <v>0</v>
      </c>
      <c r="N11">
        <f xml:space="preserve"> IF('Exploratory Data Analysis - vid'!$AL10='Multiple LR'!N$2,1,0)</f>
        <v>0</v>
      </c>
      <c r="O11">
        <v>389</v>
      </c>
      <c r="P11">
        <f>'Exploratory Data Analysis - vid'!V10</f>
        <v>19024</v>
      </c>
      <c r="Q11">
        <f t="shared" si="0"/>
        <v>9.8534566189305632</v>
      </c>
      <c r="R11">
        <f>'Exploratory Data Analysis - vid'!X10</f>
        <v>388</v>
      </c>
      <c r="U11" t="str">
        <v>ผู้นำภาครัฐ</v>
      </c>
      <c r="V11">
        <f>COUNTIF(Exploratory_Data_Analysis___video_youtube[industry1],U11)</f>
        <v>79</v>
      </c>
    </row>
    <row r="12" spans="1:22" x14ac:dyDescent="0.35">
      <c r="A12">
        <v>10</v>
      </c>
      <c r="B12" t="str">
        <f>'Exploratory Data Analysis - vid'!B11</f>
        <v>Zyhv60L4M_o</v>
      </c>
      <c r="C12">
        <f>'Exploratory Data Analysis - vid'!N11</f>
        <v>1</v>
      </c>
      <c r="D12">
        <f>'Exploratory Data Analysis - vid'!O11</f>
        <v>2021</v>
      </c>
      <c r="E12">
        <f>IF('Exploratory Data Analysis - vid'!$AF11 = 'Multiple LR'!E$2,1,0)</f>
        <v>1</v>
      </c>
      <c r="F12">
        <f>IF('Exploratory Data Analysis - vid'!$AF11 = 'Multiple LR'!F$2,1,0)</f>
        <v>0</v>
      </c>
      <c r="G12">
        <f>IF('Exploratory Data Analysis - vid'!$AF11 = 'Multiple LR'!G$2,1,0)</f>
        <v>0</v>
      </c>
      <c r="H12">
        <f>IF('Exploratory Data Analysis - vid'!$AF11 = 'Multiple LR'!H$2,1,0)</f>
        <v>0</v>
      </c>
      <c r="I12">
        <f xml:space="preserve"> IF('Exploratory Data Analysis - vid'!$AL11='Multiple LR'!I$2,1,0)</f>
        <v>0</v>
      </c>
      <c r="J12">
        <f xml:space="preserve"> IF('Exploratory Data Analysis - vid'!$AL11='Multiple LR'!J$2,1,0)</f>
        <v>0</v>
      </c>
      <c r="K12">
        <f xml:space="preserve"> IF('Exploratory Data Analysis - vid'!$AL11='Multiple LR'!K$2,1,0)</f>
        <v>1</v>
      </c>
      <c r="L12">
        <f xml:space="preserve"> IF('Exploratory Data Analysis - vid'!$AL11='Multiple LR'!L$2,1,0)</f>
        <v>0</v>
      </c>
      <c r="M12">
        <f xml:space="preserve"> IF('Exploratory Data Analysis - vid'!$AL11='Multiple LR'!M$2,1,0)</f>
        <v>0</v>
      </c>
      <c r="N12">
        <f xml:space="preserve"> IF('Exploratory Data Analysis - vid'!$AL11='Multiple LR'!N$2,1,0)</f>
        <v>0</v>
      </c>
      <c r="O12">
        <v>232</v>
      </c>
      <c r="P12">
        <f>'Exploratory Data Analysis - vid'!V11</f>
        <v>70886</v>
      </c>
      <c r="Q12">
        <f t="shared" si="0"/>
        <v>11.168828231809211</v>
      </c>
      <c r="R12">
        <f>'Exploratory Data Analysis - vid'!X11</f>
        <v>1443</v>
      </c>
      <c r="U12" t="str">
        <v>สินเชื่อ</v>
      </c>
      <c r="V12">
        <f>COUNTIF(Exploratory_Data_Analysis___video_youtube[industry1],U12)</f>
        <v>3</v>
      </c>
    </row>
    <row r="13" spans="1:22" x14ac:dyDescent="0.35">
      <c r="A13">
        <v>11</v>
      </c>
      <c r="B13" t="str">
        <f>'Exploratory Data Analysis - vid'!B12</f>
        <v>_zllsCUazzA</v>
      </c>
      <c r="C13">
        <f>'Exploratory Data Analysis - vid'!N12</f>
        <v>1</v>
      </c>
      <c r="D13">
        <f>'Exploratory Data Analysis - vid'!O12</f>
        <v>2021</v>
      </c>
      <c r="E13">
        <f>IF('Exploratory Data Analysis - vid'!$AF12 = 'Multiple LR'!E$2,1,0)</f>
        <v>1</v>
      </c>
      <c r="F13">
        <f>IF('Exploratory Data Analysis - vid'!$AF12 = 'Multiple LR'!F$2,1,0)</f>
        <v>0</v>
      </c>
      <c r="G13">
        <f>IF('Exploratory Data Analysis - vid'!$AF12 = 'Multiple LR'!G$2,1,0)</f>
        <v>0</v>
      </c>
      <c r="H13">
        <f>IF('Exploratory Data Analysis - vid'!$AF12 = 'Multiple LR'!H$2,1,0)</f>
        <v>0</v>
      </c>
      <c r="I13">
        <f xml:space="preserve"> IF('Exploratory Data Analysis - vid'!$AL12='Multiple LR'!I$2,1,0)</f>
        <v>0</v>
      </c>
      <c r="J13">
        <f xml:space="preserve"> IF('Exploratory Data Analysis - vid'!$AL12='Multiple LR'!J$2,1,0)</f>
        <v>1</v>
      </c>
      <c r="K13">
        <f xml:space="preserve"> IF('Exploratory Data Analysis - vid'!$AL12='Multiple LR'!K$2,1,0)</f>
        <v>0</v>
      </c>
      <c r="L13">
        <f xml:space="preserve"> IF('Exploratory Data Analysis - vid'!$AL12='Multiple LR'!L$2,1,0)</f>
        <v>0</v>
      </c>
      <c r="M13">
        <f xml:space="preserve"> IF('Exploratory Data Analysis - vid'!$AL12='Multiple LR'!M$2,1,0)</f>
        <v>0</v>
      </c>
      <c r="N13">
        <f xml:space="preserve"> IF('Exploratory Data Analysis - vid'!$AL12='Multiple LR'!N$2,1,0)</f>
        <v>0</v>
      </c>
      <c r="O13">
        <v>345</v>
      </c>
      <c r="P13">
        <f>'Exploratory Data Analysis - vid'!V12</f>
        <v>37188</v>
      </c>
      <c r="Q13">
        <f t="shared" si="0"/>
        <v>10.523741407575748</v>
      </c>
      <c r="R13">
        <f>'Exploratory Data Analysis - vid'!X12</f>
        <v>823</v>
      </c>
      <c r="U13" t="str">
        <v>Logistics</v>
      </c>
      <c r="V13">
        <f>COUNTIF(Exploratory_Data_Analysis___video_youtube[industry1],U13)</f>
        <v>12</v>
      </c>
    </row>
    <row r="14" spans="1:22" x14ac:dyDescent="0.35">
      <c r="A14">
        <v>12</v>
      </c>
      <c r="B14" t="str">
        <f>'Exploratory Data Analysis - vid'!B13</f>
        <v>xYUqzqGk_U0</v>
      </c>
      <c r="C14">
        <f>'Exploratory Data Analysis - vid'!N13</f>
        <v>2</v>
      </c>
      <c r="D14">
        <f>'Exploratory Data Analysis - vid'!O13</f>
        <v>2021</v>
      </c>
      <c r="E14">
        <f>IF('Exploratory Data Analysis - vid'!$AF13 = 'Multiple LR'!E$2,1,0)</f>
        <v>1</v>
      </c>
      <c r="F14">
        <f>IF('Exploratory Data Analysis - vid'!$AF13 = 'Multiple LR'!F$2,1,0)</f>
        <v>0</v>
      </c>
      <c r="G14">
        <f>IF('Exploratory Data Analysis - vid'!$AF13 = 'Multiple LR'!G$2,1,0)</f>
        <v>0</v>
      </c>
      <c r="H14">
        <f>IF('Exploratory Data Analysis - vid'!$AF13 = 'Multiple LR'!H$2,1,0)</f>
        <v>0</v>
      </c>
      <c r="I14">
        <f xml:space="preserve"> IF('Exploratory Data Analysis - vid'!$AL13='Multiple LR'!I$2,1,0)</f>
        <v>0</v>
      </c>
      <c r="J14">
        <f xml:space="preserve"> IF('Exploratory Data Analysis - vid'!$AL13='Multiple LR'!J$2,1,0)</f>
        <v>0</v>
      </c>
      <c r="K14">
        <f xml:space="preserve"> IF('Exploratory Data Analysis - vid'!$AL13='Multiple LR'!K$2,1,0)</f>
        <v>1</v>
      </c>
      <c r="L14">
        <f xml:space="preserve"> IF('Exploratory Data Analysis - vid'!$AL13='Multiple LR'!L$2,1,0)</f>
        <v>0</v>
      </c>
      <c r="M14">
        <f xml:space="preserve"> IF('Exploratory Data Analysis - vid'!$AL13='Multiple LR'!M$2,1,0)</f>
        <v>0</v>
      </c>
      <c r="N14">
        <f xml:space="preserve"> IF('Exploratory Data Analysis - vid'!$AL13='Multiple LR'!N$2,1,0)</f>
        <v>0</v>
      </c>
      <c r="O14">
        <v>351</v>
      </c>
      <c r="P14">
        <f>'Exploratory Data Analysis - vid'!V13</f>
        <v>62600</v>
      </c>
      <c r="Q14">
        <f t="shared" si="0"/>
        <v>11.044520557088189</v>
      </c>
      <c r="R14">
        <f>'Exploratory Data Analysis - vid'!X13</f>
        <v>1177</v>
      </c>
      <c r="U14" t="str">
        <v>Unspecified</v>
      </c>
      <c r="V14">
        <f>COUNTIF(Exploratory_Data_Analysis___video_youtube[industry1],U14)</f>
        <v>168</v>
      </c>
    </row>
    <row r="15" spans="1:22" x14ac:dyDescent="0.35">
      <c r="A15">
        <v>13</v>
      </c>
      <c r="B15" t="str">
        <f>'Exploratory Data Analysis - vid'!B14</f>
        <v>-PYvb8inkfE</v>
      </c>
      <c r="C15">
        <f>'Exploratory Data Analysis - vid'!N14</f>
        <v>2</v>
      </c>
      <c r="D15">
        <f>'Exploratory Data Analysis - vid'!O14</f>
        <v>2021</v>
      </c>
      <c r="E15">
        <f>IF('Exploratory Data Analysis - vid'!$AF14 = 'Multiple LR'!E$2,1,0)</f>
        <v>0</v>
      </c>
      <c r="F15">
        <f>IF('Exploratory Data Analysis - vid'!$AF14 = 'Multiple LR'!F$2,1,0)</f>
        <v>1</v>
      </c>
      <c r="G15">
        <f>IF('Exploratory Data Analysis - vid'!$AF14 = 'Multiple LR'!G$2,1,0)</f>
        <v>0</v>
      </c>
      <c r="H15">
        <f>IF('Exploratory Data Analysis - vid'!$AF14 = 'Multiple LR'!H$2,1,0)</f>
        <v>0</v>
      </c>
      <c r="I15">
        <f xml:space="preserve"> IF('Exploratory Data Analysis - vid'!$AL14='Multiple LR'!I$2,1,0)</f>
        <v>0</v>
      </c>
      <c r="J15">
        <f xml:space="preserve"> IF('Exploratory Data Analysis - vid'!$AL14='Multiple LR'!J$2,1,0)</f>
        <v>0</v>
      </c>
      <c r="K15">
        <f xml:space="preserve"> IF('Exploratory Data Analysis - vid'!$AL14='Multiple LR'!K$2,1,0)</f>
        <v>1</v>
      </c>
      <c r="L15">
        <f xml:space="preserve"> IF('Exploratory Data Analysis - vid'!$AL14='Multiple LR'!L$2,1,0)</f>
        <v>0</v>
      </c>
      <c r="M15">
        <f xml:space="preserve"> IF('Exploratory Data Analysis - vid'!$AL14='Multiple LR'!M$2,1,0)</f>
        <v>0</v>
      </c>
      <c r="N15">
        <f xml:space="preserve"> IF('Exploratory Data Analysis - vid'!$AL14='Multiple LR'!N$2,1,0)</f>
        <v>0</v>
      </c>
      <c r="O15">
        <v>345</v>
      </c>
      <c r="P15">
        <f>'Exploratory Data Analysis - vid'!V14</f>
        <v>7286</v>
      </c>
      <c r="Q15">
        <f t="shared" si="0"/>
        <v>8.8937099775685091</v>
      </c>
      <c r="R15">
        <f>'Exploratory Data Analysis - vid'!X14</f>
        <v>156</v>
      </c>
      <c r="U15" t="str">
        <v>E-Commerce</v>
      </c>
      <c r="V15">
        <f>COUNTIF(Exploratory_Data_Analysis___video_youtube[industry1],U15)</f>
        <v>22</v>
      </c>
    </row>
    <row r="16" spans="1:22" x14ac:dyDescent="0.35">
      <c r="A16">
        <v>14</v>
      </c>
      <c r="B16" t="str">
        <f>'Exploratory Data Analysis - vid'!B15</f>
        <v>TjWDcz29AMA</v>
      </c>
      <c r="C16">
        <f>'Exploratory Data Analysis - vid'!N15</f>
        <v>2</v>
      </c>
      <c r="D16">
        <f>'Exploratory Data Analysis - vid'!O15</f>
        <v>2021</v>
      </c>
      <c r="E16">
        <f>IF('Exploratory Data Analysis - vid'!$AF15 = 'Multiple LR'!E$2,1,0)</f>
        <v>1</v>
      </c>
      <c r="F16">
        <f>IF('Exploratory Data Analysis - vid'!$AF15 = 'Multiple LR'!F$2,1,0)</f>
        <v>0</v>
      </c>
      <c r="G16">
        <f>IF('Exploratory Data Analysis - vid'!$AF15 = 'Multiple LR'!G$2,1,0)</f>
        <v>0</v>
      </c>
      <c r="H16">
        <f>IF('Exploratory Data Analysis - vid'!$AF15 = 'Multiple LR'!H$2,1,0)</f>
        <v>0</v>
      </c>
      <c r="I16">
        <f xml:space="preserve"> IF('Exploratory Data Analysis - vid'!$AL15='Multiple LR'!I$2,1,0)</f>
        <v>0</v>
      </c>
      <c r="J16">
        <f xml:space="preserve"> IF('Exploratory Data Analysis - vid'!$AL15='Multiple LR'!J$2,1,0)</f>
        <v>0</v>
      </c>
      <c r="K16">
        <f xml:space="preserve"> IF('Exploratory Data Analysis - vid'!$AL15='Multiple LR'!K$2,1,0)</f>
        <v>1</v>
      </c>
      <c r="L16">
        <f xml:space="preserve"> IF('Exploratory Data Analysis - vid'!$AL15='Multiple LR'!L$2,1,0)</f>
        <v>0</v>
      </c>
      <c r="M16">
        <f xml:space="preserve"> IF('Exploratory Data Analysis - vid'!$AL15='Multiple LR'!M$2,1,0)</f>
        <v>0</v>
      </c>
      <c r="N16">
        <f xml:space="preserve"> IF('Exploratory Data Analysis - vid'!$AL15='Multiple LR'!N$2,1,0)</f>
        <v>0</v>
      </c>
      <c r="O16">
        <v>432</v>
      </c>
      <c r="P16">
        <f>'Exploratory Data Analysis - vid'!V15</f>
        <v>19354</v>
      </c>
      <c r="Q16">
        <f t="shared" si="0"/>
        <v>9.8706543954408872</v>
      </c>
      <c r="R16">
        <f>'Exploratory Data Analysis - vid'!X15</f>
        <v>399</v>
      </c>
      <c r="U16" t="str">
        <v>Food Delivery</v>
      </c>
      <c r="V16">
        <f>COUNTIF(Exploratory_Data_Analysis___video_youtube[industry1],U16)</f>
        <v>5</v>
      </c>
    </row>
    <row r="17" spans="1:22" x14ac:dyDescent="0.35">
      <c r="A17">
        <v>15</v>
      </c>
      <c r="B17" t="str">
        <f>'Exploratory Data Analysis - vid'!B16</f>
        <v>CVC2UWxrgHU</v>
      </c>
      <c r="C17">
        <f>'Exploratory Data Analysis - vid'!N16</f>
        <v>2</v>
      </c>
      <c r="D17">
        <f>'Exploratory Data Analysis - vid'!O16</f>
        <v>2021</v>
      </c>
      <c r="E17">
        <f>IF('Exploratory Data Analysis - vid'!$AF16 = 'Multiple LR'!E$2,1,0)</f>
        <v>0</v>
      </c>
      <c r="F17">
        <f>IF('Exploratory Data Analysis - vid'!$AF16 = 'Multiple LR'!F$2,1,0)</f>
        <v>1</v>
      </c>
      <c r="G17">
        <f>IF('Exploratory Data Analysis - vid'!$AF16 = 'Multiple LR'!G$2,1,0)</f>
        <v>0</v>
      </c>
      <c r="H17">
        <f>IF('Exploratory Data Analysis - vid'!$AF16 = 'Multiple LR'!H$2,1,0)</f>
        <v>0</v>
      </c>
      <c r="I17">
        <f xml:space="preserve"> IF('Exploratory Data Analysis - vid'!$AL16='Multiple LR'!I$2,1,0)</f>
        <v>0</v>
      </c>
      <c r="J17">
        <f xml:space="preserve"> IF('Exploratory Data Analysis - vid'!$AL16='Multiple LR'!J$2,1,0)</f>
        <v>0</v>
      </c>
      <c r="K17">
        <f xml:space="preserve"> IF('Exploratory Data Analysis - vid'!$AL16='Multiple LR'!K$2,1,0)</f>
        <v>1</v>
      </c>
      <c r="L17">
        <f xml:space="preserve"> IF('Exploratory Data Analysis - vid'!$AL16='Multiple LR'!L$2,1,0)</f>
        <v>0</v>
      </c>
      <c r="M17">
        <f xml:space="preserve"> IF('Exploratory Data Analysis - vid'!$AL16='Multiple LR'!M$2,1,0)</f>
        <v>0</v>
      </c>
      <c r="N17">
        <f xml:space="preserve"> IF('Exploratory Data Analysis - vid'!$AL16='Multiple LR'!N$2,1,0)</f>
        <v>0</v>
      </c>
      <c r="O17">
        <v>243</v>
      </c>
      <c r="P17">
        <f>'Exploratory Data Analysis - vid'!V16</f>
        <v>26427</v>
      </c>
      <c r="Q17">
        <f t="shared" si="0"/>
        <v>10.182141493777905</v>
      </c>
      <c r="R17">
        <f>'Exploratory Data Analysis - vid'!X16</f>
        <v>708</v>
      </c>
      <c r="U17" t="str">
        <v>สินค้าอุปโภคบริโภค</v>
      </c>
      <c r="V17">
        <f>COUNTIF(Exploratory_Data_Analysis___video_youtube[industry1],U17)</f>
        <v>19</v>
      </c>
    </row>
    <row r="18" spans="1:22" x14ac:dyDescent="0.35">
      <c r="A18">
        <v>16</v>
      </c>
      <c r="B18" t="str">
        <f>'Exploratory Data Analysis - vid'!B17</f>
        <v>mmXuqJkzfn8</v>
      </c>
      <c r="C18">
        <f>'Exploratory Data Analysis - vid'!N17</f>
        <v>2</v>
      </c>
      <c r="D18">
        <f>'Exploratory Data Analysis - vid'!O17</f>
        <v>2021</v>
      </c>
      <c r="E18">
        <f>IF('Exploratory Data Analysis - vid'!$AF17 = 'Multiple LR'!E$2,1,0)</f>
        <v>1</v>
      </c>
      <c r="F18">
        <f>IF('Exploratory Data Analysis - vid'!$AF17 = 'Multiple LR'!F$2,1,0)</f>
        <v>0</v>
      </c>
      <c r="G18">
        <f>IF('Exploratory Data Analysis - vid'!$AF17 = 'Multiple LR'!G$2,1,0)</f>
        <v>0</v>
      </c>
      <c r="H18">
        <f>IF('Exploratory Data Analysis - vid'!$AF17 = 'Multiple LR'!H$2,1,0)</f>
        <v>0</v>
      </c>
      <c r="I18">
        <f xml:space="preserve"> IF('Exploratory Data Analysis - vid'!$AL17='Multiple LR'!I$2,1,0)</f>
        <v>0</v>
      </c>
      <c r="J18">
        <f xml:space="preserve"> IF('Exploratory Data Analysis - vid'!$AL17='Multiple LR'!J$2,1,0)</f>
        <v>0</v>
      </c>
      <c r="K18">
        <f xml:space="preserve"> IF('Exploratory Data Analysis - vid'!$AL17='Multiple LR'!K$2,1,0)</f>
        <v>1</v>
      </c>
      <c r="L18">
        <f xml:space="preserve"> IF('Exploratory Data Analysis - vid'!$AL17='Multiple LR'!L$2,1,0)</f>
        <v>0</v>
      </c>
      <c r="M18">
        <f xml:space="preserve"> IF('Exploratory Data Analysis - vid'!$AL17='Multiple LR'!M$2,1,0)</f>
        <v>0</v>
      </c>
      <c r="N18">
        <f xml:space="preserve"> IF('Exploratory Data Analysis - vid'!$AL17='Multiple LR'!N$2,1,0)</f>
        <v>0</v>
      </c>
      <c r="O18">
        <v>333</v>
      </c>
      <c r="P18">
        <f>'Exploratory Data Analysis - vid'!V17</f>
        <v>12670</v>
      </c>
      <c r="Q18">
        <f t="shared" si="0"/>
        <v>9.4469922733151854</v>
      </c>
      <c r="R18">
        <f>'Exploratory Data Analysis - vid'!X17</f>
        <v>307</v>
      </c>
      <c r="U18" t="str">
        <v>Design</v>
      </c>
      <c r="V18">
        <f>COUNTIF(Exploratory_Data_Analysis___video_youtube[industry1],U18)</f>
        <v>23</v>
      </c>
    </row>
    <row r="19" spans="1:22" x14ac:dyDescent="0.35">
      <c r="A19">
        <v>17</v>
      </c>
      <c r="B19" t="str">
        <f>'Exploratory Data Analysis - vid'!B18</f>
        <v>1dX_UK7LHmw</v>
      </c>
      <c r="C19">
        <f>'Exploratory Data Analysis - vid'!N18</f>
        <v>2</v>
      </c>
      <c r="D19">
        <f>'Exploratory Data Analysis - vid'!O18</f>
        <v>2021</v>
      </c>
      <c r="E19">
        <f>IF('Exploratory Data Analysis - vid'!$AF18 = 'Multiple LR'!E$2,1,0)</f>
        <v>1</v>
      </c>
      <c r="F19">
        <f>IF('Exploratory Data Analysis - vid'!$AF18 = 'Multiple LR'!F$2,1,0)</f>
        <v>0</v>
      </c>
      <c r="G19">
        <f>IF('Exploratory Data Analysis - vid'!$AF18 = 'Multiple LR'!G$2,1,0)</f>
        <v>0</v>
      </c>
      <c r="H19">
        <f>IF('Exploratory Data Analysis - vid'!$AF18 = 'Multiple LR'!H$2,1,0)</f>
        <v>0</v>
      </c>
      <c r="I19">
        <f xml:space="preserve"> IF('Exploratory Data Analysis - vid'!$AL18='Multiple LR'!I$2,1,0)</f>
        <v>0</v>
      </c>
      <c r="J19">
        <f xml:space="preserve"> IF('Exploratory Data Analysis - vid'!$AL18='Multiple LR'!J$2,1,0)</f>
        <v>0</v>
      </c>
      <c r="K19">
        <f xml:space="preserve"> IF('Exploratory Data Analysis - vid'!$AL18='Multiple LR'!K$2,1,0)</f>
        <v>1</v>
      </c>
      <c r="L19">
        <f xml:space="preserve"> IF('Exploratory Data Analysis - vid'!$AL18='Multiple LR'!L$2,1,0)</f>
        <v>0</v>
      </c>
      <c r="M19">
        <f xml:space="preserve"> IF('Exploratory Data Analysis - vid'!$AL18='Multiple LR'!M$2,1,0)</f>
        <v>0</v>
      </c>
      <c r="N19">
        <f xml:space="preserve"> IF('Exploratory Data Analysis - vid'!$AL18='Multiple LR'!N$2,1,0)</f>
        <v>0</v>
      </c>
      <c r="O19">
        <v>41</v>
      </c>
      <c r="P19">
        <f>'Exploratory Data Analysis - vid'!V18</f>
        <v>35024</v>
      </c>
      <c r="Q19">
        <f t="shared" si="0"/>
        <v>10.463788819762645</v>
      </c>
      <c r="R19">
        <f>'Exploratory Data Analysis - vid'!X18</f>
        <v>725</v>
      </c>
      <c r="U19" t="str">
        <v>Entertainment</v>
      </c>
      <c r="V19">
        <f>COUNTIF(Exploratory_Data_Analysis___video_youtube[industry1],U19)</f>
        <v>21</v>
      </c>
    </row>
    <row r="20" spans="1:22" x14ac:dyDescent="0.35">
      <c r="A20">
        <v>18</v>
      </c>
      <c r="B20" t="str">
        <f>'Exploratory Data Analysis - vid'!B19</f>
        <v>ufxKfgqV0Hg</v>
      </c>
      <c r="C20">
        <f>'Exploratory Data Analysis - vid'!N19</f>
        <v>2</v>
      </c>
      <c r="D20">
        <f>'Exploratory Data Analysis - vid'!O19</f>
        <v>2021</v>
      </c>
      <c r="E20">
        <f>IF('Exploratory Data Analysis - vid'!$AF19 = 'Multiple LR'!E$2,1,0)</f>
        <v>0</v>
      </c>
      <c r="F20">
        <f>IF('Exploratory Data Analysis - vid'!$AF19 = 'Multiple LR'!F$2,1,0)</f>
        <v>1</v>
      </c>
      <c r="G20">
        <f>IF('Exploratory Data Analysis - vid'!$AF19 = 'Multiple LR'!G$2,1,0)</f>
        <v>0</v>
      </c>
      <c r="H20">
        <f>IF('Exploratory Data Analysis - vid'!$AF19 = 'Multiple LR'!H$2,1,0)</f>
        <v>0</v>
      </c>
      <c r="I20">
        <f xml:space="preserve"> IF('Exploratory Data Analysis - vid'!$AL19='Multiple LR'!I$2,1,0)</f>
        <v>0</v>
      </c>
      <c r="J20">
        <f xml:space="preserve"> IF('Exploratory Data Analysis - vid'!$AL19='Multiple LR'!J$2,1,0)</f>
        <v>0</v>
      </c>
      <c r="K20">
        <f xml:space="preserve"> IF('Exploratory Data Analysis - vid'!$AL19='Multiple LR'!K$2,1,0)</f>
        <v>1</v>
      </c>
      <c r="L20">
        <f xml:space="preserve"> IF('Exploratory Data Analysis - vid'!$AL19='Multiple LR'!L$2,1,0)</f>
        <v>0</v>
      </c>
      <c r="M20">
        <f xml:space="preserve"> IF('Exploratory Data Analysis - vid'!$AL19='Multiple LR'!M$2,1,0)</f>
        <v>0</v>
      </c>
      <c r="N20">
        <f xml:space="preserve"> IF('Exploratory Data Analysis - vid'!$AL19='Multiple LR'!N$2,1,0)</f>
        <v>0</v>
      </c>
      <c r="O20">
        <v>227</v>
      </c>
      <c r="P20">
        <f>'Exploratory Data Analysis - vid'!V19</f>
        <v>81278</v>
      </c>
      <c r="Q20">
        <f t="shared" si="0"/>
        <v>11.305630656210356</v>
      </c>
      <c r="R20">
        <f>'Exploratory Data Analysis - vid'!X19</f>
        <v>1658</v>
      </c>
      <c r="U20" t="str">
        <v>พลังงาน</v>
      </c>
      <c r="V20">
        <f>COUNTIF(Exploratory_Data_Analysis___video_youtube[industry1],U20)</f>
        <v>24</v>
      </c>
    </row>
    <row r="21" spans="1:22" x14ac:dyDescent="0.35">
      <c r="A21">
        <v>19</v>
      </c>
      <c r="B21" t="str">
        <f>'Exploratory Data Analysis - vid'!B20</f>
        <v>DKIZiT7ENXI</v>
      </c>
      <c r="C21">
        <f>'Exploratory Data Analysis - vid'!N20</f>
        <v>2</v>
      </c>
      <c r="D21">
        <f>'Exploratory Data Analysis - vid'!O20</f>
        <v>2021</v>
      </c>
      <c r="E21">
        <f>IF('Exploratory Data Analysis - vid'!$AF20 = 'Multiple LR'!E$2,1,0)</f>
        <v>1</v>
      </c>
      <c r="F21">
        <f>IF('Exploratory Data Analysis - vid'!$AF20 = 'Multiple LR'!F$2,1,0)</f>
        <v>0</v>
      </c>
      <c r="G21">
        <f>IF('Exploratory Data Analysis - vid'!$AF20 = 'Multiple LR'!G$2,1,0)</f>
        <v>0</v>
      </c>
      <c r="H21">
        <f>IF('Exploratory Data Analysis - vid'!$AF20 = 'Multiple LR'!H$2,1,0)</f>
        <v>0</v>
      </c>
      <c r="I21">
        <f xml:space="preserve"> IF('Exploratory Data Analysis - vid'!$AL20='Multiple LR'!I$2,1,0)</f>
        <v>1</v>
      </c>
      <c r="J21">
        <f xml:space="preserve"> IF('Exploratory Data Analysis - vid'!$AL20='Multiple LR'!J$2,1,0)</f>
        <v>0</v>
      </c>
      <c r="K21">
        <f xml:space="preserve"> IF('Exploratory Data Analysis - vid'!$AL20='Multiple LR'!K$2,1,0)</f>
        <v>0</v>
      </c>
      <c r="L21">
        <f xml:space="preserve"> IF('Exploratory Data Analysis - vid'!$AL20='Multiple LR'!L$2,1,0)</f>
        <v>0</v>
      </c>
      <c r="M21">
        <f xml:space="preserve"> IF('Exploratory Data Analysis - vid'!$AL20='Multiple LR'!M$2,1,0)</f>
        <v>0</v>
      </c>
      <c r="N21">
        <f xml:space="preserve"> IF('Exploratory Data Analysis - vid'!$AL20='Multiple LR'!N$2,1,0)</f>
        <v>0</v>
      </c>
      <c r="O21">
        <v>360</v>
      </c>
      <c r="P21">
        <f>'Exploratory Data Analysis - vid'!V20</f>
        <v>29679</v>
      </c>
      <c r="Q21">
        <f t="shared" si="0"/>
        <v>10.298195003991331</v>
      </c>
      <c r="R21">
        <f>'Exploratory Data Analysis - vid'!X20</f>
        <v>767</v>
      </c>
      <c r="U21" t="str">
        <v>ธุรกิจค้าปลีก</v>
      </c>
      <c r="V21">
        <f>COUNTIF(Exploratory_Data_Analysis___video_youtube[industry1],U21)</f>
        <v>21</v>
      </c>
    </row>
    <row r="22" spans="1:22" x14ac:dyDescent="0.35">
      <c r="A22">
        <v>20</v>
      </c>
      <c r="B22" t="str">
        <f>'Exploratory Data Analysis - vid'!B21</f>
        <v>XDBtrzUWZ38</v>
      </c>
      <c r="C22">
        <f>'Exploratory Data Analysis - vid'!N21</f>
        <v>2</v>
      </c>
      <c r="D22">
        <f>'Exploratory Data Analysis - vid'!O21</f>
        <v>2021</v>
      </c>
      <c r="E22">
        <f>IF('Exploratory Data Analysis - vid'!$AF21 = 'Multiple LR'!E$2,1,0)</f>
        <v>0</v>
      </c>
      <c r="F22">
        <f>IF('Exploratory Data Analysis - vid'!$AF21 = 'Multiple LR'!F$2,1,0)</f>
        <v>0</v>
      </c>
      <c r="G22">
        <f>IF('Exploratory Data Analysis - vid'!$AF21 = 'Multiple LR'!G$2,1,0)</f>
        <v>1</v>
      </c>
      <c r="H22">
        <f>IF('Exploratory Data Analysis - vid'!$AF21 = 'Multiple LR'!H$2,1,0)</f>
        <v>0</v>
      </c>
      <c r="I22">
        <f xml:space="preserve"> IF('Exploratory Data Analysis - vid'!$AL21='Multiple LR'!I$2,1,0)</f>
        <v>1</v>
      </c>
      <c r="J22">
        <f xml:space="preserve"> IF('Exploratory Data Analysis - vid'!$AL21='Multiple LR'!J$2,1,0)</f>
        <v>0</v>
      </c>
      <c r="K22">
        <f xml:space="preserve"> IF('Exploratory Data Analysis - vid'!$AL21='Multiple LR'!K$2,1,0)</f>
        <v>0</v>
      </c>
      <c r="L22">
        <f xml:space="preserve"> IF('Exploratory Data Analysis - vid'!$AL21='Multiple LR'!L$2,1,0)</f>
        <v>0</v>
      </c>
      <c r="M22">
        <f xml:space="preserve"> IF('Exploratory Data Analysis - vid'!$AL21='Multiple LR'!M$2,1,0)</f>
        <v>0</v>
      </c>
      <c r="N22">
        <f xml:space="preserve"> IF('Exploratory Data Analysis - vid'!$AL21='Multiple LR'!N$2,1,0)</f>
        <v>0</v>
      </c>
      <c r="O22">
        <v>337</v>
      </c>
      <c r="P22">
        <f>'Exploratory Data Analysis - vid'!V21</f>
        <v>8683</v>
      </c>
      <c r="Q22">
        <f t="shared" si="0"/>
        <v>9.0691223700606454</v>
      </c>
      <c r="R22">
        <f>'Exploratory Data Analysis - vid'!X21</f>
        <v>166</v>
      </c>
      <c r="U22" t="str">
        <v>โทรคมนาคม</v>
      </c>
      <c r="V22">
        <f>COUNTIF(Exploratory_Data_Analysis___video_youtube[industry1],U22)</f>
        <v>10</v>
      </c>
    </row>
    <row r="23" spans="1:22" x14ac:dyDescent="0.35">
      <c r="A23">
        <v>21</v>
      </c>
      <c r="B23" t="str">
        <f>'Exploratory Data Analysis - vid'!B22</f>
        <v>_7BaXop0Tcg</v>
      </c>
      <c r="C23">
        <f>'Exploratory Data Analysis - vid'!N22</f>
        <v>2</v>
      </c>
      <c r="D23">
        <f>'Exploratory Data Analysis - vid'!O22</f>
        <v>2021</v>
      </c>
      <c r="E23">
        <f>IF('Exploratory Data Analysis - vid'!$AF22 = 'Multiple LR'!E$2,1,0)</f>
        <v>1</v>
      </c>
      <c r="F23">
        <f>IF('Exploratory Data Analysis - vid'!$AF22 = 'Multiple LR'!F$2,1,0)</f>
        <v>0</v>
      </c>
      <c r="G23">
        <f>IF('Exploratory Data Analysis - vid'!$AF22 = 'Multiple LR'!G$2,1,0)</f>
        <v>0</v>
      </c>
      <c r="H23">
        <f>IF('Exploratory Data Analysis - vid'!$AF22 = 'Multiple LR'!H$2,1,0)</f>
        <v>0</v>
      </c>
      <c r="I23">
        <f xml:space="preserve"> IF('Exploratory Data Analysis - vid'!$AL22='Multiple LR'!I$2,1,0)</f>
        <v>0</v>
      </c>
      <c r="J23">
        <f xml:space="preserve"> IF('Exploratory Data Analysis - vid'!$AL22='Multiple LR'!J$2,1,0)</f>
        <v>0</v>
      </c>
      <c r="K23">
        <f xml:space="preserve"> IF('Exploratory Data Analysis - vid'!$AL22='Multiple LR'!K$2,1,0)</f>
        <v>0</v>
      </c>
      <c r="L23">
        <f xml:space="preserve"> IF('Exploratory Data Analysis - vid'!$AL22='Multiple LR'!L$2,1,0)</f>
        <v>1</v>
      </c>
      <c r="M23">
        <f xml:space="preserve"> IF('Exploratory Data Analysis - vid'!$AL22='Multiple LR'!M$2,1,0)</f>
        <v>0</v>
      </c>
      <c r="N23">
        <f xml:space="preserve"> IF('Exploratory Data Analysis - vid'!$AL22='Multiple LR'!N$2,1,0)</f>
        <v>0</v>
      </c>
      <c r="O23">
        <v>366</v>
      </c>
      <c r="P23">
        <f>'Exploratory Data Analysis - vid'!V22</f>
        <v>68517</v>
      </c>
      <c r="Q23">
        <f t="shared" si="0"/>
        <v>11.134837168642433</v>
      </c>
      <c r="R23">
        <f>'Exploratory Data Analysis - vid'!X22</f>
        <v>1209</v>
      </c>
      <c r="U23" t="str">
        <v>เอเจนซี่ โฆษณา</v>
      </c>
      <c r="V23">
        <f>COUNTIF(Exploratory_Data_Analysis___video_youtube[industry1],U23)</f>
        <v>8</v>
      </c>
    </row>
    <row r="24" spans="1:22" x14ac:dyDescent="0.35">
      <c r="A24">
        <v>22</v>
      </c>
      <c r="B24" t="str">
        <f>'Exploratory Data Analysis - vid'!B23</f>
        <v>Yr38AmpuyVg</v>
      </c>
      <c r="C24">
        <f>'Exploratory Data Analysis - vid'!N23</f>
        <v>3</v>
      </c>
      <c r="D24">
        <f>'Exploratory Data Analysis - vid'!O23</f>
        <v>2021</v>
      </c>
      <c r="E24">
        <f>IF('Exploratory Data Analysis - vid'!$AF23 = 'Multiple LR'!E$2,1,0)</f>
        <v>1</v>
      </c>
      <c r="F24">
        <f>IF('Exploratory Data Analysis - vid'!$AF23 = 'Multiple LR'!F$2,1,0)</f>
        <v>0</v>
      </c>
      <c r="G24">
        <f>IF('Exploratory Data Analysis - vid'!$AF23 = 'Multiple LR'!G$2,1,0)</f>
        <v>0</v>
      </c>
      <c r="H24">
        <f>IF('Exploratory Data Analysis - vid'!$AF23 = 'Multiple LR'!H$2,1,0)</f>
        <v>0</v>
      </c>
      <c r="I24">
        <f xml:space="preserve"> IF('Exploratory Data Analysis - vid'!$AL23='Multiple LR'!I$2,1,0)</f>
        <v>0</v>
      </c>
      <c r="J24">
        <f xml:space="preserve"> IF('Exploratory Data Analysis - vid'!$AL23='Multiple LR'!J$2,1,0)</f>
        <v>0</v>
      </c>
      <c r="K24">
        <f xml:space="preserve"> IF('Exploratory Data Analysis - vid'!$AL23='Multiple LR'!K$2,1,0)</f>
        <v>0</v>
      </c>
      <c r="L24">
        <f xml:space="preserve"> IF('Exploratory Data Analysis - vid'!$AL23='Multiple LR'!L$2,1,0)</f>
        <v>0</v>
      </c>
      <c r="M24">
        <f xml:space="preserve"> IF('Exploratory Data Analysis - vid'!$AL23='Multiple LR'!M$2,1,0)</f>
        <v>1</v>
      </c>
      <c r="N24">
        <f xml:space="preserve"> IF('Exploratory Data Analysis - vid'!$AL23='Multiple LR'!N$2,1,0)</f>
        <v>0</v>
      </c>
      <c r="O24">
        <v>452</v>
      </c>
      <c r="P24">
        <f>'Exploratory Data Analysis - vid'!V23</f>
        <v>18956</v>
      </c>
      <c r="Q24">
        <f t="shared" si="0"/>
        <v>9.8498757830874784</v>
      </c>
      <c r="R24">
        <f>'Exploratory Data Analysis - vid'!X23</f>
        <v>282</v>
      </c>
      <c r="U24" t="str">
        <v>อาหาร</v>
      </c>
      <c r="V24">
        <f>COUNTIF(Exploratory_Data_Analysis___video_youtube[industry1],U24)</f>
        <v>17</v>
      </c>
    </row>
    <row r="25" spans="1:22" x14ac:dyDescent="0.35">
      <c r="A25">
        <v>23</v>
      </c>
      <c r="B25" t="str">
        <f>'Exploratory Data Analysis - vid'!B24</f>
        <v>Q4dfJ5EaJfU</v>
      </c>
      <c r="C25">
        <f>'Exploratory Data Analysis - vid'!N24</f>
        <v>3</v>
      </c>
      <c r="D25">
        <f>'Exploratory Data Analysis - vid'!O24</f>
        <v>2021</v>
      </c>
      <c r="E25">
        <f>IF('Exploratory Data Analysis - vid'!$AF24 = 'Multiple LR'!E$2,1,0)</f>
        <v>1</v>
      </c>
      <c r="F25">
        <f>IF('Exploratory Data Analysis - vid'!$AF24 = 'Multiple LR'!F$2,1,0)</f>
        <v>0</v>
      </c>
      <c r="G25">
        <f>IF('Exploratory Data Analysis - vid'!$AF24 = 'Multiple LR'!G$2,1,0)</f>
        <v>0</v>
      </c>
      <c r="H25">
        <f>IF('Exploratory Data Analysis - vid'!$AF24 = 'Multiple LR'!H$2,1,0)</f>
        <v>0</v>
      </c>
      <c r="I25">
        <f xml:space="preserve"> IF('Exploratory Data Analysis - vid'!$AL24='Multiple LR'!I$2,1,0)</f>
        <v>1</v>
      </c>
      <c r="J25">
        <f xml:space="preserve"> IF('Exploratory Data Analysis - vid'!$AL24='Multiple LR'!J$2,1,0)</f>
        <v>0</v>
      </c>
      <c r="K25">
        <f xml:space="preserve"> IF('Exploratory Data Analysis - vid'!$AL24='Multiple LR'!K$2,1,0)</f>
        <v>0</v>
      </c>
      <c r="L25">
        <f xml:space="preserve"> IF('Exploratory Data Analysis - vid'!$AL24='Multiple LR'!L$2,1,0)</f>
        <v>0</v>
      </c>
      <c r="M25">
        <f xml:space="preserve"> IF('Exploratory Data Analysis - vid'!$AL24='Multiple LR'!M$2,1,0)</f>
        <v>0</v>
      </c>
      <c r="N25">
        <f xml:space="preserve"> IF('Exploratory Data Analysis - vid'!$AL24='Multiple LR'!N$2,1,0)</f>
        <v>0</v>
      </c>
      <c r="O25">
        <v>373</v>
      </c>
      <c r="P25">
        <f>'Exploratory Data Analysis - vid'!V24</f>
        <v>26918</v>
      </c>
      <c r="Q25">
        <f t="shared" si="0"/>
        <v>10.200550486793661</v>
      </c>
      <c r="R25">
        <f>'Exploratory Data Analysis - vid'!X24</f>
        <v>467</v>
      </c>
      <c r="U25" t="str">
        <v>Life Style</v>
      </c>
      <c r="V25">
        <f>COUNTIF(Exploratory_Data_Analysis___video_youtube[industry1],U25)</f>
        <v>52</v>
      </c>
    </row>
    <row r="26" spans="1:22" x14ac:dyDescent="0.35">
      <c r="A26">
        <v>24</v>
      </c>
      <c r="B26" t="str">
        <f>'Exploratory Data Analysis - vid'!B25</f>
        <v>x2DbiKkC-lM</v>
      </c>
      <c r="C26">
        <f>'Exploratory Data Analysis - vid'!N25</f>
        <v>3</v>
      </c>
      <c r="D26">
        <f>'Exploratory Data Analysis - vid'!O25</f>
        <v>2021</v>
      </c>
      <c r="E26">
        <f>IF('Exploratory Data Analysis - vid'!$AF25 = 'Multiple LR'!E$2,1,0)</f>
        <v>0</v>
      </c>
      <c r="F26">
        <f>IF('Exploratory Data Analysis - vid'!$AF25 = 'Multiple LR'!F$2,1,0)</f>
        <v>0</v>
      </c>
      <c r="G26">
        <f>IF('Exploratory Data Analysis - vid'!$AF25 = 'Multiple LR'!G$2,1,0)</f>
        <v>1</v>
      </c>
      <c r="H26">
        <f>IF('Exploratory Data Analysis - vid'!$AF25 = 'Multiple LR'!H$2,1,0)</f>
        <v>0</v>
      </c>
      <c r="I26">
        <f xml:space="preserve"> IF('Exploratory Data Analysis - vid'!$AL25='Multiple LR'!I$2,1,0)</f>
        <v>0</v>
      </c>
      <c r="J26">
        <f xml:space="preserve"> IF('Exploratory Data Analysis - vid'!$AL25='Multiple LR'!J$2,1,0)</f>
        <v>1</v>
      </c>
      <c r="K26">
        <f xml:space="preserve"> IF('Exploratory Data Analysis - vid'!$AL25='Multiple LR'!K$2,1,0)</f>
        <v>0</v>
      </c>
      <c r="L26">
        <f xml:space="preserve"> IF('Exploratory Data Analysis - vid'!$AL25='Multiple LR'!L$2,1,0)</f>
        <v>0</v>
      </c>
      <c r="M26">
        <f xml:space="preserve"> IF('Exploratory Data Analysis - vid'!$AL25='Multiple LR'!M$2,1,0)</f>
        <v>0</v>
      </c>
      <c r="N26">
        <f xml:space="preserve"> IF('Exploratory Data Analysis - vid'!$AL25='Multiple LR'!N$2,1,0)</f>
        <v>0</v>
      </c>
      <c r="O26">
        <v>353</v>
      </c>
      <c r="P26">
        <f>'Exploratory Data Analysis - vid'!V25</f>
        <v>27170</v>
      </c>
      <c r="Q26">
        <f t="shared" si="0"/>
        <v>10.209868702420394</v>
      </c>
      <c r="R26">
        <f>'Exploratory Data Analysis - vid'!X25</f>
        <v>732</v>
      </c>
      <c r="U26" t="str">
        <v>Fashion</v>
      </c>
      <c r="V26">
        <f>COUNTIF(Exploratory_Data_Analysis___video_youtube[industry1],U26)</f>
        <v>10</v>
      </c>
    </row>
    <row r="27" spans="1:22" x14ac:dyDescent="0.35">
      <c r="A27">
        <v>25</v>
      </c>
      <c r="B27" t="str">
        <f>'Exploratory Data Analysis - vid'!B26</f>
        <v>9YwFMyNZB4U</v>
      </c>
      <c r="C27">
        <f>'Exploratory Data Analysis - vid'!N26</f>
        <v>3</v>
      </c>
      <c r="D27">
        <f>'Exploratory Data Analysis - vid'!O26</f>
        <v>2021</v>
      </c>
      <c r="E27">
        <f>IF('Exploratory Data Analysis - vid'!$AF26 = 'Multiple LR'!E$2,1,0)</f>
        <v>1</v>
      </c>
      <c r="F27">
        <f>IF('Exploratory Data Analysis - vid'!$AF26 = 'Multiple LR'!F$2,1,0)</f>
        <v>0</v>
      </c>
      <c r="G27">
        <f>IF('Exploratory Data Analysis - vid'!$AF26 = 'Multiple LR'!G$2,1,0)</f>
        <v>0</v>
      </c>
      <c r="H27">
        <f>IF('Exploratory Data Analysis - vid'!$AF26 = 'Multiple LR'!H$2,1,0)</f>
        <v>0</v>
      </c>
      <c r="I27">
        <f xml:space="preserve"> IF('Exploratory Data Analysis - vid'!$AL26='Multiple LR'!I$2,1,0)</f>
        <v>0</v>
      </c>
      <c r="J27">
        <f xml:space="preserve"> IF('Exploratory Data Analysis - vid'!$AL26='Multiple LR'!J$2,1,0)</f>
        <v>0</v>
      </c>
      <c r="K27">
        <f xml:space="preserve"> IF('Exploratory Data Analysis - vid'!$AL26='Multiple LR'!K$2,1,0)</f>
        <v>1</v>
      </c>
      <c r="L27">
        <f xml:space="preserve"> IF('Exploratory Data Analysis - vid'!$AL26='Multiple LR'!L$2,1,0)</f>
        <v>0</v>
      </c>
      <c r="M27">
        <f xml:space="preserve"> IF('Exploratory Data Analysis - vid'!$AL26='Multiple LR'!M$2,1,0)</f>
        <v>0</v>
      </c>
      <c r="N27">
        <f xml:space="preserve"> IF('Exploratory Data Analysis - vid'!$AL26='Multiple LR'!N$2,1,0)</f>
        <v>0</v>
      </c>
      <c r="O27">
        <v>496</v>
      </c>
      <c r="P27">
        <f>'Exploratory Data Analysis - vid'!V26</f>
        <v>5468</v>
      </c>
      <c r="Q27">
        <f t="shared" si="0"/>
        <v>8.60666819784384</v>
      </c>
      <c r="R27">
        <f>'Exploratory Data Analysis - vid'!X26</f>
        <v>94</v>
      </c>
      <c r="U27" t="str">
        <v>ประกัน</v>
      </c>
      <c r="V27">
        <f>COUNTIF(Exploratory_Data_Analysis___video_youtube[industry1],U27)</f>
        <v>8</v>
      </c>
    </row>
    <row r="28" spans="1:22" x14ac:dyDescent="0.35">
      <c r="A28">
        <v>26</v>
      </c>
      <c r="B28" t="str">
        <f>'Exploratory Data Analysis - vid'!B27</f>
        <v>9gks97A1STc</v>
      </c>
      <c r="C28">
        <f>'Exploratory Data Analysis - vid'!N27</f>
        <v>3</v>
      </c>
      <c r="D28">
        <f>'Exploratory Data Analysis - vid'!O27</f>
        <v>2021</v>
      </c>
      <c r="E28">
        <f>IF('Exploratory Data Analysis - vid'!$AF27 = 'Multiple LR'!E$2,1,0)</f>
        <v>1</v>
      </c>
      <c r="F28">
        <f>IF('Exploratory Data Analysis - vid'!$AF27 = 'Multiple LR'!F$2,1,0)</f>
        <v>0</v>
      </c>
      <c r="G28">
        <f>IF('Exploratory Data Analysis - vid'!$AF27 = 'Multiple LR'!G$2,1,0)</f>
        <v>0</v>
      </c>
      <c r="H28">
        <f>IF('Exploratory Data Analysis - vid'!$AF27 = 'Multiple LR'!H$2,1,0)</f>
        <v>0</v>
      </c>
      <c r="I28">
        <f xml:space="preserve"> IF('Exploratory Data Analysis - vid'!$AL27='Multiple LR'!I$2,1,0)</f>
        <v>0</v>
      </c>
      <c r="J28">
        <f xml:space="preserve"> IF('Exploratory Data Analysis - vid'!$AL27='Multiple LR'!J$2,1,0)</f>
        <v>0</v>
      </c>
      <c r="K28">
        <f xml:space="preserve"> IF('Exploratory Data Analysis - vid'!$AL27='Multiple LR'!K$2,1,0)</f>
        <v>0</v>
      </c>
      <c r="L28">
        <f xml:space="preserve"> IF('Exploratory Data Analysis - vid'!$AL27='Multiple LR'!L$2,1,0)</f>
        <v>1</v>
      </c>
      <c r="M28">
        <f xml:space="preserve"> IF('Exploratory Data Analysis - vid'!$AL27='Multiple LR'!M$2,1,0)</f>
        <v>0</v>
      </c>
      <c r="N28">
        <f xml:space="preserve"> IF('Exploratory Data Analysis - vid'!$AL27='Multiple LR'!N$2,1,0)</f>
        <v>0</v>
      </c>
      <c r="O28">
        <v>415</v>
      </c>
      <c r="P28">
        <f>'Exploratory Data Analysis - vid'!V27</f>
        <v>4782</v>
      </c>
      <c r="Q28">
        <f t="shared" si="0"/>
        <v>8.4726141480182697</v>
      </c>
      <c r="R28">
        <f>'Exploratory Data Analysis - vid'!X27</f>
        <v>84</v>
      </c>
      <c r="U28" t="str">
        <v>ธุรกิจเครื่องดื่ม</v>
      </c>
      <c r="V28">
        <f>COUNTIF(Exploratory_Data_Analysis___video_youtube[industry1],U28)</f>
        <v>3</v>
      </c>
    </row>
    <row r="29" spans="1:22" x14ac:dyDescent="0.35">
      <c r="A29">
        <v>27</v>
      </c>
      <c r="B29" t="str">
        <f>'Exploratory Data Analysis - vid'!B28</f>
        <v>HHwp5CqDI_w</v>
      </c>
      <c r="C29">
        <f>'Exploratory Data Analysis - vid'!N28</f>
        <v>3</v>
      </c>
      <c r="D29">
        <f>'Exploratory Data Analysis - vid'!O28</f>
        <v>2021</v>
      </c>
      <c r="E29">
        <f>IF('Exploratory Data Analysis - vid'!$AF28 = 'Multiple LR'!E$2,1,0)</f>
        <v>1</v>
      </c>
      <c r="F29">
        <f>IF('Exploratory Data Analysis - vid'!$AF28 = 'Multiple LR'!F$2,1,0)</f>
        <v>0</v>
      </c>
      <c r="G29">
        <f>IF('Exploratory Data Analysis - vid'!$AF28 = 'Multiple LR'!G$2,1,0)</f>
        <v>0</v>
      </c>
      <c r="H29">
        <f>IF('Exploratory Data Analysis - vid'!$AF28 = 'Multiple LR'!H$2,1,0)</f>
        <v>0</v>
      </c>
      <c r="I29">
        <f xml:space="preserve"> IF('Exploratory Data Analysis - vid'!$AL28='Multiple LR'!I$2,1,0)</f>
        <v>1</v>
      </c>
      <c r="J29">
        <f xml:space="preserve"> IF('Exploratory Data Analysis - vid'!$AL28='Multiple LR'!J$2,1,0)</f>
        <v>0</v>
      </c>
      <c r="K29">
        <f xml:space="preserve"> IF('Exploratory Data Analysis - vid'!$AL28='Multiple LR'!K$2,1,0)</f>
        <v>0</v>
      </c>
      <c r="L29">
        <f xml:space="preserve"> IF('Exploratory Data Analysis - vid'!$AL28='Multiple LR'!L$2,1,0)</f>
        <v>0</v>
      </c>
      <c r="M29">
        <f xml:space="preserve"> IF('Exploratory Data Analysis - vid'!$AL28='Multiple LR'!M$2,1,0)</f>
        <v>0</v>
      </c>
      <c r="N29">
        <f xml:space="preserve"> IF('Exploratory Data Analysis - vid'!$AL28='Multiple LR'!N$2,1,0)</f>
        <v>0</v>
      </c>
      <c r="O29">
        <v>538</v>
      </c>
      <c r="P29">
        <f>'Exploratory Data Analysis - vid'!V28</f>
        <v>7563</v>
      </c>
      <c r="Q29">
        <f t="shared" si="0"/>
        <v>8.9310232158560297</v>
      </c>
      <c r="R29">
        <f>'Exploratory Data Analysis - vid'!X28</f>
        <v>144</v>
      </c>
    </row>
    <row r="30" spans="1:22" x14ac:dyDescent="0.35">
      <c r="A30">
        <v>28</v>
      </c>
      <c r="B30" t="str">
        <f>'Exploratory Data Analysis - vid'!B29</f>
        <v>JiQ9wLZiqf8</v>
      </c>
      <c r="C30">
        <f>'Exploratory Data Analysis - vid'!N29</f>
        <v>3</v>
      </c>
      <c r="D30">
        <f>'Exploratory Data Analysis - vid'!O29</f>
        <v>2021</v>
      </c>
      <c r="E30">
        <f>IF('Exploratory Data Analysis - vid'!$AF29 = 'Multiple LR'!E$2,1,0)</f>
        <v>1</v>
      </c>
      <c r="F30">
        <f>IF('Exploratory Data Analysis - vid'!$AF29 = 'Multiple LR'!F$2,1,0)</f>
        <v>0</v>
      </c>
      <c r="G30">
        <f>IF('Exploratory Data Analysis - vid'!$AF29 = 'Multiple LR'!G$2,1,0)</f>
        <v>0</v>
      </c>
      <c r="H30">
        <f>IF('Exploratory Data Analysis - vid'!$AF29 = 'Multiple LR'!H$2,1,0)</f>
        <v>0</v>
      </c>
      <c r="I30">
        <f xml:space="preserve"> IF('Exploratory Data Analysis - vid'!$AL29='Multiple LR'!I$2,1,0)</f>
        <v>0</v>
      </c>
      <c r="J30">
        <f xml:space="preserve"> IF('Exploratory Data Analysis - vid'!$AL29='Multiple LR'!J$2,1,0)</f>
        <v>0</v>
      </c>
      <c r="K30">
        <f xml:space="preserve"> IF('Exploratory Data Analysis - vid'!$AL29='Multiple LR'!K$2,1,0)</f>
        <v>1</v>
      </c>
      <c r="L30">
        <f xml:space="preserve"> IF('Exploratory Data Analysis - vid'!$AL29='Multiple LR'!L$2,1,0)</f>
        <v>0</v>
      </c>
      <c r="M30">
        <f xml:space="preserve"> IF('Exploratory Data Analysis - vid'!$AL29='Multiple LR'!M$2,1,0)</f>
        <v>0</v>
      </c>
      <c r="N30">
        <f xml:space="preserve"> IF('Exploratory Data Analysis - vid'!$AL29='Multiple LR'!N$2,1,0)</f>
        <v>0</v>
      </c>
      <c r="O30">
        <v>404</v>
      </c>
      <c r="P30">
        <f>'Exploratory Data Analysis - vid'!V29</f>
        <v>101317</v>
      </c>
      <c r="Q30">
        <f t="shared" si="0"/>
        <v>11.526009494518151</v>
      </c>
      <c r="R30">
        <f>'Exploratory Data Analysis - vid'!X29</f>
        <v>1864</v>
      </c>
    </row>
    <row r="31" spans="1:22" x14ac:dyDescent="0.35">
      <c r="A31">
        <v>29</v>
      </c>
      <c r="B31" t="str">
        <f>'Exploratory Data Analysis - vid'!B30</f>
        <v>So7MGa-ler4</v>
      </c>
      <c r="C31">
        <f>'Exploratory Data Analysis - vid'!N30</f>
        <v>4</v>
      </c>
      <c r="D31">
        <f>'Exploratory Data Analysis - vid'!O30</f>
        <v>2021</v>
      </c>
      <c r="E31">
        <f>IF('Exploratory Data Analysis - vid'!$AF30 = 'Multiple LR'!E$2,1,0)</f>
        <v>1</v>
      </c>
      <c r="F31">
        <f>IF('Exploratory Data Analysis - vid'!$AF30 = 'Multiple LR'!F$2,1,0)</f>
        <v>0</v>
      </c>
      <c r="G31">
        <f>IF('Exploratory Data Analysis - vid'!$AF30 = 'Multiple LR'!G$2,1,0)</f>
        <v>0</v>
      </c>
      <c r="H31">
        <f>IF('Exploratory Data Analysis - vid'!$AF30 = 'Multiple LR'!H$2,1,0)</f>
        <v>0</v>
      </c>
      <c r="I31">
        <f xml:space="preserve"> IF('Exploratory Data Analysis - vid'!$AL30='Multiple LR'!I$2,1,0)</f>
        <v>1</v>
      </c>
      <c r="J31">
        <f xml:space="preserve"> IF('Exploratory Data Analysis - vid'!$AL30='Multiple LR'!J$2,1,0)</f>
        <v>0</v>
      </c>
      <c r="K31">
        <f xml:space="preserve"> IF('Exploratory Data Analysis - vid'!$AL30='Multiple LR'!K$2,1,0)</f>
        <v>0</v>
      </c>
      <c r="L31">
        <f xml:space="preserve"> IF('Exploratory Data Analysis - vid'!$AL30='Multiple LR'!L$2,1,0)</f>
        <v>0</v>
      </c>
      <c r="M31">
        <f xml:space="preserve"> IF('Exploratory Data Analysis - vid'!$AL30='Multiple LR'!M$2,1,0)</f>
        <v>0</v>
      </c>
      <c r="N31">
        <f xml:space="preserve"> IF('Exploratory Data Analysis - vid'!$AL30='Multiple LR'!N$2,1,0)</f>
        <v>0</v>
      </c>
      <c r="O31">
        <v>374</v>
      </c>
      <c r="P31">
        <f>'Exploratory Data Analysis - vid'!V30</f>
        <v>27732</v>
      </c>
      <c r="Q31">
        <f t="shared" si="0"/>
        <v>10.230342260062381</v>
      </c>
      <c r="R31">
        <f>'Exploratory Data Analysis - vid'!X30</f>
        <v>260</v>
      </c>
    </row>
    <row r="32" spans="1:22" x14ac:dyDescent="0.35">
      <c r="A32">
        <v>30</v>
      </c>
      <c r="B32" t="str">
        <f>'Exploratory Data Analysis - vid'!B31</f>
        <v>Sw3qnwX-200</v>
      </c>
      <c r="C32">
        <f>'Exploratory Data Analysis - vid'!N31</f>
        <v>4</v>
      </c>
      <c r="D32">
        <f>'Exploratory Data Analysis - vid'!O31</f>
        <v>2021</v>
      </c>
      <c r="E32">
        <f>IF('Exploratory Data Analysis - vid'!$AF31 = 'Multiple LR'!E$2,1,0)</f>
        <v>0</v>
      </c>
      <c r="F32">
        <f>IF('Exploratory Data Analysis - vid'!$AF31 = 'Multiple LR'!F$2,1,0)</f>
        <v>0</v>
      </c>
      <c r="G32">
        <f>IF('Exploratory Data Analysis - vid'!$AF31 = 'Multiple LR'!G$2,1,0)</f>
        <v>0</v>
      </c>
      <c r="H32">
        <f>IF('Exploratory Data Analysis - vid'!$AF31 = 'Multiple LR'!H$2,1,0)</f>
        <v>1</v>
      </c>
      <c r="I32">
        <f xml:space="preserve"> IF('Exploratory Data Analysis - vid'!$AL31='Multiple LR'!I$2,1,0)</f>
        <v>0</v>
      </c>
      <c r="J32">
        <f xml:space="preserve"> IF('Exploratory Data Analysis - vid'!$AL31='Multiple LR'!J$2,1,0)</f>
        <v>1</v>
      </c>
      <c r="K32">
        <f xml:space="preserve"> IF('Exploratory Data Analysis - vid'!$AL31='Multiple LR'!K$2,1,0)</f>
        <v>0</v>
      </c>
      <c r="L32">
        <f xml:space="preserve"> IF('Exploratory Data Analysis - vid'!$AL31='Multiple LR'!L$2,1,0)</f>
        <v>0</v>
      </c>
      <c r="M32">
        <f xml:space="preserve"> IF('Exploratory Data Analysis - vid'!$AL31='Multiple LR'!M$2,1,0)</f>
        <v>0</v>
      </c>
      <c r="N32">
        <f xml:space="preserve"> IF('Exploratory Data Analysis - vid'!$AL31='Multiple LR'!N$2,1,0)</f>
        <v>0</v>
      </c>
      <c r="O32">
        <v>1594</v>
      </c>
      <c r="P32">
        <f>'Exploratory Data Analysis - vid'!V31</f>
        <v>27437</v>
      </c>
      <c r="Q32">
        <f t="shared" si="0"/>
        <v>10.219647746416857</v>
      </c>
      <c r="R32">
        <f>'Exploratory Data Analysis - vid'!X31</f>
        <v>822</v>
      </c>
    </row>
    <row r="33" spans="1:18" x14ac:dyDescent="0.35">
      <c r="A33">
        <v>31</v>
      </c>
      <c r="B33" t="str">
        <f>'Exploratory Data Analysis - vid'!B32</f>
        <v>TtsSBRYf300</v>
      </c>
      <c r="C33">
        <f>'Exploratory Data Analysis - vid'!N32</f>
        <v>4</v>
      </c>
      <c r="D33">
        <f>'Exploratory Data Analysis - vid'!O32</f>
        <v>2021</v>
      </c>
      <c r="E33">
        <f>IF('Exploratory Data Analysis - vid'!$AF32 = 'Multiple LR'!E$2,1,0)</f>
        <v>1</v>
      </c>
      <c r="F33">
        <f>IF('Exploratory Data Analysis - vid'!$AF32 = 'Multiple LR'!F$2,1,0)</f>
        <v>0</v>
      </c>
      <c r="G33">
        <f>IF('Exploratory Data Analysis - vid'!$AF32 = 'Multiple LR'!G$2,1,0)</f>
        <v>0</v>
      </c>
      <c r="H33">
        <f>IF('Exploratory Data Analysis - vid'!$AF32 = 'Multiple LR'!H$2,1,0)</f>
        <v>0</v>
      </c>
      <c r="I33">
        <f xml:space="preserve"> IF('Exploratory Data Analysis - vid'!$AL32='Multiple LR'!I$2,1,0)</f>
        <v>0</v>
      </c>
      <c r="J33">
        <f xml:space="preserve"> IF('Exploratory Data Analysis - vid'!$AL32='Multiple LR'!J$2,1,0)</f>
        <v>1</v>
      </c>
      <c r="K33">
        <f xml:space="preserve"> IF('Exploratory Data Analysis - vid'!$AL32='Multiple LR'!K$2,1,0)</f>
        <v>0</v>
      </c>
      <c r="L33">
        <f xml:space="preserve"> IF('Exploratory Data Analysis - vid'!$AL32='Multiple LR'!L$2,1,0)</f>
        <v>0</v>
      </c>
      <c r="M33">
        <f xml:space="preserve"> IF('Exploratory Data Analysis - vid'!$AL32='Multiple LR'!M$2,1,0)</f>
        <v>0</v>
      </c>
      <c r="N33">
        <f xml:space="preserve"> IF('Exploratory Data Analysis - vid'!$AL32='Multiple LR'!N$2,1,0)</f>
        <v>0</v>
      </c>
      <c r="O33">
        <v>346</v>
      </c>
      <c r="P33">
        <f>'Exploratory Data Analysis - vid'!V32</f>
        <v>43910</v>
      </c>
      <c r="Q33">
        <f t="shared" si="0"/>
        <v>10.689897363555763</v>
      </c>
      <c r="R33">
        <f>'Exploratory Data Analysis - vid'!X32</f>
        <v>767</v>
      </c>
    </row>
    <row r="34" spans="1:18" x14ac:dyDescent="0.35">
      <c r="A34">
        <v>32</v>
      </c>
      <c r="B34" t="str">
        <f>'Exploratory Data Analysis - vid'!B33</f>
        <v>HtZr47_LZfA</v>
      </c>
      <c r="C34">
        <f>'Exploratory Data Analysis - vid'!N33</f>
        <v>4</v>
      </c>
      <c r="D34">
        <f>'Exploratory Data Analysis - vid'!O33</f>
        <v>2021</v>
      </c>
      <c r="E34">
        <f>IF('Exploratory Data Analysis - vid'!$AF33 = 'Multiple LR'!E$2,1,0)</f>
        <v>0</v>
      </c>
      <c r="F34">
        <f>IF('Exploratory Data Analysis - vid'!$AF33 = 'Multiple LR'!F$2,1,0)</f>
        <v>1</v>
      </c>
      <c r="G34">
        <f>IF('Exploratory Data Analysis - vid'!$AF33 = 'Multiple LR'!G$2,1,0)</f>
        <v>0</v>
      </c>
      <c r="H34">
        <f>IF('Exploratory Data Analysis - vid'!$AF33 = 'Multiple LR'!H$2,1,0)</f>
        <v>0</v>
      </c>
      <c r="I34">
        <f xml:space="preserve"> IF('Exploratory Data Analysis - vid'!$AL33='Multiple LR'!I$2,1,0)</f>
        <v>1</v>
      </c>
      <c r="J34">
        <f xml:space="preserve"> IF('Exploratory Data Analysis - vid'!$AL33='Multiple LR'!J$2,1,0)</f>
        <v>0</v>
      </c>
      <c r="K34">
        <f xml:space="preserve"> IF('Exploratory Data Analysis - vid'!$AL33='Multiple LR'!K$2,1,0)</f>
        <v>0</v>
      </c>
      <c r="L34">
        <f xml:space="preserve"> IF('Exploratory Data Analysis - vid'!$AL33='Multiple LR'!L$2,1,0)</f>
        <v>0</v>
      </c>
      <c r="M34">
        <f xml:space="preserve"> IF('Exploratory Data Analysis - vid'!$AL33='Multiple LR'!M$2,1,0)</f>
        <v>0</v>
      </c>
      <c r="N34">
        <f xml:space="preserve"> IF('Exploratory Data Analysis - vid'!$AL33='Multiple LR'!N$2,1,0)</f>
        <v>0</v>
      </c>
      <c r="O34">
        <v>349</v>
      </c>
      <c r="P34">
        <f>'Exploratory Data Analysis - vid'!V33</f>
        <v>16210</v>
      </c>
      <c r="Q34">
        <f t="shared" si="0"/>
        <v>9.6933836147297221</v>
      </c>
      <c r="R34">
        <f>'Exploratory Data Analysis - vid'!X33</f>
        <v>274</v>
      </c>
    </row>
    <row r="35" spans="1:18" x14ac:dyDescent="0.35">
      <c r="A35">
        <v>33</v>
      </c>
      <c r="B35" t="str">
        <f>'Exploratory Data Analysis - vid'!B34</f>
        <v>JMizWMgBe8s</v>
      </c>
      <c r="C35">
        <f>'Exploratory Data Analysis - vid'!N34</f>
        <v>4</v>
      </c>
      <c r="D35">
        <f>'Exploratory Data Analysis - vid'!O34</f>
        <v>2021</v>
      </c>
      <c r="E35">
        <f>IF('Exploratory Data Analysis - vid'!$AF34 = 'Multiple LR'!E$2,1,0)</f>
        <v>1</v>
      </c>
      <c r="F35">
        <f>IF('Exploratory Data Analysis - vid'!$AF34 = 'Multiple LR'!F$2,1,0)</f>
        <v>0</v>
      </c>
      <c r="G35">
        <f>IF('Exploratory Data Analysis - vid'!$AF34 = 'Multiple LR'!G$2,1,0)</f>
        <v>0</v>
      </c>
      <c r="H35">
        <f>IF('Exploratory Data Analysis - vid'!$AF34 = 'Multiple LR'!H$2,1,0)</f>
        <v>0</v>
      </c>
      <c r="I35">
        <f xml:space="preserve"> IF('Exploratory Data Analysis - vid'!$AL34='Multiple LR'!I$2,1,0)</f>
        <v>0</v>
      </c>
      <c r="J35">
        <f xml:space="preserve"> IF('Exploratory Data Analysis - vid'!$AL34='Multiple LR'!J$2,1,0)</f>
        <v>0</v>
      </c>
      <c r="K35">
        <f xml:space="preserve"> IF('Exploratory Data Analysis - vid'!$AL34='Multiple LR'!K$2,1,0)</f>
        <v>0</v>
      </c>
      <c r="L35">
        <f xml:space="preserve"> IF('Exploratory Data Analysis - vid'!$AL34='Multiple LR'!L$2,1,0)</f>
        <v>0</v>
      </c>
      <c r="M35">
        <f xml:space="preserve"> IF('Exploratory Data Analysis - vid'!$AL34='Multiple LR'!M$2,1,0)</f>
        <v>1</v>
      </c>
      <c r="N35">
        <f xml:space="preserve"> IF('Exploratory Data Analysis - vid'!$AL34='Multiple LR'!N$2,1,0)</f>
        <v>0</v>
      </c>
      <c r="O35">
        <v>946</v>
      </c>
      <c r="P35">
        <f>'Exploratory Data Analysis - vid'!V34</f>
        <v>9897</v>
      </c>
      <c r="Q35">
        <f t="shared" si="0"/>
        <v>9.199986959896691</v>
      </c>
      <c r="R35">
        <f>'Exploratory Data Analysis - vid'!X34</f>
        <v>211</v>
      </c>
    </row>
    <row r="36" spans="1:18" x14ac:dyDescent="0.35">
      <c r="A36">
        <v>34</v>
      </c>
      <c r="B36" t="str">
        <f>'Exploratory Data Analysis - vid'!B35</f>
        <v>Qz3Glubf_V0</v>
      </c>
      <c r="C36">
        <f>'Exploratory Data Analysis - vid'!N35</f>
        <v>4</v>
      </c>
      <c r="D36">
        <f>'Exploratory Data Analysis - vid'!O35</f>
        <v>2021</v>
      </c>
      <c r="E36">
        <f>IF('Exploratory Data Analysis - vid'!$AF35 = 'Multiple LR'!E$2,1,0)</f>
        <v>1</v>
      </c>
      <c r="F36">
        <f>IF('Exploratory Data Analysis - vid'!$AF35 = 'Multiple LR'!F$2,1,0)</f>
        <v>0</v>
      </c>
      <c r="G36">
        <f>IF('Exploratory Data Analysis - vid'!$AF35 = 'Multiple LR'!G$2,1,0)</f>
        <v>0</v>
      </c>
      <c r="H36">
        <f>IF('Exploratory Data Analysis - vid'!$AF35 = 'Multiple LR'!H$2,1,0)</f>
        <v>0</v>
      </c>
      <c r="I36">
        <f xml:space="preserve"> IF('Exploratory Data Analysis - vid'!$AL35='Multiple LR'!I$2,1,0)</f>
        <v>0</v>
      </c>
      <c r="J36">
        <f xml:space="preserve"> IF('Exploratory Data Analysis - vid'!$AL35='Multiple LR'!J$2,1,0)</f>
        <v>1</v>
      </c>
      <c r="K36">
        <f xml:space="preserve"> IF('Exploratory Data Analysis - vid'!$AL35='Multiple LR'!K$2,1,0)</f>
        <v>0</v>
      </c>
      <c r="L36">
        <f xml:space="preserve"> IF('Exploratory Data Analysis - vid'!$AL35='Multiple LR'!L$2,1,0)</f>
        <v>0</v>
      </c>
      <c r="M36">
        <f xml:space="preserve"> IF('Exploratory Data Analysis - vid'!$AL35='Multiple LR'!M$2,1,0)</f>
        <v>0</v>
      </c>
      <c r="N36">
        <f xml:space="preserve"> IF('Exploratory Data Analysis - vid'!$AL35='Multiple LR'!N$2,1,0)</f>
        <v>0</v>
      </c>
      <c r="O36">
        <v>443</v>
      </c>
      <c r="P36">
        <f>'Exploratory Data Analysis - vid'!V35</f>
        <v>7527</v>
      </c>
      <c r="Q36">
        <f t="shared" si="0"/>
        <v>8.9262518350345328</v>
      </c>
      <c r="R36">
        <f>'Exploratory Data Analysis - vid'!X35</f>
        <v>165</v>
      </c>
    </row>
    <row r="37" spans="1:18" x14ac:dyDescent="0.35">
      <c r="A37">
        <v>35</v>
      </c>
      <c r="B37" t="str">
        <f>'Exploratory Data Analysis - vid'!B36</f>
        <v>xPwPKsQj4kc</v>
      </c>
      <c r="C37">
        <f>'Exploratory Data Analysis - vid'!N36</f>
        <v>4</v>
      </c>
      <c r="D37">
        <f>'Exploratory Data Analysis - vid'!O36</f>
        <v>2021</v>
      </c>
      <c r="E37">
        <f>IF('Exploratory Data Analysis - vid'!$AF36 = 'Multiple LR'!E$2,1,0)</f>
        <v>0</v>
      </c>
      <c r="F37">
        <f>IF('Exploratory Data Analysis - vid'!$AF36 = 'Multiple LR'!F$2,1,0)</f>
        <v>1</v>
      </c>
      <c r="G37">
        <f>IF('Exploratory Data Analysis - vid'!$AF36 = 'Multiple LR'!G$2,1,0)</f>
        <v>0</v>
      </c>
      <c r="H37">
        <f>IF('Exploratory Data Analysis - vid'!$AF36 = 'Multiple LR'!H$2,1,0)</f>
        <v>0</v>
      </c>
      <c r="I37">
        <f xml:space="preserve"> IF('Exploratory Data Analysis - vid'!$AL36='Multiple LR'!I$2,1,0)</f>
        <v>0</v>
      </c>
      <c r="J37">
        <f xml:space="preserve"> IF('Exploratory Data Analysis - vid'!$AL36='Multiple LR'!J$2,1,0)</f>
        <v>1</v>
      </c>
      <c r="K37">
        <f xml:space="preserve"> IF('Exploratory Data Analysis - vid'!$AL36='Multiple LR'!K$2,1,0)</f>
        <v>0</v>
      </c>
      <c r="L37">
        <f xml:space="preserve"> IF('Exploratory Data Analysis - vid'!$AL36='Multiple LR'!L$2,1,0)</f>
        <v>0</v>
      </c>
      <c r="M37">
        <f xml:space="preserve"> IF('Exploratory Data Analysis - vid'!$AL36='Multiple LR'!M$2,1,0)</f>
        <v>0</v>
      </c>
      <c r="N37">
        <f xml:space="preserve"> IF('Exploratory Data Analysis - vid'!$AL36='Multiple LR'!N$2,1,0)</f>
        <v>0</v>
      </c>
      <c r="O37">
        <v>227</v>
      </c>
      <c r="P37">
        <f>'Exploratory Data Analysis - vid'!V36</f>
        <v>11444</v>
      </c>
      <c r="Q37">
        <f t="shared" si="0"/>
        <v>9.3452208541700017</v>
      </c>
      <c r="R37">
        <f>'Exploratory Data Analysis - vid'!X36</f>
        <v>299</v>
      </c>
    </row>
    <row r="38" spans="1:18" x14ac:dyDescent="0.35">
      <c r="A38">
        <v>36</v>
      </c>
      <c r="B38" t="str">
        <f>'Exploratory Data Analysis - vid'!B37</f>
        <v>kpSgq-g4tao</v>
      </c>
      <c r="C38">
        <f>'Exploratory Data Analysis - vid'!N37</f>
        <v>4</v>
      </c>
      <c r="D38">
        <f>'Exploratory Data Analysis - vid'!O37</f>
        <v>2021</v>
      </c>
      <c r="E38">
        <f>IF('Exploratory Data Analysis - vid'!$AF37 = 'Multiple LR'!E$2,1,0)</f>
        <v>1</v>
      </c>
      <c r="F38">
        <f>IF('Exploratory Data Analysis - vid'!$AF37 = 'Multiple LR'!F$2,1,0)</f>
        <v>0</v>
      </c>
      <c r="G38">
        <f>IF('Exploratory Data Analysis - vid'!$AF37 = 'Multiple LR'!G$2,1,0)</f>
        <v>0</v>
      </c>
      <c r="H38">
        <f>IF('Exploratory Data Analysis - vid'!$AF37 = 'Multiple LR'!H$2,1,0)</f>
        <v>0</v>
      </c>
      <c r="I38">
        <f xml:space="preserve"> IF('Exploratory Data Analysis - vid'!$AL37='Multiple LR'!I$2,1,0)</f>
        <v>0</v>
      </c>
      <c r="J38">
        <f xml:space="preserve"> IF('Exploratory Data Analysis - vid'!$AL37='Multiple LR'!J$2,1,0)</f>
        <v>1</v>
      </c>
      <c r="K38">
        <f xml:space="preserve"> IF('Exploratory Data Analysis - vid'!$AL37='Multiple LR'!K$2,1,0)</f>
        <v>0</v>
      </c>
      <c r="L38">
        <f xml:space="preserve"> IF('Exploratory Data Analysis - vid'!$AL37='Multiple LR'!L$2,1,0)</f>
        <v>0</v>
      </c>
      <c r="M38">
        <f xml:space="preserve"> IF('Exploratory Data Analysis - vid'!$AL37='Multiple LR'!M$2,1,0)</f>
        <v>0</v>
      </c>
      <c r="N38">
        <f xml:space="preserve"> IF('Exploratory Data Analysis - vid'!$AL37='Multiple LR'!N$2,1,0)</f>
        <v>0</v>
      </c>
      <c r="O38">
        <v>228</v>
      </c>
      <c r="P38">
        <f>'Exploratory Data Analysis - vid'!V37</f>
        <v>61934</v>
      </c>
      <c r="Q38">
        <f t="shared" si="0"/>
        <v>11.033824580898479</v>
      </c>
      <c r="R38">
        <f>'Exploratory Data Analysis - vid'!X37</f>
        <v>1740</v>
      </c>
    </row>
    <row r="39" spans="1:18" x14ac:dyDescent="0.35">
      <c r="A39">
        <v>37</v>
      </c>
      <c r="B39" t="str">
        <f>'Exploratory Data Analysis - vid'!B38</f>
        <v>cgClLzkMesE</v>
      </c>
      <c r="C39">
        <f>'Exploratory Data Analysis - vid'!N38</f>
        <v>4</v>
      </c>
      <c r="D39">
        <f>'Exploratory Data Analysis - vid'!O38</f>
        <v>2021</v>
      </c>
      <c r="E39">
        <f>IF('Exploratory Data Analysis - vid'!$AF38 = 'Multiple LR'!E$2,1,0)</f>
        <v>1</v>
      </c>
      <c r="F39">
        <f>IF('Exploratory Data Analysis - vid'!$AF38 = 'Multiple LR'!F$2,1,0)</f>
        <v>0</v>
      </c>
      <c r="G39">
        <f>IF('Exploratory Data Analysis - vid'!$AF38 = 'Multiple LR'!G$2,1,0)</f>
        <v>0</v>
      </c>
      <c r="H39">
        <f>IF('Exploratory Data Analysis - vid'!$AF38 = 'Multiple LR'!H$2,1,0)</f>
        <v>0</v>
      </c>
      <c r="I39">
        <f xml:space="preserve"> IF('Exploratory Data Analysis - vid'!$AL38='Multiple LR'!I$2,1,0)</f>
        <v>0</v>
      </c>
      <c r="J39">
        <f xml:space="preserve"> IF('Exploratory Data Analysis - vid'!$AL38='Multiple LR'!J$2,1,0)</f>
        <v>1</v>
      </c>
      <c r="K39">
        <f xml:space="preserve"> IF('Exploratory Data Analysis - vid'!$AL38='Multiple LR'!K$2,1,0)</f>
        <v>0</v>
      </c>
      <c r="L39">
        <f xml:space="preserve"> IF('Exploratory Data Analysis - vid'!$AL38='Multiple LR'!L$2,1,0)</f>
        <v>0</v>
      </c>
      <c r="M39">
        <f xml:space="preserve"> IF('Exploratory Data Analysis - vid'!$AL38='Multiple LR'!M$2,1,0)</f>
        <v>0</v>
      </c>
      <c r="N39">
        <f xml:space="preserve"> IF('Exploratory Data Analysis - vid'!$AL38='Multiple LR'!N$2,1,0)</f>
        <v>0</v>
      </c>
      <c r="O39">
        <v>694</v>
      </c>
      <c r="P39">
        <f>'Exploratory Data Analysis - vid'!V38</f>
        <v>18707</v>
      </c>
      <c r="Q39">
        <f t="shared" si="0"/>
        <v>9.836653064348905</v>
      </c>
      <c r="R39">
        <f>'Exploratory Data Analysis - vid'!X38</f>
        <v>800</v>
      </c>
    </row>
    <row r="40" spans="1:18" x14ac:dyDescent="0.35">
      <c r="A40">
        <v>38</v>
      </c>
      <c r="B40" t="str">
        <f>'Exploratory Data Analysis - vid'!B39</f>
        <v>SqAuTwgSPa0</v>
      </c>
      <c r="C40">
        <f>'Exploratory Data Analysis - vid'!N39</f>
        <v>4</v>
      </c>
      <c r="D40">
        <f>'Exploratory Data Analysis - vid'!O39</f>
        <v>2021</v>
      </c>
      <c r="E40">
        <f>IF('Exploratory Data Analysis - vid'!$AF39 = 'Multiple LR'!E$2,1,0)</f>
        <v>0</v>
      </c>
      <c r="F40">
        <f>IF('Exploratory Data Analysis - vid'!$AF39 = 'Multiple LR'!F$2,1,0)</f>
        <v>1</v>
      </c>
      <c r="G40">
        <f>IF('Exploratory Data Analysis - vid'!$AF39 = 'Multiple LR'!G$2,1,0)</f>
        <v>0</v>
      </c>
      <c r="H40">
        <f>IF('Exploratory Data Analysis - vid'!$AF39 = 'Multiple LR'!H$2,1,0)</f>
        <v>0</v>
      </c>
      <c r="I40">
        <f xml:space="preserve"> IF('Exploratory Data Analysis - vid'!$AL39='Multiple LR'!I$2,1,0)</f>
        <v>1</v>
      </c>
      <c r="J40">
        <f xml:space="preserve"> IF('Exploratory Data Analysis - vid'!$AL39='Multiple LR'!J$2,1,0)</f>
        <v>0</v>
      </c>
      <c r="K40">
        <f xml:space="preserve"> IF('Exploratory Data Analysis - vid'!$AL39='Multiple LR'!K$2,1,0)</f>
        <v>0</v>
      </c>
      <c r="L40">
        <f xml:space="preserve"> IF('Exploratory Data Analysis - vid'!$AL39='Multiple LR'!L$2,1,0)</f>
        <v>0</v>
      </c>
      <c r="M40">
        <f xml:space="preserve"> IF('Exploratory Data Analysis - vid'!$AL39='Multiple LR'!M$2,1,0)</f>
        <v>0</v>
      </c>
      <c r="N40">
        <f xml:space="preserve"> IF('Exploratory Data Analysis - vid'!$AL39='Multiple LR'!N$2,1,0)</f>
        <v>0</v>
      </c>
      <c r="O40">
        <v>348</v>
      </c>
      <c r="P40">
        <f>'Exploratory Data Analysis - vid'!V39</f>
        <v>22959</v>
      </c>
      <c r="Q40">
        <f t="shared" si="0"/>
        <v>10.04146529547803</v>
      </c>
      <c r="R40">
        <f>'Exploratory Data Analysis - vid'!X39</f>
        <v>521</v>
      </c>
    </row>
    <row r="41" spans="1:18" x14ac:dyDescent="0.35">
      <c r="A41">
        <v>39</v>
      </c>
      <c r="B41" t="str">
        <f>'Exploratory Data Analysis - vid'!B40</f>
        <v>LdOwHggpBgo</v>
      </c>
      <c r="C41">
        <f>'Exploratory Data Analysis - vid'!N40</f>
        <v>4</v>
      </c>
      <c r="D41">
        <f>'Exploratory Data Analysis - vid'!O40</f>
        <v>2021</v>
      </c>
      <c r="E41">
        <f>IF('Exploratory Data Analysis - vid'!$AF40 = 'Multiple LR'!E$2,1,0)</f>
        <v>1</v>
      </c>
      <c r="F41">
        <f>IF('Exploratory Data Analysis - vid'!$AF40 = 'Multiple LR'!F$2,1,0)</f>
        <v>0</v>
      </c>
      <c r="G41">
        <f>IF('Exploratory Data Analysis - vid'!$AF40 = 'Multiple LR'!G$2,1,0)</f>
        <v>0</v>
      </c>
      <c r="H41">
        <f>IF('Exploratory Data Analysis - vid'!$AF40 = 'Multiple LR'!H$2,1,0)</f>
        <v>0</v>
      </c>
      <c r="I41">
        <f xml:space="preserve"> IF('Exploratory Data Analysis - vid'!$AL40='Multiple LR'!I$2,1,0)</f>
        <v>0</v>
      </c>
      <c r="J41">
        <f xml:space="preserve"> IF('Exploratory Data Analysis - vid'!$AL40='Multiple LR'!J$2,1,0)</f>
        <v>0</v>
      </c>
      <c r="K41">
        <f xml:space="preserve"> IF('Exploratory Data Analysis - vid'!$AL40='Multiple LR'!K$2,1,0)</f>
        <v>0</v>
      </c>
      <c r="L41">
        <f xml:space="preserve"> IF('Exploratory Data Analysis - vid'!$AL40='Multiple LR'!L$2,1,0)</f>
        <v>0</v>
      </c>
      <c r="M41">
        <f xml:space="preserve"> IF('Exploratory Data Analysis - vid'!$AL40='Multiple LR'!M$2,1,0)</f>
        <v>1</v>
      </c>
      <c r="N41">
        <f xml:space="preserve"> IF('Exploratory Data Analysis - vid'!$AL40='Multiple LR'!N$2,1,0)</f>
        <v>0</v>
      </c>
      <c r="O41">
        <v>279</v>
      </c>
      <c r="P41">
        <f>'Exploratory Data Analysis - vid'!V40</f>
        <v>20106</v>
      </c>
      <c r="Q41">
        <f t="shared" si="0"/>
        <v>9.9087735569653645</v>
      </c>
      <c r="R41">
        <f>'Exploratory Data Analysis - vid'!X40</f>
        <v>305</v>
      </c>
    </row>
    <row r="42" spans="1:18" x14ac:dyDescent="0.35">
      <c r="A42">
        <v>40</v>
      </c>
      <c r="B42" t="str">
        <f>'Exploratory Data Analysis - vid'!B41</f>
        <v>ks0B587tcTg</v>
      </c>
      <c r="C42">
        <f>'Exploratory Data Analysis - vid'!N41</f>
        <v>4</v>
      </c>
      <c r="D42">
        <f>'Exploratory Data Analysis - vid'!O41</f>
        <v>2021</v>
      </c>
      <c r="E42">
        <f>IF('Exploratory Data Analysis - vid'!$AF41 = 'Multiple LR'!E$2,1,0)</f>
        <v>1</v>
      </c>
      <c r="F42">
        <f>IF('Exploratory Data Analysis - vid'!$AF41 = 'Multiple LR'!F$2,1,0)</f>
        <v>0</v>
      </c>
      <c r="G42">
        <f>IF('Exploratory Data Analysis - vid'!$AF41 = 'Multiple LR'!G$2,1,0)</f>
        <v>0</v>
      </c>
      <c r="H42">
        <f>IF('Exploratory Data Analysis - vid'!$AF41 = 'Multiple LR'!H$2,1,0)</f>
        <v>0</v>
      </c>
      <c r="I42">
        <f xml:space="preserve"> IF('Exploratory Data Analysis - vid'!$AL41='Multiple LR'!I$2,1,0)</f>
        <v>0</v>
      </c>
      <c r="J42">
        <f xml:space="preserve"> IF('Exploratory Data Analysis - vid'!$AL41='Multiple LR'!J$2,1,0)</f>
        <v>1</v>
      </c>
      <c r="K42">
        <f xml:space="preserve"> IF('Exploratory Data Analysis - vid'!$AL41='Multiple LR'!K$2,1,0)</f>
        <v>0</v>
      </c>
      <c r="L42">
        <f xml:space="preserve"> IF('Exploratory Data Analysis - vid'!$AL41='Multiple LR'!L$2,1,0)</f>
        <v>0</v>
      </c>
      <c r="M42">
        <f xml:space="preserve"> IF('Exploratory Data Analysis - vid'!$AL41='Multiple LR'!M$2,1,0)</f>
        <v>0</v>
      </c>
      <c r="N42">
        <f xml:space="preserve"> IF('Exploratory Data Analysis - vid'!$AL41='Multiple LR'!N$2,1,0)</f>
        <v>0</v>
      </c>
      <c r="O42">
        <v>398</v>
      </c>
      <c r="P42">
        <f>'Exploratory Data Analysis - vid'!V41</f>
        <v>11895</v>
      </c>
      <c r="Q42">
        <f t="shared" si="0"/>
        <v>9.3838734227370573</v>
      </c>
      <c r="R42">
        <f>'Exploratory Data Analysis - vid'!X41</f>
        <v>193</v>
      </c>
    </row>
    <row r="43" spans="1:18" x14ac:dyDescent="0.35">
      <c r="A43">
        <v>41</v>
      </c>
      <c r="B43" t="str">
        <f>'Exploratory Data Analysis - vid'!B42</f>
        <v>zUV1KpsiRAc</v>
      </c>
      <c r="C43">
        <f>'Exploratory Data Analysis - vid'!N42</f>
        <v>5</v>
      </c>
      <c r="D43">
        <f>'Exploratory Data Analysis - vid'!O42</f>
        <v>2021</v>
      </c>
      <c r="E43">
        <f>IF('Exploratory Data Analysis - vid'!$AF42 = 'Multiple LR'!E$2,1,0)</f>
        <v>0</v>
      </c>
      <c r="F43">
        <f>IF('Exploratory Data Analysis - vid'!$AF42 = 'Multiple LR'!F$2,1,0)</f>
        <v>1</v>
      </c>
      <c r="G43">
        <f>IF('Exploratory Data Analysis - vid'!$AF42 = 'Multiple LR'!G$2,1,0)</f>
        <v>0</v>
      </c>
      <c r="H43">
        <f>IF('Exploratory Data Analysis - vid'!$AF42 = 'Multiple LR'!H$2,1,0)</f>
        <v>0</v>
      </c>
      <c r="I43">
        <f xml:space="preserve"> IF('Exploratory Data Analysis - vid'!$AL42='Multiple LR'!I$2,1,0)</f>
        <v>0</v>
      </c>
      <c r="J43">
        <f xml:space="preserve"> IF('Exploratory Data Analysis - vid'!$AL42='Multiple LR'!J$2,1,0)</f>
        <v>0</v>
      </c>
      <c r="K43">
        <f xml:space="preserve"> IF('Exploratory Data Analysis - vid'!$AL42='Multiple LR'!K$2,1,0)</f>
        <v>1</v>
      </c>
      <c r="L43">
        <f xml:space="preserve"> IF('Exploratory Data Analysis - vid'!$AL42='Multiple LR'!L$2,1,0)</f>
        <v>0</v>
      </c>
      <c r="M43">
        <f xml:space="preserve"> IF('Exploratory Data Analysis - vid'!$AL42='Multiple LR'!M$2,1,0)</f>
        <v>0</v>
      </c>
      <c r="N43">
        <f xml:space="preserve"> IF('Exploratory Data Analysis - vid'!$AL42='Multiple LR'!N$2,1,0)</f>
        <v>0</v>
      </c>
      <c r="O43">
        <v>215</v>
      </c>
      <c r="P43">
        <f>'Exploratory Data Analysis - vid'!V42</f>
        <v>13912</v>
      </c>
      <c r="Q43">
        <f t="shared" si="0"/>
        <v>9.5405070560341194</v>
      </c>
      <c r="R43">
        <f>'Exploratory Data Analysis - vid'!X42</f>
        <v>288</v>
      </c>
    </row>
    <row r="44" spans="1:18" x14ac:dyDescent="0.35">
      <c r="A44">
        <v>42</v>
      </c>
      <c r="B44" t="str">
        <f>'Exploratory Data Analysis - vid'!B43</f>
        <v>Rj79euNSCwg</v>
      </c>
      <c r="C44">
        <f>'Exploratory Data Analysis - vid'!N43</f>
        <v>5</v>
      </c>
      <c r="D44">
        <f>'Exploratory Data Analysis - vid'!O43</f>
        <v>2021</v>
      </c>
      <c r="E44">
        <f>IF('Exploratory Data Analysis - vid'!$AF43 = 'Multiple LR'!E$2,1,0)</f>
        <v>1</v>
      </c>
      <c r="F44">
        <f>IF('Exploratory Data Analysis - vid'!$AF43 = 'Multiple LR'!F$2,1,0)</f>
        <v>0</v>
      </c>
      <c r="G44">
        <f>IF('Exploratory Data Analysis - vid'!$AF43 = 'Multiple LR'!G$2,1,0)</f>
        <v>0</v>
      </c>
      <c r="H44">
        <f>IF('Exploratory Data Analysis - vid'!$AF43 = 'Multiple LR'!H$2,1,0)</f>
        <v>0</v>
      </c>
      <c r="I44">
        <f xml:space="preserve"> IF('Exploratory Data Analysis - vid'!$AL43='Multiple LR'!I$2,1,0)</f>
        <v>0</v>
      </c>
      <c r="J44">
        <f xml:space="preserve"> IF('Exploratory Data Analysis - vid'!$AL43='Multiple LR'!J$2,1,0)</f>
        <v>0</v>
      </c>
      <c r="K44">
        <f xml:space="preserve"> IF('Exploratory Data Analysis - vid'!$AL43='Multiple LR'!K$2,1,0)</f>
        <v>0</v>
      </c>
      <c r="L44">
        <f xml:space="preserve"> IF('Exploratory Data Analysis - vid'!$AL43='Multiple LR'!L$2,1,0)</f>
        <v>0</v>
      </c>
      <c r="M44">
        <f xml:space="preserve"> IF('Exploratory Data Analysis - vid'!$AL43='Multiple LR'!M$2,1,0)</f>
        <v>1</v>
      </c>
      <c r="N44">
        <f xml:space="preserve"> IF('Exploratory Data Analysis - vid'!$AL43='Multiple LR'!N$2,1,0)</f>
        <v>0</v>
      </c>
      <c r="O44">
        <v>612</v>
      </c>
      <c r="P44">
        <f>'Exploratory Data Analysis - vid'!V43</f>
        <v>68160</v>
      </c>
      <c r="Q44">
        <f t="shared" si="0"/>
        <v>11.129613161503197</v>
      </c>
      <c r="R44">
        <f>'Exploratory Data Analysis - vid'!X43</f>
        <v>2457</v>
      </c>
    </row>
    <row r="45" spans="1:18" x14ac:dyDescent="0.35">
      <c r="A45">
        <v>43</v>
      </c>
      <c r="B45" t="str">
        <f>'Exploratory Data Analysis - vid'!B44</f>
        <v>3kqNKCxyxSg</v>
      </c>
      <c r="C45">
        <f>'Exploratory Data Analysis - vid'!N44</f>
        <v>5</v>
      </c>
      <c r="D45">
        <f>'Exploratory Data Analysis - vid'!O44</f>
        <v>2021</v>
      </c>
      <c r="E45">
        <f>IF('Exploratory Data Analysis - vid'!$AF44 = 'Multiple LR'!E$2,1,0)</f>
        <v>1</v>
      </c>
      <c r="F45">
        <f>IF('Exploratory Data Analysis - vid'!$AF44 = 'Multiple LR'!F$2,1,0)</f>
        <v>0</v>
      </c>
      <c r="G45">
        <f>IF('Exploratory Data Analysis - vid'!$AF44 = 'Multiple LR'!G$2,1,0)</f>
        <v>0</v>
      </c>
      <c r="H45">
        <f>IF('Exploratory Data Analysis - vid'!$AF44 = 'Multiple LR'!H$2,1,0)</f>
        <v>0</v>
      </c>
      <c r="I45">
        <f xml:space="preserve"> IF('Exploratory Data Analysis - vid'!$AL44='Multiple LR'!I$2,1,0)</f>
        <v>0</v>
      </c>
      <c r="J45">
        <f xml:space="preserve"> IF('Exploratory Data Analysis - vid'!$AL44='Multiple LR'!J$2,1,0)</f>
        <v>0</v>
      </c>
      <c r="K45">
        <f xml:space="preserve"> IF('Exploratory Data Analysis - vid'!$AL44='Multiple LR'!K$2,1,0)</f>
        <v>0</v>
      </c>
      <c r="L45">
        <f xml:space="preserve"> IF('Exploratory Data Analysis - vid'!$AL44='Multiple LR'!L$2,1,0)</f>
        <v>0</v>
      </c>
      <c r="M45">
        <f xml:space="preserve"> IF('Exploratory Data Analysis - vid'!$AL44='Multiple LR'!M$2,1,0)</f>
        <v>1</v>
      </c>
      <c r="N45">
        <f xml:space="preserve"> IF('Exploratory Data Analysis - vid'!$AL44='Multiple LR'!N$2,1,0)</f>
        <v>0</v>
      </c>
      <c r="O45">
        <v>245</v>
      </c>
      <c r="P45">
        <f>'Exploratory Data Analysis - vid'!V44</f>
        <v>117230</v>
      </c>
      <c r="Q45">
        <f t="shared" si="0"/>
        <v>11.671893096065874</v>
      </c>
      <c r="R45">
        <f>'Exploratory Data Analysis - vid'!X44</f>
        <v>2230</v>
      </c>
    </row>
    <row r="46" spans="1:18" x14ac:dyDescent="0.35">
      <c r="A46">
        <v>44</v>
      </c>
      <c r="B46" t="str">
        <f>'Exploratory Data Analysis - vid'!B45</f>
        <v>OydHcBVgfEw</v>
      </c>
      <c r="C46">
        <f>'Exploratory Data Analysis - vid'!N45</f>
        <v>5</v>
      </c>
      <c r="D46">
        <f>'Exploratory Data Analysis - vid'!O45</f>
        <v>2021</v>
      </c>
      <c r="E46">
        <f>IF('Exploratory Data Analysis - vid'!$AF45 = 'Multiple LR'!E$2,1,0)</f>
        <v>0</v>
      </c>
      <c r="F46">
        <f>IF('Exploratory Data Analysis - vid'!$AF45 = 'Multiple LR'!F$2,1,0)</f>
        <v>0</v>
      </c>
      <c r="G46">
        <f>IF('Exploratory Data Analysis - vid'!$AF45 = 'Multiple LR'!G$2,1,0)</f>
        <v>1</v>
      </c>
      <c r="H46">
        <f>IF('Exploratory Data Analysis - vid'!$AF45 = 'Multiple LR'!H$2,1,0)</f>
        <v>0</v>
      </c>
      <c r="I46">
        <f xml:space="preserve"> IF('Exploratory Data Analysis - vid'!$AL45='Multiple LR'!I$2,1,0)</f>
        <v>0</v>
      </c>
      <c r="J46">
        <f xml:space="preserve"> IF('Exploratory Data Analysis - vid'!$AL45='Multiple LR'!J$2,1,0)</f>
        <v>1</v>
      </c>
      <c r="K46">
        <f xml:space="preserve"> IF('Exploratory Data Analysis - vid'!$AL45='Multiple LR'!K$2,1,0)</f>
        <v>0</v>
      </c>
      <c r="L46">
        <f xml:space="preserve"> IF('Exploratory Data Analysis - vid'!$AL45='Multiple LR'!L$2,1,0)</f>
        <v>0</v>
      </c>
      <c r="M46">
        <f xml:space="preserve"> IF('Exploratory Data Analysis - vid'!$AL45='Multiple LR'!M$2,1,0)</f>
        <v>0</v>
      </c>
      <c r="N46">
        <f xml:space="preserve"> IF('Exploratory Data Analysis - vid'!$AL45='Multiple LR'!N$2,1,0)</f>
        <v>0</v>
      </c>
      <c r="O46">
        <v>465</v>
      </c>
      <c r="P46">
        <f>'Exploratory Data Analysis - vid'!V45</f>
        <v>264698</v>
      </c>
      <c r="Q46">
        <f t="shared" si="0"/>
        <v>12.486344832463187</v>
      </c>
      <c r="R46">
        <f>'Exploratory Data Analysis - vid'!X45</f>
        <v>3792</v>
      </c>
    </row>
    <row r="47" spans="1:18" x14ac:dyDescent="0.35">
      <c r="A47">
        <v>45</v>
      </c>
      <c r="B47" t="str">
        <f>'Exploratory Data Analysis - vid'!B46</f>
        <v>PtEVILHoJDo</v>
      </c>
      <c r="C47">
        <f>'Exploratory Data Analysis - vid'!N46</f>
        <v>5</v>
      </c>
      <c r="D47">
        <f>'Exploratory Data Analysis - vid'!O46</f>
        <v>2021</v>
      </c>
      <c r="E47">
        <f>IF('Exploratory Data Analysis - vid'!$AF46 = 'Multiple LR'!E$2,1,0)</f>
        <v>0</v>
      </c>
      <c r="F47">
        <f>IF('Exploratory Data Analysis - vid'!$AF46 = 'Multiple LR'!F$2,1,0)</f>
        <v>1</v>
      </c>
      <c r="G47">
        <f>IF('Exploratory Data Analysis - vid'!$AF46 = 'Multiple LR'!G$2,1,0)</f>
        <v>0</v>
      </c>
      <c r="H47">
        <f>IF('Exploratory Data Analysis - vid'!$AF46 = 'Multiple LR'!H$2,1,0)</f>
        <v>0</v>
      </c>
      <c r="I47">
        <f xml:space="preserve"> IF('Exploratory Data Analysis - vid'!$AL46='Multiple LR'!I$2,1,0)</f>
        <v>0</v>
      </c>
      <c r="J47">
        <f xml:space="preserve"> IF('Exploratory Data Analysis - vid'!$AL46='Multiple LR'!J$2,1,0)</f>
        <v>0</v>
      </c>
      <c r="K47">
        <f xml:space="preserve"> IF('Exploratory Data Analysis - vid'!$AL46='Multiple LR'!K$2,1,0)</f>
        <v>1</v>
      </c>
      <c r="L47">
        <f xml:space="preserve"> IF('Exploratory Data Analysis - vid'!$AL46='Multiple LR'!L$2,1,0)</f>
        <v>0</v>
      </c>
      <c r="M47">
        <f xml:space="preserve"> IF('Exploratory Data Analysis - vid'!$AL46='Multiple LR'!M$2,1,0)</f>
        <v>0</v>
      </c>
      <c r="N47">
        <f xml:space="preserve"> IF('Exploratory Data Analysis - vid'!$AL46='Multiple LR'!N$2,1,0)</f>
        <v>0</v>
      </c>
      <c r="O47">
        <v>200</v>
      </c>
      <c r="P47">
        <f>'Exploratory Data Analysis - vid'!V46</f>
        <v>31954</v>
      </c>
      <c r="Q47">
        <f t="shared" si="0"/>
        <v>10.372052647587516</v>
      </c>
      <c r="R47">
        <f>'Exploratory Data Analysis - vid'!X46</f>
        <v>746</v>
      </c>
    </row>
    <row r="48" spans="1:18" x14ac:dyDescent="0.35">
      <c r="A48">
        <v>46</v>
      </c>
      <c r="B48" t="str">
        <f>'Exploratory Data Analysis - vid'!B47</f>
        <v>4SYamX8X-Ec</v>
      </c>
      <c r="C48">
        <f>'Exploratory Data Analysis - vid'!N47</f>
        <v>5</v>
      </c>
      <c r="D48">
        <f>'Exploratory Data Analysis - vid'!O47</f>
        <v>2021</v>
      </c>
      <c r="E48">
        <f>IF('Exploratory Data Analysis - vid'!$AF47 = 'Multiple LR'!E$2,1,0)</f>
        <v>0</v>
      </c>
      <c r="F48">
        <f>IF('Exploratory Data Analysis - vid'!$AF47 = 'Multiple LR'!F$2,1,0)</f>
        <v>1</v>
      </c>
      <c r="G48">
        <f>IF('Exploratory Data Analysis - vid'!$AF47 = 'Multiple LR'!G$2,1,0)</f>
        <v>0</v>
      </c>
      <c r="H48">
        <f>IF('Exploratory Data Analysis - vid'!$AF47 = 'Multiple LR'!H$2,1,0)</f>
        <v>0</v>
      </c>
      <c r="I48">
        <f xml:space="preserve"> IF('Exploratory Data Analysis - vid'!$AL47='Multiple LR'!I$2,1,0)</f>
        <v>0</v>
      </c>
      <c r="J48">
        <f xml:space="preserve"> IF('Exploratory Data Analysis - vid'!$AL47='Multiple LR'!J$2,1,0)</f>
        <v>0</v>
      </c>
      <c r="K48">
        <f xml:space="preserve"> IF('Exploratory Data Analysis - vid'!$AL47='Multiple LR'!K$2,1,0)</f>
        <v>0</v>
      </c>
      <c r="L48">
        <f xml:space="preserve"> IF('Exploratory Data Analysis - vid'!$AL47='Multiple LR'!L$2,1,0)</f>
        <v>0</v>
      </c>
      <c r="M48">
        <f xml:space="preserve"> IF('Exploratory Data Analysis - vid'!$AL47='Multiple LR'!M$2,1,0)</f>
        <v>0</v>
      </c>
      <c r="N48">
        <f xml:space="preserve"> IF('Exploratory Data Analysis - vid'!$AL47='Multiple LR'!N$2,1,0)</f>
        <v>1</v>
      </c>
      <c r="O48">
        <v>167</v>
      </c>
      <c r="P48">
        <f>'Exploratory Data Analysis - vid'!V47</f>
        <v>61442</v>
      </c>
      <c r="Q48">
        <f t="shared" si="0"/>
        <v>11.025848919375079</v>
      </c>
      <c r="R48">
        <f>'Exploratory Data Analysis - vid'!X47</f>
        <v>1284</v>
      </c>
    </row>
    <row r="49" spans="1:18" x14ac:dyDescent="0.35">
      <c r="A49">
        <v>47</v>
      </c>
      <c r="B49" t="str">
        <f>'Exploratory Data Analysis - vid'!B48</f>
        <v>uWcJxZu2RkQ</v>
      </c>
      <c r="C49">
        <f>'Exploratory Data Analysis - vid'!N48</f>
        <v>5</v>
      </c>
      <c r="D49">
        <f>'Exploratory Data Analysis - vid'!O48</f>
        <v>2021</v>
      </c>
      <c r="E49">
        <f>IF('Exploratory Data Analysis - vid'!$AF48 = 'Multiple LR'!E$2,1,0)</f>
        <v>0</v>
      </c>
      <c r="F49">
        <f>IF('Exploratory Data Analysis - vid'!$AF48 = 'Multiple LR'!F$2,1,0)</f>
        <v>1</v>
      </c>
      <c r="G49">
        <f>IF('Exploratory Data Analysis - vid'!$AF48 = 'Multiple LR'!G$2,1,0)</f>
        <v>0</v>
      </c>
      <c r="H49">
        <f>IF('Exploratory Data Analysis - vid'!$AF48 = 'Multiple LR'!H$2,1,0)</f>
        <v>0</v>
      </c>
      <c r="I49">
        <f xml:space="preserve"> IF('Exploratory Data Analysis - vid'!$AL48='Multiple LR'!I$2,1,0)</f>
        <v>1</v>
      </c>
      <c r="J49">
        <f xml:space="preserve"> IF('Exploratory Data Analysis - vid'!$AL48='Multiple LR'!J$2,1,0)</f>
        <v>0</v>
      </c>
      <c r="K49">
        <f xml:space="preserve"> IF('Exploratory Data Analysis - vid'!$AL48='Multiple LR'!K$2,1,0)</f>
        <v>0</v>
      </c>
      <c r="L49">
        <f xml:space="preserve"> IF('Exploratory Data Analysis - vid'!$AL48='Multiple LR'!L$2,1,0)</f>
        <v>0</v>
      </c>
      <c r="M49">
        <f xml:space="preserve"> IF('Exploratory Data Analysis - vid'!$AL48='Multiple LR'!M$2,1,0)</f>
        <v>0</v>
      </c>
      <c r="N49">
        <f xml:space="preserve"> IF('Exploratory Data Analysis - vid'!$AL48='Multiple LR'!N$2,1,0)</f>
        <v>0</v>
      </c>
      <c r="O49">
        <v>474</v>
      </c>
      <c r="P49">
        <f>'Exploratory Data Analysis - vid'!V48</f>
        <v>41033</v>
      </c>
      <c r="Q49">
        <f t="shared" si="0"/>
        <v>10.622131899994592</v>
      </c>
      <c r="R49">
        <f>'Exploratory Data Analysis - vid'!X48</f>
        <v>830</v>
      </c>
    </row>
    <row r="50" spans="1:18" x14ac:dyDescent="0.35">
      <c r="A50">
        <v>48</v>
      </c>
      <c r="B50" t="str">
        <f>'Exploratory Data Analysis - vid'!B49</f>
        <v>fIDARfuA5VY</v>
      </c>
      <c r="C50">
        <f>'Exploratory Data Analysis - vid'!N49</f>
        <v>5</v>
      </c>
      <c r="D50">
        <f>'Exploratory Data Analysis - vid'!O49</f>
        <v>2021</v>
      </c>
      <c r="E50">
        <f>IF('Exploratory Data Analysis - vid'!$AF49 = 'Multiple LR'!E$2,1,0)</f>
        <v>1</v>
      </c>
      <c r="F50">
        <f>IF('Exploratory Data Analysis - vid'!$AF49 = 'Multiple LR'!F$2,1,0)</f>
        <v>0</v>
      </c>
      <c r="G50">
        <f>IF('Exploratory Data Analysis - vid'!$AF49 = 'Multiple LR'!G$2,1,0)</f>
        <v>0</v>
      </c>
      <c r="H50">
        <f>IF('Exploratory Data Analysis - vid'!$AF49 = 'Multiple LR'!H$2,1,0)</f>
        <v>0</v>
      </c>
      <c r="I50">
        <f xml:space="preserve"> IF('Exploratory Data Analysis - vid'!$AL49='Multiple LR'!I$2,1,0)</f>
        <v>0</v>
      </c>
      <c r="J50">
        <f xml:space="preserve"> IF('Exploratory Data Analysis - vid'!$AL49='Multiple LR'!J$2,1,0)</f>
        <v>0</v>
      </c>
      <c r="K50">
        <f xml:space="preserve"> IF('Exploratory Data Analysis - vid'!$AL49='Multiple LR'!K$2,1,0)</f>
        <v>0</v>
      </c>
      <c r="L50">
        <f xml:space="preserve"> IF('Exploratory Data Analysis - vid'!$AL49='Multiple LR'!L$2,1,0)</f>
        <v>0</v>
      </c>
      <c r="M50">
        <f xml:space="preserve"> IF('Exploratory Data Analysis - vid'!$AL49='Multiple LR'!M$2,1,0)</f>
        <v>1</v>
      </c>
      <c r="N50">
        <f xml:space="preserve"> IF('Exploratory Data Analysis - vid'!$AL49='Multiple LR'!N$2,1,0)</f>
        <v>0</v>
      </c>
      <c r="O50">
        <v>357</v>
      </c>
      <c r="P50">
        <f>'Exploratory Data Analysis - vid'!V49</f>
        <v>20259</v>
      </c>
      <c r="Q50">
        <f t="shared" si="0"/>
        <v>9.9163544182429515</v>
      </c>
      <c r="R50">
        <f>'Exploratory Data Analysis - vid'!X49</f>
        <v>461</v>
      </c>
    </row>
    <row r="51" spans="1:18" x14ac:dyDescent="0.35">
      <c r="A51">
        <v>49</v>
      </c>
      <c r="B51" t="str">
        <f>'Exploratory Data Analysis - vid'!B50</f>
        <v>M-vafNoJ3Dk</v>
      </c>
      <c r="C51">
        <f>'Exploratory Data Analysis - vid'!N50</f>
        <v>5</v>
      </c>
      <c r="D51">
        <f>'Exploratory Data Analysis - vid'!O50</f>
        <v>2021</v>
      </c>
      <c r="E51">
        <f>IF('Exploratory Data Analysis - vid'!$AF50 = 'Multiple LR'!E$2,1,0)</f>
        <v>1</v>
      </c>
      <c r="F51">
        <f>IF('Exploratory Data Analysis - vid'!$AF50 = 'Multiple LR'!F$2,1,0)</f>
        <v>0</v>
      </c>
      <c r="G51">
        <f>IF('Exploratory Data Analysis - vid'!$AF50 = 'Multiple LR'!G$2,1,0)</f>
        <v>0</v>
      </c>
      <c r="H51">
        <f>IF('Exploratory Data Analysis - vid'!$AF50 = 'Multiple LR'!H$2,1,0)</f>
        <v>0</v>
      </c>
      <c r="I51">
        <f xml:space="preserve"> IF('Exploratory Data Analysis - vid'!$AL50='Multiple LR'!I$2,1,0)</f>
        <v>0</v>
      </c>
      <c r="J51">
        <f xml:space="preserve"> IF('Exploratory Data Analysis - vid'!$AL50='Multiple LR'!J$2,1,0)</f>
        <v>0</v>
      </c>
      <c r="K51">
        <f xml:space="preserve"> IF('Exploratory Data Analysis - vid'!$AL50='Multiple LR'!K$2,1,0)</f>
        <v>0</v>
      </c>
      <c r="L51">
        <f xml:space="preserve"> IF('Exploratory Data Analysis - vid'!$AL50='Multiple LR'!L$2,1,0)</f>
        <v>0</v>
      </c>
      <c r="M51">
        <f xml:space="preserve"> IF('Exploratory Data Analysis - vid'!$AL50='Multiple LR'!M$2,1,0)</f>
        <v>1</v>
      </c>
      <c r="N51">
        <f xml:space="preserve"> IF('Exploratory Data Analysis - vid'!$AL50='Multiple LR'!N$2,1,0)</f>
        <v>0</v>
      </c>
      <c r="O51">
        <v>254</v>
      </c>
      <c r="P51">
        <f>'Exploratory Data Analysis - vid'!V50</f>
        <v>835619</v>
      </c>
      <c r="Q51">
        <f t="shared" si="0"/>
        <v>13.635928046558266</v>
      </c>
      <c r="R51">
        <f>'Exploratory Data Analysis - vid'!X50</f>
        <v>12530</v>
      </c>
    </row>
    <row r="52" spans="1:18" x14ac:dyDescent="0.35">
      <c r="A52">
        <v>50</v>
      </c>
      <c r="B52" t="str">
        <f>'Exploratory Data Analysis - vid'!B51</f>
        <v>mAbo8bsjHhI</v>
      </c>
      <c r="C52">
        <f>'Exploratory Data Analysis - vid'!N51</f>
        <v>5</v>
      </c>
      <c r="D52">
        <f>'Exploratory Data Analysis - vid'!O51</f>
        <v>2021</v>
      </c>
      <c r="E52">
        <f>IF('Exploratory Data Analysis - vid'!$AF51 = 'Multiple LR'!E$2,1,0)</f>
        <v>1</v>
      </c>
      <c r="F52">
        <f>IF('Exploratory Data Analysis - vid'!$AF51 = 'Multiple LR'!F$2,1,0)</f>
        <v>0</v>
      </c>
      <c r="G52">
        <f>IF('Exploratory Data Analysis - vid'!$AF51 = 'Multiple LR'!G$2,1,0)</f>
        <v>0</v>
      </c>
      <c r="H52">
        <f>IF('Exploratory Data Analysis - vid'!$AF51 = 'Multiple LR'!H$2,1,0)</f>
        <v>0</v>
      </c>
      <c r="I52">
        <f xml:space="preserve"> IF('Exploratory Data Analysis - vid'!$AL51='Multiple LR'!I$2,1,0)</f>
        <v>1</v>
      </c>
      <c r="J52">
        <f xml:space="preserve"> IF('Exploratory Data Analysis - vid'!$AL51='Multiple LR'!J$2,1,0)</f>
        <v>0</v>
      </c>
      <c r="K52">
        <f xml:space="preserve"> IF('Exploratory Data Analysis - vid'!$AL51='Multiple LR'!K$2,1,0)</f>
        <v>0</v>
      </c>
      <c r="L52">
        <f xml:space="preserve"> IF('Exploratory Data Analysis - vid'!$AL51='Multiple LR'!L$2,1,0)</f>
        <v>0</v>
      </c>
      <c r="M52">
        <f xml:space="preserve"> IF('Exploratory Data Analysis - vid'!$AL51='Multiple LR'!M$2,1,0)</f>
        <v>0</v>
      </c>
      <c r="N52">
        <f xml:space="preserve"> IF('Exploratory Data Analysis - vid'!$AL51='Multiple LR'!N$2,1,0)</f>
        <v>0</v>
      </c>
      <c r="O52">
        <v>475</v>
      </c>
      <c r="P52">
        <f>'Exploratory Data Analysis - vid'!V51</f>
        <v>99222</v>
      </c>
      <c r="Q52">
        <f t="shared" si="0"/>
        <v>11.505115042878252</v>
      </c>
      <c r="R52">
        <f>'Exploratory Data Analysis - vid'!X51</f>
        <v>2456</v>
      </c>
    </row>
    <row r="53" spans="1:18" x14ac:dyDescent="0.35">
      <c r="A53">
        <v>51</v>
      </c>
      <c r="B53" t="str">
        <f>'Exploratory Data Analysis - vid'!B52</f>
        <v>tFECKuV5zU8</v>
      </c>
      <c r="C53">
        <f>'Exploratory Data Analysis - vid'!N52</f>
        <v>5</v>
      </c>
      <c r="D53">
        <f>'Exploratory Data Analysis - vid'!O52</f>
        <v>2021</v>
      </c>
      <c r="E53">
        <f>IF('Exploratory Data Analysis - vid'!$AF52 = 'Multiple LR'!E$2,1,0)</f>
        <v>0</v>
      </c>
      <c r="F53">
        <f>IF('Exploratory Data Analysis - vid'!$AF52 = 'Multiple LR'!F$2,1,0)</f>
        <v>0</v>
      </c>
      <c r="G53">
        <f>IF('Exploratory Data Analysis - vid'!$AF52 = 'Multiple LR'!G$2,1,0)</f>
        <v>1</v>
      </c>
      <c r="H53">
        <f>IF('Exploratory Data Analysis - vid'!$AF52 = 'Multiple LR'!H$2,1,0)</f>
        <v>0</v>
      </c>
      <c r="I53">
        <f xml:space="preserve"> IF('Exploratory Data Analysis - vid'!$AL52='Multiple LR'!I$2,1,0)</f>
        <v>0</v>
      </c>
      <c r="J53">
        <f xml:space="preserve"> IF('Exploratory Data Analysis - vid'!$AL52='Multiple LR'!J$2,1,0)</f>
        <v>0</v>
      </c>
      <c r="K53">
        <f xml:space="preserve"> IF('Exploratory Data Analysis - vid'!$AL52='Multiple LR'!K$2,1,0)</f>
        <v>1</v>
      </c>
      <c r="L53">
        <f xml:space="preserve"> IF('Exploratory Data Analysis - vid'!$AL52='Multiple LR'!L$2,1,0)</f>
        <v>0</v>
      </c>
      <c r="M53">
        <f xml:space="preserve"> IF('Exploratory Data Analysis - vid'!$AL52='Multiple LR'!M$2,1,0)</f>
        <v>0</v>
      </c>
      <c r="N53">
        <f xml:space="preserve"> IF('Exploratory Data Analysis - vid'!$AL52='Multiple LR'!N$2,1,0)</f>
        <v>0</v>
      </c>
      <c r="O53">
        <v>550</v>
      </c>
      <c r="P53">
        <f>'Exploratory Data Analysis - vid'!V52</f>
        <v>226313</v>
      </c>
      <c r="Q53">
        <f t="shared" si="0"/>
        <v>12.329674275839995</v>
      </c>
      <c r="R53">
        <f>'Exploratory Data Analysis - vid'!X52</f>
        <v>5343</v>
      </c>
    </row>
    <row r="54" spans="1:18" x14ac:dyDescent="0.35">
      <c r="A54">
        <v>52</v>
      </c>
      <c r="B54" t="str">
        <f>'Exploratory Data Analysis - vid'!B53</f>
        <v>lCxfaBRD2hk</v>
      </c>
      <c r="C54">
        <f>'Exploratory Data Analysis - vid'!N53</f>
        <v>5</v>
      </c>
      <c r="D54">
        <f>'Exploratory Data Analysis - vid'!O53</f>
        <v>2021</v>
      </c>
      <c r="E54">
        <f>IF('Exploratory Data Analysis - vid'!$AF53 = 'Multiple LR'!E$2,1,0)</f>
        <v>1</v>
      </c>
      <c r="F54">
        <f>IF('Exploratory Data Analysis - vid'!$AF53 = 'Multiple LR'!F$2,1,0)</f>
        <v>0</v>
      </c>
      <c r="G54">
        <f>IF('Exploratory Data Analysis - vid'!$AF53 = 'Multiple LR'!G$2,1,0)</f>
        <v>0</v>
      </c>
      <c r="H54">
        <f>IF('Exploratory Data Analysis - vid'!$AF53 = 'Multiple LR'!H$2,1,0)</f>
        <v>0</v>
      </c>
      <c r="I54">
        <f xml:space="preserve"> IF('Exploratory Data Analysis - vid'!$AL53='Multiple LR'!I$2,1,0)</f>
        <v>0</v>
      </c>
      <c r="J54">
        <f xml:space="preserve"> IF('Exploratory Data Analysis - vid'!$AL53='Multiple LR'!J$2,1,0)</f>
        <v>0</v>
      </c>
      <c r="K54">
        <f xml:space="preserve"> IF('Exploratory Data Analysis - vid'!$AL53='Multiple LR'!K$2,1,0)</f>
        <v>1</v>
      </c>
      <c r="L54">
        <f xml:space="preserve"> IF('Exploratory Data Analysis - vid'!$AL53='Multiple LR'!L$2,1,0)</f>
        <v>0</v>
      </c>
      <c r="M54">
        <f xml:space="preserve"> IF('Exploratory Data Analysis - vid'!$AL53='Multiple LR'!M$2,1,0)</f>
        <v>0</v>
      </c>
      <c r="N54">
        <f xml:space="preserve"> IF('Exploratory Data Analysis - vid'!$AL53='Multiple LR'!N$2,1,0)</f>
        <v>0</v>
      </c>
      <c r="O54">
        <v>404</v>
      </c>
      <c r="P54">
        <f>'Exploratory Data Analysis - vid'!V53</f>
        <v>18556</v>
      </c>
      <c r="Q54">
        <f t="shared" si="0"/>
        <v>9.8285484658716342</v>
      </c>
      <c r="R54">
        <f>'Exploratory Data Analysis - vid'!X53</f>
        <v>306</v>
      </c>
    </row>
    <row r="55" spans="1:18" x14ac:dyDescent="0.35">
      <c r="A55">
        <v>53</v>
      </c>
      <c r="B55" t="str">
        <f>'Exploratory Data Analysis - vid'!B54</f>
        <v>h0ETELtJC00</v>
      </c>
      <c r="C55">
        <f>'Exploratory Data Analysis - vid'!N54</f>
        <v>5</v>
      </c>
      <c r="D55">
        <f>'Exploratory Data Analysis - vid'!O54</f>
        <v>2021</v>
      </c>
      <c r="E55">
        <f>IF('Exploratory Data Analysis - vid'!$AF54 = 'Multiple LR'!E$2,1,0)</f>
        <v>1</v>
      </c>
      <c r="F55">
        <f>IF('Exploratory Data Analysis - vid'!$AF54 = 'Multiple LR'!F$2,1,0)</f>
        <v>0</v>
      </c>
      <c r="G55">
        <f>IF('Exploratory Data Analysis - vid'!$AF54 = 'Multiple LR'!G$2,1,0)</f>
        <v>0</v>
      </c>
      <c r="H55">
        <f>IF('Exploratory Data Analysis - vid'!$AF54 = 'Multiple LR'!H$2,1,0)</f>
        <v>0</v>
      </c>
      <c r="I55">
        <f xml:space="preserve"> IF('Exploratory Data Analysis - vid'!$AL54='Multiple LR'!I$2,1,0)</f>
        <v>0</v>
      </c>
      <c r="J55">
        <f xml:space="preserve"> IF('Exploratory Data Analysis - vid'!$AL54='Multiple LR'!J$2,1,0)</f>
        <v>0</v>
      </c>
      <c r="K55">
        <f xml:space="preserve"> IF('Exploratory Data Analysis - vid'!$AL54='Multiple LR'!K$2,1,0)</f>
        <v>0</v>
      </c>
      <c r="L55">
        <f xml:space="preserve"> IF('Exploratory Data Analysis - vid'!$AL54='Multiple LR'!L$2,1,0)</f>
        <v>0</v>
      </c>
      <c r="M55">
        <f xml:space="preserve"> IF('Exploratory Data Analysis - vid'!$AL54='Multiple LR'!M$2,1,0)</f>
        <v>1</v>
      </c>
      <c r="N55">
        <f xml:space="preserve"> IF('Exploratory Data Analysis - vid'!$AL54='Multiple LR'!N$2,1,0)</f>
        <v>0</v>
      </c>
      <c r="O55">
        <v>281</v>
      </c>
      <c r="P55">
        <f>'Exploratory Data Analysis - vid'!V54</f>
        <v>435971</v>
      </c>
      <c r="Q55">
        <f t="shared" si="0"/>
        <v>12.985331006357566</v>
      </c>
      <c r="R55">
        <f>'Exploratory Data Analysis - vid'!X54</f>
        <v>7386</v>
      </c>
    </row>
    <row r="56" spans="1:18" x14ac:dyDescent="0.35">
      <c r="A56">
        <v>54</v>
      </c>
      <c r="B56" t="str">
        <f>'Exploratory Data Analysis - vid'!B55</f>
        <v>8r-6rx83k6g</v>
      </c>
      <c r="C56">
        <f>'Exploratory Data Analysis - vid'!N55</f>
        <v>5</v>
      </c>
      <c r="D56">
        <f>'Exploratory Data Analysis - vid'!O55</f>
        <v>2021</v>
      </c>
      <c r="E56">
        <f>IF('Exploratory Data Analysis - vid'!$AF55 = 'Multiple LR'!E$2,1,0)</f>
        <v>1</v>
      </c>
      <c r="F56">
        <f>IF('Exploratory Data Analysis - vid'!$AF55 = 'Multiple LR'!F$2,1,0)</f>
        <v>0</v>
      </c>
      <c r="G56">
        <f>IF('Exploratory Data Analysis - vid'!$AF55 = 'Multiple LR'!G$2,1,0)</f>
        <v>0</v>
      </c>
      <c r="H56">
        <f>IF('Exploratory Data Analysis - vid'!$AF55 = 'Multiple LR'!H$2,1,0)</f>
        <v>0</v>
      </c>
      <c r="I56">
        <f xml:space="preserve"> IF('Exploratory Data Analysis - vid'!$AL55='Multiple LR'!I$2,1,0)</f>
        <v>0</v>
      </c>
      <c r="J56">
        <f xml:space="preserve"> IF('Exploratory Data Analysis - vid'!$AL55='Multiple LR'!J$2,1,0)</f>
        <v>1</v>
      </c>
      <c r="K56">
        <f xml:space="preserve"> IF('Exploratory Data Analysis - vid'!$AL55='Multiple LR'!K$2,1,0)</f>
        <v>0</v>
      </c>
      <c r="L56">
        <f xml:space="preserve"> IF('Exploratory Data Analysis - vid'!$AL55='Multiple LR'!L$2,1,0)</f>
        <v>0</v>
      </c>
      <c r="M56">
        <f xml:space="preserve"> IF('Exploratory Data Analysis - vid'!$AL55='Multiple LR'!M$2,1,0)</f>
        <v>0</v>
      </c>
      <c r="N56">
        <f xml:space="preserve"> IF('Exploratory Data Analysis - vid'!$AL55='Multiple LR'!N$2,1,0)</f>
        <v>0</v>
      </c>
      <c r="O56">
        <v>454</v>
      </c>
      <c r="P56">
        <f>'Exploratory Data Analysis - vid'!V55</f>
        <v>10299</v>
      </c>
      <c r="Q56">
        <f t="shared" si="0"/>
        <v>9.2398020821258022</v>
      </c>
      <c r="R56">
        <f>'Exploratory Data Analysis - vid'!X55</f>
        <v>228</v>
      </c>
    </row>
    <row r="57" spans="1:18" x14ac:dyDescent="0.35">
      <c r="A57">
        <v>55</v>
      </c>
      <c r="B57" t="str">
        <f>'Exploratory Data Analysis - vid'!B56</f>
        <v>N3BGV3XJm0Y</v>
      </c>
      <c r="C57">
        <f>'Exploratory Data Analysis - vid'!N56</f>
        <v>5</v>
      </c>
      <c r="D57">
        <f>'Exploratory Data Analysis - vid'!O56</f>
        <v>2021</v>
      </c>
      <c r="E57">
        <f>IF('Exploratory Data Analysis - vid'!$AF56 = 'Multiple LR'!E$2,1,0)</f>
        <v>0</v>
      </c>
      <c r="F57">
        <f>IF('Exploratory Data Analysis - vid'!$AF56 = 'Multiple LR'!F$2,1,0)</f>
        <v>1</v>
      </c>
      <c r="G57">
        <f>IF('Exploratory Data Analysis - vid'!$AF56 = 'Multiple LR'!G$2,1,0)</f>
        <v>0</v>
      </c>
      <c r="H57">
        <f>IF('Exploratory Data Analysis - vid'!$AF56 = 'Multiple LR'!H$2,1,0)</f>
        <v>0</v>
      </c>
      <c r="I57">
        <f xml:space="preserve"> IF('Exploratory Data Analysis - vid'!$AL56='Multiple LR'!I$2,1,0)</f>
        <v>0</v>
      </c>
      <c r="J57">
        <f xml:space="preserve"> IF('Exploratory Data Analysis - vid'!$AL56='Multiple LR'!J$2,1,0)</f>
        <v>0</v>
      </c>
      <c r="K57">
        <f xml:space="preserve"> IF('Exploratory Data Analysis - vid'!$AL56='Multiple LR'!K$2,1,0)</f>
        <v>1</v>
      </c>
      <c r="L57">
        <f xml:space="preserve"> IF('Exploratory Data Analysis - vid'!$AL56='Multiple LR'!L$2,1,0)</f>
        <v>0</v>
      </c>
      <c r="M57">
        <f xml:space="preserve"> IF('Exploratory Data Analysis - vid'!$AL56='Multiple LR'!M$2,1,0)</f>
        <v>0</v>
      </c>
      <c r="N57">
        <f xml:space="preserve"> IF('Exploratory Data Analysis - vid'!$AL56='Multiple LR'!N$2,1,0)</f>
        <v>0</v>
      </c>
      <c r="O57">
        <v>308</v>
      </c>
      <c r="P57">
        <f>'Exploratory Data Analysis - vid'!V56</f>
        <v>50882</v>
      </c>
      <c r="Q57">
        <f t="shared" si="0"/>
        <v>10.837264505417558</v>
      </c>
      <c r="R57">
        <f>'Exploratory Data Analysis - vid'!X56</f>
        <v>1514</v>
      </c>
    </row>
    <row r="58" spans="1:18" x14ac:dyDescent="0.35">
      <c r="A58">
        <v>56</v>
      </c>
      <c r="B58" t="str">
        <f>'Exploratory Data Analysis - vid'!B57</f>
        <v>y8eEH3HtuRo</v>
      </c>
      <c r="C58">
        <f>'Exploratory Data Analysis - vid'!N57</f>
        <v>6</v>
      </c>
      <c r="D58">
        <f>'Exploratory Data Analysis - vid'!O57</f>
        <v>2021</v>
      </c>
      <c r="E58">
        <f>IF('Exploratory Data Analysis - vid'!$AF57 = 'Multiple LR'!E$2,1,0)</f>
        <v>1</v>
      </c>
      <c r="F58">
        <f>IF('Exploratory Data Analysis - vid'!$AF57 = 'Multiple LR'!F$2,1,0)</f>
        <v>0</v>
      </c>
      <c r="G58">
        <f>IF('Exploratory Data Analysis - vid'!$AF57 = 'Multiple LR'!G$2,1,0)</f>
        <v>0</v>
      </c>
      <c r="H58">
        <f>IF('Exploratory Data Analysis - vid'!$AF57 = 'Multiple LR'!H$2,1,0)</f>
        <v>0</v>
      </c>
      <c r="I58">
        <f xml:space="preserve"> IF('Exploratory Data Analysis - vid'!$AL57='Multiple LR'!I$2,1,0)</f>
        <v>1</v>
      </c>
      <c r="J58">
        <f xml:space="preserve"> IF('Exploratory Data Analysis - vid'!$AL57='Multiple LR'!J$2,1,0)</f>
        <v>0</v>
      </c>
      <c r="K58">
        <f xml:space="preserve"> IF('Exploratory Data Analysis - vid'!$AL57='Multiple LR'!K$2,1,0)</f>
        <v>0</v>
      </c>
      <c r="L58">
        <f xml:space="preserve"> IF('Exploratory Data Analysis - vid'!$AL57='Multiple LR'!L$2,1,0)</f>
        <v>0</v>
      </c>
      <c r="M58">
        <f xml:space="preserve"> IF('Exploratory Data Analysis - vid'!$AL57='Multiple LR'!M$2,1,0)</f>
        <v>0</v>
      </c>
      <c r="N58">
        <f xml:space="preserve"> IF('Exploratory Data Analysis - vid'!$AL57='Multiple LR'!N$2,1,0)</f>
        <v>0</v>
      </c>
      <c r="O58">
        <v>250</v>
      </c>
      <c r="P58">
        <f>'Exploratory Data Analysis - vid'!V57</f>
        <v>20282</v>
      </c>
      <c r="Q58">
        <f t="shared" si="0"/>
        <v>9.9174890721719411</v>
      </c>
      <c r="R58">
        <f>'Exploratory Data Analysis - vid'!X57</f>
        <v>413</v>
      </c>
    </row>
    <row r="59" spans="1:18" x14ac:dyDescent="0.35">
      <c r="A59">
        <v>57</v>
      </c>
      <c r="B59" t="str">
        <f>'Exploratory Data Analysis - vid'!B58</f>
        <v>zfYp6GF4HGw</v>
      </c>
      <c r="C59">
        <f>'Exploratory Data Analysis - vid'!N58</f>
        <v>6</v>
      </c>
      <c r="D59">
        <f>'Exploratory Data Analysis - vid'!O58</f>
        <v>2021</v>
      </c>
      <c r="E59">
        <f>IF('Exploratory Data Analysis - vid'!$AF58 = 'Multiple LR'!E$2,1,0)</f>
        <v>1</v>
      </c>
      <c r="F59">
        <f>IF('Exploratory Data Analysis - vid'!$AF58 = 'Multiple LR'!F$2,1,0)</f>
        <v>0</v>
      </c>
      <c r="G59">
        <f>IF('Exploratory Data Analysis - vid'!$AF58 = 'Multiple LR'!G$2,1,0)</f>
        <v>0</v>
      </c>
      <c r="H59">
        <f>IF('Exploratory Data Analysis - vid'!$AF58 = 'Multiple LR'!H$2,1,0)</f>
        <v>0</v>
      </c>
      <c r="I59">
        <f xml:space="preserve"> IF('Exploratory Data Analysis - vid'!$AL58='Multiple LR'!I$2,1,0)</f>
        <v>1</v>
      </c>
      <c r="J59">
        <f xml:space="preserve"> IF('Exploratory Data Analysis - vid'!$AL58='Multiple LR'!J$2,1,0)</f>
        <v>0</v>
      </c>
      <c r="K59">
        <f xml:space="preserve"> IF('Exploratory Data Analysis - vid'!$AL58='Multiple LR'!K$2,1,0)</f>
        <v>0</v>
      </c>
      <c r="L59">
        <f xml:space="preserve"> IF('Exploratory Data Analysis - vid'!$AL58='Multiple LR'!L$2,1,0)</f>
        <v>0</v>
      </c>
      <c r="M59">
        <f xml:space="preserve"> IF('Exploratory Data Analysis - vid'!$AL58='Multiple LR'!M$2,1,0)</f>
        <v>0</v>
      </c>
      <c r="N59">
        <f xml:space="preserve"> IF('Exploratory Data Analysis - vid'!$AL58='Multiple LR'!N$2,1,0)</f>
        <v>0</v>
      </c>
      <c r="O59">
        <v>489</v>
      </c>
      <c r="P59">
        <f>'Exploratory Data Analysis - vid'!V58</f>
        <v>74397</v>
      </c>
      <c r="Q59">
        <f t="shared" si="0"/>
        <v>11.217170897427561</v>
      </c>
      <c r="R59">
        <f>'Exploratory Data Analysis - vid'!X58</f>
        <v>1535</v>
      </c>
    </row>
    <row r="60" spans="1:18" x14ac:dyDescent="0.35">
      <c r="A60">
        <v>58</v>
      </c>
      <c r="B60" t="str">
        <f>'Exploratory Data Analysis - vid'!B59</f>
        <v>5MCREaYMKe4</v>
      </c>
      <c r="C60">
        <f>'Exploratory Data Analysis - vid'!N59</f>
        <v>6</v>
      </c>
      <c r="D60">
        <f>'Exploratory Data Analysis - vid'!O59</f>
        <v>2021</v>
      </c>
      <c r="E60">
        <f>IF('Exploratory Data Analysis - vid'!$AF59 = 'Multiple LR'!E$2,1,0)</f>
        <v>1</v>
      </c>
      <c r="F60">
        <f>IF('Exploratory Data Analysis - vid'!$AF59 = 'Multiple LR'!F$2,1,0)</f>
        <v>0</v>
      </c>
      <c r="G60">
        <f>IF('Exploratory Data Analysis - vid'!$AF59 = 'Multiple LR'!G$2,1,0)</f>
        <v>0</v>
      </c>
      <c r="H60">
        <f>IF('Exploratory Data Analysis - vid'!$AF59 = 'Multiple LR'!H$2,1,0)</f>
        <v>0</v>
      </c>
      <c r="I60">
        <f xml:space="preserve"> IF('Exploratory Data Analysis - vid'!$AL59='Multiple LR'!I$2,1,0)</f>
        <v>1</v>
      </c>
      <c r="J60">
        <f xml:space="preserve"> IF('Exploratory Data Analysis - vid'!$AL59='Multiple LR'!J$2,1,0)</f>
        <v>0</v>
      </c>
      <c r="K60">
        <f xml:space="preserve"> IF('Exploratory Data Analysis - vid'!$AL59='Multiple LR'!K$2,1,0)</f>
        <v>0</v>
      </c>
      <c r="L60">
        <f xml:space="preserve"> IF('Exploratory Data Analysis - vid'!$AL59='Multiple LR'!L$2,1,0)</f>
        <v>0</v>
      </c>
      <c r="M60">
        <f xml:space="preserve"> IF('Exploratory Data Analysis - vid'!$AL59='Multiple LR'!M$2,1,0)</f>
        <v>0</v>
      </c>
      <c r="N60">
        <f xml:space="preserve"> IF('Exploratory Data Analysis - vid'!$AL59='Multiple LR'!N$2,1,0)</f>
        <v>0</v>
      </c>
      <c r="O60">
        <v>382</v>
      </c>
      <c r="P60">
        <f>'Exploratory Data Analysis - vid'!V59</f>
        <v>56972</v>
      </c>
      <c r="Q60">
        <f t="shared" si="0"/>
        <v>10.950315198054478</v>
      </c>
      <c r="R60">
        <f>'Exploratory Data Analysis - vid'!X59</f>
        <v>1310</v>
      </c>
    </row>
    <row r="61" spans="1:18" x14ac:dyDescent="0.35">
      <c r="A61">
        <v>59</v>
      </c>
      <c r="B61" t="str">
        <f>'Exploratory Data Analysis - vid'!B60</f>
        <v>NyACiHSN6nw</v>
      </c>
      <c r="C61">
        <f>'Exploratory Data Analysis - vid'!N60</f>
        <v>6</v>
      </c>
      <c r="D61">
        <f>'Exploratory Data Analysis - vid'!O60</f>
        <v>2021</v>
      </c>
      <c r="E61">
        <f>IF('Exploratory Data Analysis - vid'!$AF60 = 'Multiple LR'!E$2,1,0)</f>
        <v>0</v>
      </c>
      <c r="F61">
        <f>IF('Exploratory Data Analysis - vid'!$AF60 = 'Multiple LR'!F$2,1,0)</f>
        <v>1</v>
      </c>
      <c r="G61">
        <f>IF('Exploratory Data Analysis - vid'!$AF60 = 'Multiple LR'!G$2,1,0)</f>
        <v>0</v>
      </c>
      <c r="H61">
        <f>IF('Exploratory Data Analysis - vid'!$AF60 = 'Multiple LR'!H$2,1,0)</f>
        <v>0</v>
      </c>
      <c r="I61">
        <f xml:space="preserve"> IF('Exploratory Data Analysis - vid'!$AL60='Multiple LR'!I$2,1,0)</f>
        <v>0</v>
      </c>
      <c r="J61">
        <f xml:space="preserve"> IF('Exploratory Data Analysis - vid'!$AL60='Multiple LR'!J$2,1,0)</f>
        <v>0</v>
      </c>
      <c r="K61">
        <f xml:space="preserve"> IF('Exploratory Data Analysis - vid'!$AL60='Multiple LR'!K$2,1,0)</f>
        <v>1</v>
      </c>
      <c r="L61">
        <f xml:space="preserve"> IF('Exploratory Data Analysis - vid'!$AL60='Multiple LR'!L$2,1,0)</f>
        <v>0</v>
      </c>
      <c r="M61">
        <f xml:space="preserve"> IF('Exploratory Data Analysis - vid'!$AL60='Multiple LR'!M$2,1,0)</f>
        <v>0</v>
      </c>
      <c r="N61">
        <f xml:space="preserve"> IF('Exploratory Data Analysis - vid'!$AL60='Multiple LR'!N$2,1,0)</f>
        <v>0</v>
      </c>
      <c r="O61">
        <v>471</v>
      </c>
      <c r="P61">
        <f>'Exploratory Data Analysis - vid'!V60</f>
        <v>67963</v>
      </c>
      <c r="Q61">
        <f t="shared" si="0"/>
        <v>11.126718718425458</v>
      </c>
      <c r="R61">
        <f>'Exploratory Data Analysis - vid'!X60</f>
        <v>1720</v>
      </c>
    </row>
    <row r="62" spans="1:18" x14ac:dyDescent="0.35">
      <c r="A62">
        <v>60</v>
      </c>
      <c r="B62" t="str">
        <f>'Exploratory Data Analysis - vid'!B61</f>
        <v>QzEgQeqlUCc</v>
      </c>
      <c r="C62">
        <f>'Exploratory Data Analysis - vid'!N61</f>
        <v>6</v>
      </c>
      <c r="D62">
        <f>'Exploratory Data Analysis - vid'!O61</f>
        <v>2021</v>
      </c>
      <c r="E62">
        <f>IF('Exploratory Data Analysis - vid'!$AF61 = 'Multiple LR'!E$2,1,0)</f>
        <v>0</v>
      </c>
      <c r="F62">
        <f>IF('Exploratory Data Analysis - vid'!$AF61 = 'Multiple LR'!F$2,1,0)</f>
        <v>0</v>
      </c>
      <c r="G62">
        <f>IF('Exploratory Data Analysis - vid'!$AF61 = 'Multiple LR'!G$2,1,0)</f>
        <v>1</v>
      </c>
      <c r="H62">
        <f>IF('Exploratory Data Analysis - vid'!$AF61 = 'Multiple LR'!H$2,1,0)</f>
        <v>0</v>
      </c>
      <c r="I62">
        <f xml:space="preserve"> IF('Exploratory Data Analysis - vid'!$AL61='Multiple LR'!I$2,1,0)</f>
        <v>0</v>
      </c>
      <c r="J62">
        <f xml:space="preserve"> IF('Exploratory Data Analysis - vid'!$AL61='Multiple LR'!J$2,1,0)</f>
        <v>0</v>
      </c>
      <c r="K62">
        <f xml:space="preserve"> IF('Exploratory Data Analysis - vid'!$AL61='Multiple LR'!K$2,1,0)</f>
        <v>1</v>
      </c>
      <c r="L62">
        <f xml:space="preserve"> IF('Exploratory Data Analysis - vid'!$AL61='Multiple LR'!L$2,1,0)</f>
        <v>0</v>
      </c>
      <c r="M62">
        <f xml:space="preserve"> IF('Exploratory Data Analysis - vid'!$AL61='Multiple LR'!M$2,1,0)</f>
        <v>0</v>
      </c>
      <c r="N62">
        <f xml:space="preserve"> IF('Exploratory Data Analysis - vid'!$AL61='Multiple LR'!N$2,1,0)</f>
        <v>0</v>
      </c>
      <c r="O62">
        <v>288</v>
      </c>
      <c r="P62">
        <f>'Exploratory Data Analysis - vid'!V61</f>
        <v>297157</v>
      </c>
      <c r="Q62">
        <f t="shared" si="0"/>
        <v>12.602015897643373</v>
      </c>
      <c r="R62">
        <f>'Exploratory Data Analysis - vid'!X61</f>
        <v>7391</v>
      </c>
    </row>
    <row r="63" spans="1:18" x14ac:dyDescent="0.35">
      <c r="A63">
        <v>61</v>
      </c>
      <c r="B63" t="str">
        <f>'Exploratory Data Analysis - vid'!B62</f>
        <v>zMNd3clCa1Q</v>
      </c>
      <c r="C63">
        <f>'Exploratory Data Analysis - vid'!N62</f>
        <v>6</v>
      </c>
      <c r="D63">
        <f>'Exploratory Data Analysis - vid'!O62</f>
        <v>2021</v>
      </c>
      <c r="E63">
        <f>IF('Exploratory Data Analysis - vid'!$AF62 = 'Multiple LR'!E$2,1,0)</f>
        <v>1</v>
      </c>
      <c r="F63">
        <f>IF('Exploratory Data Analysis - vid'!$AF62 = 'Multiple LR'!F$2,1,0)</f>
        <v>0</v>
      </c>
      <c r="G63">
        <f>IF('Exploratory Data Analysis - vid'!$AF62 = 'Multiple LR'!G$2,1,0)</f>
        <v>0</v>
      </c>
      <c r="H63">
        <f>IF('Exploratory Data Analysis - vid'!$AF62 = 'Multiple LR'!H$2,1,0)</f>
        <v>0</v>
      </c>
      <c r="I63">
        <f xml:space="preserve"> IF('Exploratory Data Analysis - vid'!$AL62='Multiple LR'!I$2,1,0)</f>
        <v>0</v>
      </c>
      <c r="J63">
        <f xml:space="preserve"> IF('Exploratory Data Analysis - vid'!$AL62='Multiple LR'!J$2,1,0)</f>
        <v>0</v>
      </c>
      <c r="K63">
        <f xml:space="preserve"> IF('Exploratory Data Analysis - vid'!$AL62='Multiple LR'!K$2,1,0)</f>
        <v>1</v>
      </c>
      <c r="L63">
        <f xml:space="preserve"> IF('Exploratory Data Analysis - vid'!$AL62='Multiple LR'!L$2,1,0)</f>
        <v>0</v>
      </c>
      <c r="M63">
        <f xml:space="preserve"> IF('Exploratory Data Analysis - vid'!$AL62='Multiple LR'!M$2,1,0)</f>
        <v>0</v>
      </c>
      <c r="N63">
        <f xml:space="preserve"> IF('Exploratory Data Analysis - vid'!$AL62='Multiple LR'!N$2,1,0)</f>
        <v>0</v>
      </c>
      <c r="O63">
        <v>381</v>
      </c>
      <c r="P63">
        <f>'Exploratory Data Analysis - vid'!V62</f>
        <v>22175</v>
      </c>
      <c r="Q63">
        <f t="shared" si="0"/>
        <v>10.00672080717778</v>
      </c>
      <c r="R63">
        <f>'Exploratory Data Analysis - vid'!X62</f>
        <v>477</v>
      </c>
    </row>
    <row r="64" spans="1:18" x14ac:dyDescent="0.35">
      <c r="A64">
        <v>62</v>
      </c>
      <c r="B64" t="str">
        <f>'Exploratory Data Analysis - vid'!B63</f>
        <v>orzBtZv2fCg</v>
      </c>
      <c r="C64">
        <f>'Exploratory Data Analysis - vid'!N63</f>
        <v>6</v>
      </c>
      <c r="D64">
        <f>'Exploratory Data Analysis - vid'!O63</f>
        <v>2021</v>
      </c>
      <c r="E64">
        <f>IF('Exploratory Data Analysis - vid'!$AF63 = 'Multiple LR'!E$2,1,0)</f>
        <v>0</v>
      </c>
      <c r="F64">
        <f>IF('Exploratory Data Analysis - vid'!$AF63 = 'Multiple LR'!F$2,1,0)</f>
        <v>1</v>
      </c>
      <c r="G64">
        <f>IF('Exploratory Data Analysis - vid'!$AF63 = 'Multiple LR'!G$2,1,0)</f>
        <v>0</v>
      </c>
      <c r="H64">
        <f>IF('Exploratory Data Analysis - vid'!$AF63 = 'Multiple LR'!H$2,1,0)</f>
        <v>0</v>
      </c>
      <c r="I64">
        <f xml:space="preserve"> IF('Exploratory Data Analysis - vid'!$AL63='Multiple LR'!I$2,1,0)</f>
        <v>0</v>
      </c>
      <c r="J64">
        <f xml:space="preserve"> IF('Exploratory Data Analysis - vid'!$AL63='Multiple LR'!J$2,1,0)</f>
        <v>0</v>
      </c>
      <c r="K64">
        <f xml:space="preserve"> IF('Exploratory Data Analysis - vid'!$AL63='Multiple LR'!K$2,1,0)</f>
        <v>1</v>
      </c>
      <c r="L64">
        <f xml:space="preserve"> IF('Exploratory Data Analysis - vid'!$AL63='Multiple LR'!L$2,1,0)</f>
        <v>0</v>
      </c>
      <c r="M64">
        <f xml:space="preserve"> IF('Exploratory Data Analysis - vid'!$AL63='Multiple LR'!M$2,1,0)</f>
        <v>0</v>
      </c>
      <c r="N64">
        <f xml:space="preserve"> IF('Exploratory Data Analysis - vid'!$AL63='Multiple LR'!N$2,1,0)</f>
        <v>0</v>
      </c>
      <c r="O64">
        <v>267</v>
      </c>
      <c r="P64">
        <f>'Exploratory Data Analysis - vid'!V63</f>
        <v>19160</v>
      </c>
      <c r="Q64">
        <f t="shared" si="0"/>
        <v>9.8605800515248507</v>
      </c>
      <c r="R64">
        <f>'Exploratory Data Analysis - vid'!X63</f>
        <v>384</v>
      </c>
    </row>
    <row r="65" spans="1:18" x14ac:dyDescent="0.35">
      <c r="A65">
        <v>63</v>
      </c>
      <c r="B65" t="str">
        <f>'Exploratory Data Analysis - vid'!B64</f>
        <v>uujIVbc9CDw</v>
      </c>
      <c r="C65">
        <f>'Exploratory Data Analysis - vid'!N64</f>
        <v>6</v>
      </c>
      <c r="D65">
        <f>'Exploratory Data Analysis - vid'!O64</f>
        <v>2021</v>
      </c>
      <c r="E65">
        <f>IF('Exploratory Data Analysis - vid'!$AF64 = 'Multiple LR'!E$2,1,0)</f>
        <v>1</v>
      </c>
      <c r="F65">
        <f>IF('Exploratory Data Analysis - vid'!$AF64 = 'Multiple LR'!F$2,1,0)</f>
        <v>0</v>
      </c>
      <c r="G65">
        <f>IF('Exploratory Data Analysis - vid'!$AF64 = 'Multiple LR'!G$2,1,0)</f>
        <v>0</v>
      </c>
      <c r="H65">
        <f>IF('Exploratory Data Analysis - vid'!$AF64 = 'Multiple LR'!H$2,1,0)</f>
        <v>0</v>
      </c>
      <c r="I65">
        <f xml:space="preserve"> IF('Exploratory Data Analysis - vid'!$AL64='Multiple LR'!I$2,1,0)</f>
        <v>0</v>
      </c>
      <c r="J65">
        <f xml:space="preserve"> IF('Exploratory Data Analysis - vid'!$AL64='Multiple LR'!J$2,1,0)</f>
        <v>0</v>
      </c>
      <c r="K65">
        <f xml:space="preserve"> IF('Exploratory Data Analysis - vid'!$AL64='Multiple LR'!K$2,1,0)</f>
        <v>0</v>
      </c>
      <c r="L65">
        <f xml:space="preserve"> IF('Exploratory Data Analysis - vid'!$AL64='Multiple LR'!L$2,1,0)</f>
        <v>0</v>
      </c>
      <c r="M65">
        <f xml:space="preserve"> IF('Exploratory Data Analysis - vid'!$AL64='Multiple LR'!M$2,1,0)</f>
        <v>1</v>
      </c>
      <c r="N65">
        <f xml:space="preserve"> IF('Exploratory Data Analysis - vid'!$AL64='Multiple LR'!N$2,1,0)</f>
        <v>0</v>
      </c>
      <c r="O65">
        <v>426</v>
      </c>
      <c r="P65">
        <f>'Exploratory Data Analysis - vid'!V64</f>
        <v>767381</v>
      </c>
      <c r="Q65">
        <f t="shared" si="0"/>
        <v>13.550738697562238</v>
      </c>
      <c r="R65">
        <f>'Exploratory Data Analysis - vid'!X64</f>
        <v>9846</v>
      </c>
    </row>
    <row r="66" spans="1:18" x14ac:dyDescent="0.35">
      <c r="A66">
        <v>64</v>
      </c>
      <c r="B66" t="str">
        <f>'Exploratory Data Analysis - vid'!B65</f>
        <v>AP6HkUt9oLk</v>
      </c>
      <c r="C66">
        <f>'Exploratory Data Analysis - vid'!N65</f>
        <v>6</v>
      </c>
      <c r="D66">
        <f>'Exploratory Data Analysis - vid'!O65</f>
        <v>2021</v>
      </c>
      <c r="E66">
        <f>IF('Exploratory Data Analysis - vid'!$AF65 = 'Multiple LR'!E$2,1,0)</f>
        <v>0</v>
      </c>
      <c r="F66">
        <f>IF('Exploratory Data Analysis - vid'!$AF65 = 'Multiple LR'!F$2,1,0)</f>
        <v>1</v>
      </c>
      <c r="G66">
        <f>IF('Exploratory Data Analysis - vid'!$AF65 = 'Multiple LR'!G$2,1,0)</f>
        <v>0</v>
      </c>
      <c r="H66">
        <f>IF('Exploratory Data Analysis - vid'!$AF65 = 'Multiple LR'!H$2,1,0)</f>
        <v>0</v>
      </c>
      <c r="I66">
        <f xml:space="preserve"> IF('Exploratory Data Analysis - vid'!$AL65='Multiple LR'!I$2,1,0)</f>
        <v>1</v>
      </c>
      <c r="J66">
        <f xml:space="preserve"> IF('Exploratory Data Analysis - vid'!$AL65='Multiple LR'!J$2,1,0)</f>
        <v>0</v>
      </c>
      <c r="K66">
        <f xml:space="preserve"> IF('Exploratory Data Analysis - vid'!$AL65='Multiple LR'!K$2,1,0)</f>
        <v>0</v>
      </c>
      <c r="L66">
        <f xml:space="preserve"> IF('Exploratory Data Analysis - vid'!$AL65='Multiple LR'!L$2,1,0)</f>
        <v>0</v>
      </c>
      <c r="M66">
        <f xml:space="preserve"> IF('Exploratory Data Analysis - vid'!$AL65='Multiple LR'!M$2,1,0)</f>
        <v>0</v>
      </c>
      <c r="N66">
        <f xml:space="preserve"> IF('Exploratory Data Analysis - vid'!$AL65='Multiple LR'!N$2,1,0)</f>
        <v>0</v>
      </c>
      <c r="O66">
        <v>507</v>
      </c>
      <c r="P66">
        <f>'Exploratory Data Analysis - vid'!V65</f>
        <v>58087</v>
      </c>
      <c r="Q66">
        <f t="shared" si="0"/>
        <v>10.969697165652292</v>
      </c>
      <c r="R66">
        <f>'Exploratory Data Analysis - vid'!X65</f>
        <v>1308</v>
      </c>
    </row>
    <row r="67" spans="1:18" x14ac:dyDescent="0.35">
      <c r="A67">
        <v>65</v>
      </c>
      <c r="B67" t="str">
        <f>'Exploratory Data Analysis - vid'!B66</f>
        <v>3Pnk-m1vNl8</v>
      </c>
      <c r="C67">
        <f>'Exploratory Data Analysis - vid'!N66</f>
        <v>6</v>
      </c>
      <c r="D67">
        <f>'Exploratory Data Analysis - vid'!O66</f>
        <v>2021</v>
      </c>
      <c r="E67">
        <f>IF('Exploratory Data Analysis - vid'!$AF66 = 'Multiple LR'!E$2,1,0)</f>
        <v>1</v>
      </c>
      <c r="F67">
        <f>IF('Exploratory Data Analysis - vid'!$AF66 = 'Multiple LR'!F$2,1,0)</f>
        <v>0</v>
      </c>
      <c r="G67">
        <f>IF('Exploratory Data Analysis - vid'!$AF66 = 'Multiple LR'!G$2,1,0)</f>
        <v>0</v>
      </c>
      <c r="H67">
        <f>IF('Exploratory Data Analysis - vid'!$AF66 = 'Multiple LR'!H$2,1,0)</f>
        <v>0</v>
      </c>
      <c r="I67">
        <f xml:space="preserve"> IF('Exploratory Data Analysis - vid'!$AL66='Multiple LR'!I$2,1,0)</f>
        <v>0</v>
      </c>
      <c r="J67">
        <f xml:space="preserve"> IF('Exploratory Data Analysis - vid'!$AL66='Multiple LR'!J$2,1,0)</f>
        <v>1</v>
      </c>
      <c r="K67">
        <f xml:space="preserve"> IF('Exploratory Data Analysis - vid'!$AL66='Multiple LR'!K$2,1,0)</f>
        <v>0</v>
      </c>
      <c r="L67">
        <f xml:space="preserve"> IF('Exploratory Data Analysis - vid'!$AL66='Multiple LR'!L$2,1,0)</f>
        <v>0</v>
      </c>
      <c r="M67">
        <f xml:space="preserve"> IF('Exploratory Data Analysis - vid'!$AL66='Multiple LR'!M$2,1,0)</f>
        <v>0</v>
      </c>
      <c r="N67">
        <f xml:space="preserve"> IF('Exploratory Data Analysis - vid'!$AL66='Multiple LR'!N$2,1,0)</f>
        <v>0</v>
      </c>
      <c r="O67">
        <v>647</v>
      </c>
      <c r="P67">
        <f>'Exploratory Data Analysis - vid'!V66</f>
        <v>70883</v>
      </c>
      <c r="Q67">
        <f t="shared" si="0"/>
        <v>11.168785909439716</v>
      </c>
      <c r="R67">
        <f>'Exploratory Data Analysis - vid'!X66</f>
        <v>1269</v>
      </c>
    </row>
    <row r="68" spans="1:18" x14ac:dyDescent="0.35">
      <c r="A68">
        <v>66</v>
      </c>
      <c r="B68" t="str">
        <f>'Exploratory Data Analysis - vid'!B67</f>
        <v>VBLPMS1B-5k</v>
      </c>
      <c r="C68">
        <f>'Exploratory Data Analysis - vid'!N67</f>
        <v>6</v>
      </c>
      <c r="D68">
        <f>'Exploratory Data Analysis - vid'!O67</f>
        <v>2021</v>
      </c>
      <c r="E68">
        <f>IF('Exploratory Data Analysis - vid'!$AF67 = 'Multiple LR'!E$2,1,0)</f>
        <v>1</v>
      </c>
      <c r="F68">
        <f>IF('Exploratory Data Analysis - vid'!$AF67 = 'Multiple LR'!F$2,1,0)</f>
        <v>0</v>
      </c>
      <c r="G68">
        <f>IF('Exploratory Data Analysis - vid'!$AF67 = 'Multiple LR'!G$2,1,0)</f>
        <v>0</v>
      </c>
      <c r="H68">
        <f>IF('Exploratory Data Analysis - vid'!$AF67 = 'Multiple LR'!H$2,1,0)</f>
        <v>0</v>
      </c>
      <c r="I68">
        <f xml:space="preserve"> IF('Exploratory Data Analysis - vid'!$AL67='Multiple LR'!I$2,1,0)</f>
        <v>0</v>
      </c>
      <c r="J68">
        <f xml:space="preserve"> IF('Exploratory Data Analysis - vid'!$AL67='Multiple LR'!J$2,1,0)</f>
        <v>1</v>
      </c>
      <c r="K68">
        <f xml:space="preserve"> IF('Exploratory Data Analysis - vid'!$AL67='Multiple LR'!K$2,1,0)</f>
        <v>0</v>
      </c>
      <c r="L68">
        <f xml:space="preserve"> IF('Exploratory Data Analysis - vid'!$AL67='Multiple LR'!L$2,1,0)</f>
        <v>0</v>
      </c>
      <c r="M68">
        <f xml:space="preserve"> IF('Exploratory Data Analysis - vid'!$AL67='Multiple LR'!M$2,1,0)</f>
        <v>0</v>
      </c>
      <c r="N68">
        <f xml:space="preserve"> IF('Exploratory Data Analysis - vid'!$AL67='Multiple LR'!N$2,1,0)</f>
        <v>0</v>
      </c>
      <c r="O68">
        <v>417</v>
      </c>
      <c r="P68">
        <f>'Exploratory Data Analysis - vid'!V67</f>
        <v>25101</v>
      </c>
      <c r="Q68">
        <f t="shared" ref="Q68:Q131" si="1">LN(P68)</f>
        <v>10.130662964963708</v>
      </c>
      <c r="R68">
        <f>'Exploratory Data Analysis - vid'!X67</f>
        <v>693</v>
      </c>
    </row>
    <row r="69" spans="1:18" x14ac:dyDescent="0.35">
      <c r="A69">
        <v>67</v>
      </c>
      <c r="B69" t="str">
        <f>'Exploratory Data Analysis - vid'!B68</f>
        <v>zJiVwcCpML8</v>
      </c>
      <c r="C69">
        <f>'Exploratory Data Analysis - vid'!N68</f>
        <v>6</v>
      </c>
      <c r="D69">
        <f>'Exploratory Data Analysis - vid'!O68</f>
        <v>2021</v>
      </c>
      <c r="E69">
        <f>IF('Exploratory Data Analysis - vid'!$AF68 = 'Multiple LR'!E$2,1,0)</f>
        <v>1</v>
      </c>
      <c r="F69">
        <f>IF('Exploratory Data Analysis - vid'!$AF68 = 'Multiple LR'!F$2,1,0)</f>
        <v>0</v>
      </c>
      <c r="G69">
        <f>IF('Exploratory Data Analysis - vid'!$AF68 = 'Multiple LR'!G$2,1,0)</f>
        <v>0</v>
      </c>
      <c r="H69">
        <f>IF('Exploratory Data Analysis - vid'!$AF68 = 'Multiple LR'!H$2,1,0)</f>
        <v>0</v>
      </c>
      <c r="I69">
        <f xml:space="preserve"> IF('Exploratory Data Analysis - vid'!$AL68='Multiple LR'!I$2,1,0)</f>
        <v>0</v>
      </c>
      <c r="J69">
        <f xml:space="preserve"> IF('Exploratory Data Analysis - vid'!$AL68='Multiple LR'!J$2,1,0)</f>
        <v>1</v>
      </c>
      <c r="K69">
        <f xml:space="preserve"> IF('Exploratory Data Analysis - vid'!$AL68='Multiple LR'!K$2,1,0)</f>
        <v>0</v>
      </c>
      <c r="L69">
        <f xml:space="preserve"> IF('Exploratory Data Analysis - vid'!$AL68='Multiple LR'!L$2,1,0)</f>
        <v>0</v>
      </c>
      <c r="M69">
        <f xml:space="preserve"> IF('Exploratory Data Analysis - vid'!$AL68='Multiple LR'!M$2,1,0)</f>
        <v>0</v>
      </c>
      <c r="N69">
        <f xml:space="preserve"> IF('Exploratory Data Analysis - vid'!$AL68='Multiple LR'!N$2,1,0)</f>
        <v>0</v>
      </c>
      <c r="O69">
        <v>433</v>
      </c>
      <c r="P69">
        <f>'Exploratory Data Analysis - vid'!V68</f>
        <v>37722</v>
      </c>
      <c r="Q69">
        <f t="shared" si="1"/>
        <v>10.537998757611117</v>
      </c>
      <c r="R69">
        <f>'Exploratory Data Analysis - vid'!X68</f>
        <v>629</v>
      </c>
    </row>
    <row r="70" spans="1:18" x14ac:dyDescent="0.35">
      <c r="A70">
        <v>68</v>
      </c>
      <c r="B70" t="str">
        <f>'Exploratory Data Analysis - vid'!B69</f>
        <v>dm1BDM9jD7Q</v>
      </c>
      <c r="C70">
        <f>'Exploratory Data Analysis - vid'!N69</f>
        <v>6</v>
      </c>
      <c r="D70">
        <f>'Exploratory Data Analysis - vid'!O69</f>
        <v>2021</v>
      </c>
      <c r="E70">
        <f>IF('Exploratory Data Analysis - vid'!$AF69 = 'Multiple LR'!E$2,1,0)</f>
        <v>1</v>
      </c>
      <c r="F70">
        <f>IF('Exploratory Data Analysis - vid'!$AF69 = 'Multiple LR'!F$2,1,0)</f>
        <v>0</v>
      </c>
      <c r="G70">
        <f>IF('Exploratory Data Analysis - vid'!$AF69 = 'Multiple LR'!G$2,1,0)</f>
        <v>0</v>
      </c>
      <c r="H70">
        <f>IF('Exploratory Data Analysis - vid'!$AF69 = 'Multiple LR'!H$2,1,0)</f>
        <v>0</v>
      </c>
      <c r="I70">
        <f xml:space="preserve"> IF('Exploratory Data Analysis - vid'!$AL69='Multiple LR'!I$2,1,0)</f>
        <v>0</v>
      </c>
      <c r="J70">
        <f xml:space="preserve"> IF('Exploratory Data Analysis - vid'!$AL69='Multiple LR'!J$2,1,0)</f>
        <v>1</v>
      </c>
      <c r="K70">
        <f xml:space="preserve"> IF('Exploratory Data Analysis - vid'!$AL69='Multiple LR'!K$2,1,0)</f>
        <v>0</v>
      </c>
      <c r="L70">
        <f xml:space="preserve"> IF('Exploratory Data Analysis - vid'!$AL69='Multiple LR'!L$2,1,0)</f>
        <v>0</v>
      </c>
      <c r="M70">
        <f xml:space="preserve"> IF('Exploratory Data Analysis - vid'!$AL69='Multiple LR'!M$2,1,0)</f>
        <v>0</v>
      </c>
      <c r="N70">
        <f xml:space="preserve"> IF('Exploratory Data Analysis - vid'!$AL69='Multiple LR'!N$2,1,0)</f>
        <v>0</v>
      </c>
      <c r="O70">
        <v>486</v>
      </c>
      <c r="P70">
        <f>'Exploratory Data Analysis - vid'!V69</f>
        <v>24973</v>
      </c>
      <c r="Q70">
        <f t="shared" si="1"/>
        <v>10.125550520230094</v>
      </c>
      <c r="R70">
        <f>'Exploratory Data Analysis - vid'!X69</f>
        <v>778</v>
      </c>
    </row>
    <row r="71" spans="1:18" x14ac:dyDescent="0.35">
      <c r="A71">
        <v>69</v>
      </c>
      <c r="B71" t="str">
        <f>'Exploratory Data Analysis - vid'!B70</f>
        <v>Dkvkf8Z5xPU</v>
      </c>
      <c r="C71">
        <f>'Exploratory Data Analysis - vid'!N70</f>
        <v>7</v>
      </c>
      <c r="D71">
        <f>'Exploratory Data Analysis - vid'!O70</f>
        <v>2021</v>
      </c>
      <c r="E71">
        <f>IF('Exploratory Data Analysis - vid'!$AF70 = 'Multiple LR'!E$2,1,0)</f>
        <v>1</v>
      </c>
      <c r="F71">
        <f>IF('Exploratory Data Analysis - vid'!$AF70 = 'Multiple LR'!F$2,1,0)</f>
        <v>0</v>
      </c>
      <c r="G71">
        <f>IF('Exploratory Data Analysis - vid'!$AF70 = 'Multiple LR'!G$2,1,0)</f>
        <v>0</v>
      </c>
      <c r="H71">
        <f>IF('Exploratory Data Analysis - vid'!$AF70 = 'Multiple LR'!H$2,1,0)</f>
        <v>0</v>
      </c>
      <c r="I71">
        <f xml:space="preserve"> IF('Exploratory Data Analysis - vid'!$AL70='Multiple LR'!I$2,1,0)</f>
        <v>0</v>
      </c>
      <c r="J71">
        <f xml:space="preserve"> IF('Exploratory Data Analysis - vid'!$AL70='Multiple LR'!J$2,1,0)</f>
        <v>1</v>
      </c>
      <c r="K71">
        <f xml:space="preserve"> IF('Exploratory Data Analysis - vid'!$AL70='Multiple LR'!K$2,1,0)</f>
        <v>0</v>
      </c>
      <c r="L71">
        <f xml:space="preserve"> IF('Exploratory Data Analysis - vid'!$AL70='Multiple LR'!L$2,1,0)</f>
        <v>0</v>
      </c>
      <c r="M71">
        <f xml:space="preserve"> IF('Exploratory Data Analysis - vid'!$AL70='Multiple LR'!M$2,1,0)</f>
        <v>0</v>
      </c>
      <c r="N71">
        <f xml:space="preserve"> IF('Exploratory Data Analysis - vid'!$AL70='Multiple LR'!N$2,1,0)</f>
        <v>0</v>
      </c>
      <c r="O71">
        <v>445</v>
      </c>
      <c r="P71">
        <f>'Exploratory Data Analysis - vid'!V70</f>
        <v>33105</v>
      </c>
      <c r="Q71">
        <f t="shared" si="1"/>
        <v>10.407439607358947</v>
      </c>
      <c r="R71">
        <f>'Exploratory Data Analysis - vid'!X70</f>
        <v>446</v>
      </c>
    </row>
    <row r="72" spans="1:18" x14ac:dyDescent="0.35">
      <c r="A72">
        <v>70</v>
      </c>
      <c r="B72" t="str">
        <f>'Exploratory Data Analysis - vid'!B71</f>
        <v>9eJhV7xTy_c</v>
      </c>
      <c r="C72">
        <f>'Exploratory Data Analysis - vid'!N71</f>
        <v>7</v>
      </c>
      <c r="D72">
        <f>'Exploratory Data Analysis - vid'!O71</f>
        <v>2021</v>
      </c>
      <c r="E72">
        <f>IF('Exploratory Data Analysis - vid'!$AF71 = 'Multiple LR'!E$2,1,0)</f>
        <v>0</v>
      </c>
      <c r="F72">
        <f>IF('Exploratory Data Analysis - vid'!$AF71 = 'Multiple LR'!F$2,1,0)</f>
        <v>0</v>
      </c>
      <c r="G72">
        <f>IF('Exploratory Data Analysis - vid'!$AF71 = 'Multiple LR'!G$2,1,0)</f>
        <v>1</v>
      </c>
      <c r="H72">
        <f>IF('Exploratory Data Analysis - vid'!$AF71 = 'Multiple LR'!H$2,1,0)</f>
        <v>0</v>
      </c>
      <c r="I72">
        <f xml:space="preserve"> IF('Exploratory Data Analysis - vid'!$AL71='Multiple LR'!I$2,1,0)</f>
        <v>0</v>
      </c>
      <c r="J72">
        <f xml:space="preserve"> IF('Exploratory Data Analysis - vid'!$AL71='Multiple LR'!J$2,1,0)</f>
        <v>1</v>
      </c>
      <c r="K72">
        <f xml:space="preserve"> IF('Exploratory Data Analysis - vid'!$AL71='Multiple LR'!K$2,1,0)</f>
        <v>0</v>
      </c>
      <c r="L72">
        <f xml:space="preserve"> IF('Exploratory Data Analysis - vid'!$AL71='Multiple LR'!L$2,1,0)</f>
        <v>0</v>
      </c>
      <c r="M72">
        <f xml:space="preserve"> IF('Exploratory Data Analysis - vid'!$AL71='Multiple LR'!M$2,1,0)</f>
        <v>0</v>
      </c>
      <c r="N72">
        <f xml:space="preserve"> IF('Exploratory Data Analysis - vid'!$AL71='Multiple LR'!N$2,1,0)</f>
        <v>0</v>
      </c>
      <c r="O72">
        <v>554</v>
      </c>
      <c r="P72">
        <f>'Exploratory Data Analysis - vid'!V71</f>
        <v>23275</v>
      </c>
      <c r="Q72">
        <f t="shared" si="1"/>
        <v>10.055135102145268</v>
      </c>
      <c r="R72">
        <f>'Exploratory Data Analysis - vid'!X71</f>
        <v>361</v>
      </c>
    </row>
    <row r="73" spans="1:18" x14ac:dyDescent="0.35">
      <c r="A73">
        <v>71</v>
      </c>
      <c r="B73" t="str">
        <f>'Exploratory Data Analysis - vid'!B72</f>
        <v>AYX2s8byrlk</v>
      </c>
      <c r="C73">
        <f>'Exploratory Data Analysis - vid'!N72</f>
        <v>7</v>
      </c>
      <c r="D73">
        <f>'Exploratory Data Analysis - vid'!O72</f>
        <v>2021</v>
      </c>
      <c r="E73">
        <f>IF('Exploratory Data Analysis - vid'!$AF72 = 'Multiple LR'!E$2,1,0)</f>
        <v>0</v>
      </c>
      <c r="F73">
        <f>IF('Exploratory Data Analysis - vid'!$AF72 = 'Multiple LR'!F$2,1,0)</f>
        <v>1</v>
      </c>
      <c r="G73">
        <f>IF('Exploratory Data Analysis - vid'!$AF72 = 'Multiple LR'!G$2,1,0)</f>
        <v>0</v>
      </c>
      <c r="H73">
        <f>IF('Exploratory Data Analysis - vid'!$AF72 = 'Multiple LR'!H$2,1,0)</f>
        <v>0</v>
      </c>
      <c r="I73">
        <f xml:space="preserve"> IF('Exploratory Data Analysis - vid'!$AL72='Multiple LR'!I$2,1,0)</f>
        <v>0</v>
      </c>
      <c r="J73">
        <f xml:space="preserve"> IF('Exploratory Data Analysis - vid'!$AL72='Multiple LR'!J$2,1,0)</f>
        <v>0</v>
      </c>
      <c r="K73">
        <f xml:space="preserve"> IF('Exploratory Data Analysis - vid'!$AL72='Multiple LR'!K$2,1,0)</f>
        <v>1</v>
      </c>
      <c r="L73">
        <f xml:space="preserve"> IF('Exploratory Data Analysis - vid'!$AL72='Multiple LR'!L$2,1,0)</f>
        <v>0</v>
      </c>
      <c r="M73">
        <f xml:space="preserve"> IF('Exploratory Data Analysis - vid'!$AL72='Multiple LR'!M$2,1,0)</f>
        <v>0</v>
      </c>
      <c r="N73">
        <f xml:space="preserve"> IF('Exploratory Data Analysis - vid'!$AL72='Multiple LR'!N$2,1,0)</f>
        <v>0</v>
      </c>
      <c r="O73">
        <v>171</v>
      </c>
      <c r="P73">
        <f>'Exploratory Data Analysis - vid'!V72</f>
        <v>22327</v>
      </c>
      <c r="Q73">
        <f t="shared" si="1"/>
        <v>10.013551987398436</v>
      </c>
      <c r="R73">
        <f>'Exploratory Data Analysis - vid'!X72</f>
        <v>390</v>
      </c>
    </row>
    <row r="74" spans="1:18" x14ac:dyDescent="0.35">
      <c r="A74">
        <v>72</v>
      </c>
      <c r="B74" t="str">
        <f>'Exploratory Data Analysis - vid'!B73</f>
        <v>VWuq7neLbVM</v>
      </c>
      <c r="C74">
        <f>'Exploratory Data Analysis - vid'!N73</f>
        <v>7</v>
      </c>
      <c r="D74">
        <f>'Exploratory Data Analysis - vid'!O73</f>
        <v>2021</v>
      </c>
      <c r="E74">
        <f>IF('Exploratory Data Analysis - vid'!$AF73 = 'Multiple LR'!E$2,1,0)</f>
        <v>0</v>
      </c>
      <c r="F74">
        <f>IF('Exploratory Data Analysis - vid'!$AF73 = 'Multiple LR'!F$2,1,0)</f>
        <v>0</v>
      </c>
      <c r="G74">
        <f>IF('Exploratory Data Analysis - vid'!$AF73 = 'Multiple LR'!G$2,1,0)</f>
        <v>1</v>
      </c>
      <c r="H74">
        <f>IF('Exploratory Data Analysis - vid'!$AF73 = 'Multiple LR'!H$2,1,0)</f>
        <v>0</v>
      </c>
      <c r="I74">
        <f xml:space="preserve"> IF('Exploratory Data Analysis - vid'!$AL73='Multiple LR'!I$2,1,0)</f>
        <v>0</v>
      </c>
      <c r="J74">
        <f xml:space="preserve"> IF('Exploratory Data Analysis - vid'!$AL73='Multiple LR'!J$2,1,0)</f>
        <v>1</v>
      </c>
      <c r="K74">
        <f xml:space="preserve"> IF('Exploratory Data Analysis - vid'!$AL73='Multiple LR'!K$2,1,0)</f>
        <v>0</v>
      </c>
      <c r="L74">
        <f xml:space="preserve"> IF('Exploratory Data Analysis - vid'!$AL73='Multiple LR'!L$2,1,0)</f>
        <v>0</v>
      </c>
      <c r="M74">
        <f xml:space="preserve"> IF('Exploratory Data Analysis - vid'!$AL73='Multiple LR'!M$2,1,0)</f>
        <v>0</v>
      </c>
      <c r="N74">
        <f xml:space="preserve"> IF('Exploratory Data Analysis - vid'!$AL73='Multiple LR'!N$2,1,0)</f>
        <v>0</v>
      </c>
      <c r="O74">
        <v>256</v>
      </c>
      <c r="P74">
        <f>'Exploratory Data Analysis - vid'!V73</f>
        <v>10738</v>
      </c>
      <c r="Q74">
        <f t="shared" si="1"/>
        <v>9.281544130982514</v>
      </c>
      <c r="R74">
        <f>'Exploratory Data Analysis - vid'!X73</f>
        <v>226</v>
      </c>
    </row>
    <row r="75" spans="1:18" x14ac:dyDescent="0.35">
      <c r="A75">
        <v>73</v>
      </c>
      <c r="B75" t="str">
        <f>'Exploratory Data Analysis - vid'!B74</f>
        <v>O14mqVY5Iyg</v>
      </c>
      <c r="C75">
        <f>'Exploratory Data Analysis - vid'!N74</f>
        <v>7</v>
      </c>
      <c r="D75">
        <f>'Exploratory Data Analysis - vid'!O74</f>
        <v>2021</v>
      </c>
      <c r="E75">
        <f>IF('Exploratory Data Analysis - vid'!$AF74 = 'Multiple LR'!E$2,1,0)</f>
        <v>1</v>
      </c>
      <c r="F75">
        <f>IF('Exploratory Data Analysis - vid'!$AF74 = 'Multiple LR'!F$2,1,0)</f>
        <v>0</v>
      </c>
      <c r="G75">
        <f>IF('Exploratory Data Analysis - vid'!$AF74 = 'Multiple LR'!G$2,1,0)</f>
        <v>0</v>
      </c>
      <c r="H75">
        <f>IF('Exploratory Data Analysis - vid'!$AF74 = 'Multiple LR'!H$2,1,0)</f>
        <v>0</v>
      </c>
      <c r="I75">
        <f xml:space="preserve"> IF('Exploratory Data Analysis - vid'!$AL74='Multiple LR'!I$2,1,0)</f>
        <v>0</v>
      </c>
      <c r="J75">
        <f xml:space="preserve"> IF('Exploratory Data Analysis - vid'!$AL74='Multiple LR'!J$2,1,0)</f>
        <v>0</v>
      </c>
      <c r="K75">
        <f xml:space="preserve"> IF('Exploratory Data Analysis - vid'!$AL74='Multiple LR'!K$2,1,0)</f>
        <v>0</v>
      </c>
      <c r="L75">
        <f xml:space="preserve"> IF('Exploratory Data Analysis - vid'!$AL74='Multiple LR'!L$2,1,0)</f>
        <v>0</v>
      </c>
      <c r="M75">
        <f xml:space="preserve"> IF('Exploratory Data Analysis - vid'!$AL74='Multiple LR'!M$2,1,0)</f>
        <v>1</v>
      </c>
      <c r="N75">
        <f xml:space="preserve"> IF('Exploratory Data Analysis - vid'!$AL74='Multiple LR'!N$2,1,0)</f>
        <v>0</v>
      </c>
      <c r="O75">
        <v>714</v>
      </c>
      <c r="P75">
        <f>'Exploratory Data Analysis - vid'!V74</f>
        <v>131401</v>
      </c>
      <c r="Q75">
        <f t="shared" si="1"/>
        <v>11.786008995353765</v>
      </c>
      <c r="R75">
        <f>'Exploratory Data Analysis - vid'!X74</f>
        <v>2748</v>
      </c>
    </row>
    <row r="76" spans="1:18" x14ac:dyDescent="0.35">
      <c r="A76">
        <v>74</v>
      </c>
      <c r="B76" t="str">
        <f>'Exploratory Data Analysis - vid'!B75</f>
        <v>96CiVEN_YV0</v>
      </c>
      <c r="C76">
        <f>'Exploratory Data Analysis - vid'!N75</f>
        <v>7</v>
      </c>
      <c r="D76">
        <f>'Exploratory Data Analysis - vid'!O75</f>
        <v>2021</v>
      </c>
      <c r="E76">
        <f>IF('Exploratory Data Analysis - vid'!$AF75 = 'Multiple LR'!E$2,1,0)</f>
        <v>0</v>
      </c>
      <c r="F76">
        <f>IF('Exploratory Data Analysis - vid'!$AF75 = 'Multiple LR'!F$2,1,0)</f>
        <v>0</v>
      </c>
      <c r="G76">
        <f>IF('Exploratory Data Analysis - vid'!$AF75 = 'Multiple LR'!G$2,1,0)</f>
        <v>1</v>
      </c>
      <c r="H76">
        <f>IF('Exploratory Data Analysis - vid'!$AF75 = 'Multiple LR'!H$2,1,0)</f>
        <v>0</v>
      </c>
      <c r="I76">
        <f xml:space="preserve"> IF('Exploratory Data Analysis - vid'!$AL75='Multiple LR'!I$2,1,0)</f>
        <v>0</v>
      </c>
      <c r="J76">
        <f xml:space="preserve"> IF('Exploratory Data Analysis - vid'!$AL75='Multiple LR'!J$2,1,0)</f>
        <v>0</v>
      </c>
      <c r="K76">
        <f xml:space="preserve"> IF('Exploratory Data Analysis - vid'!$AL75='Multiple LR'!K$2,1,0)</f>
        <v>0</v>
      </c>
      <c r="L76">
        <f xml:space="preserve"> IF('Exploratory Data Analysis - vid'!$AL75='Multiple LR'!L$2,1,0)</f>
        <v>0</v>
      </c>
      <c r="M76">
        <f xml:space="preserve"> IF('Exploratory Data Analysis - vid'!$AL75='Multiple LR'!M$2,1,0)</f>
        <v>0</v>
      </c>
      <c r="N76">
        <f xml:space="preserve"> IF('Exploratory Data Analysis - vid'!$AL75='Multiple LR'!N$2,1,0)</f>
        <v>1</v>
      </c>
      <c r="O76">
        <v>843</v>
      </c>
      <c r="P76">
        <f>'Exploratory Data Analysis - vid'!V75</f>
        <v>53649</v>
      </c>
      <c r="Q76">
        <f t="shared" si="1"/>
        <v>10.890218108556146</v>
      </c>
      <c r="R76">
        <f>'Exploratory Data Analysis - vid'!X75</f>
        <v>1043</v>
      </c>
    </row>
    <row r="77" spans="1:18" x14ac:dyDescent="0.35">
      <c r="A77">
        <v>75</v>
      </c>
      <c r="B77" t="str">
        <f>'Exploratory Data Analysis - vid'!B76</f>
        <v>6B5JXvZEMA4</v>
      </c>
      <c r="C77">
        <f>'Exploratory Data Analysis - vid'!N76</f>
        <v>7</v>
      </c>
      <c r="D77">
        <f>'Exploratory Data Analysis - vid'!O76</f>
        <v>2021</v>
      </c>
      <c r="E77">
        <f>IF('Exploratory Data Analysis - vid'!$AF76 = 'Multiple LR'!E$2,1,0)</f>
        <v>1</v>
      </c>
      <c r="F77">
        <f>IF('Exploratory Data Analysis - vid'!$AF76 = 'Multiple LR'!F$2,1,0)</f>
        <v>0</v>
      </c>
      <c r="G77">
        <f>IF('Exploratory Data Analysis - vid'!$AF76 = 'Multiple LR'!G$2,1,0)</f>
        <v>0</v>
      </c>
      <c r="H77">
        <f>IF('Exploratory Data Analysis - vid'!$AF76 = 'Multiple LR'!H$2,1,0)</f>
        <v>0</v>
      </c>
      <c r="I77">
        <f xml:space="preserve"> IF('Exploratory Data Analysis - vid'!$AL76='Multiple LR'!I$2,1,0)</f>
        <v>0</v>
      </c>
      <c r="J77">
        <f xml:space="preserve"> IF('Exploratory Data Analysis - vid'!$AL76='Multiple LR'!J$2,1,0)</f>
        <v>1</v>
      </c>
      <c r="K77">
        <f xml:space="preserve"> IF('Exploratory Data Analysis - vid'!$AL76='Multiple LR'!K$2,1,0)</f>
        <v>0</v>
      </c>
      <c r="L77">
        <f xml:space="preserve"> IF('Exploratory Data Analysis - vid'!$AL76='Multiple LR'!L$2,1,0)</f>
        <v>0</v>
      </c>
      <c r="M77">
        <f xml:space="preserve"> IF('Exploratory Data Analysis - vid'!$AL76='Multiple LR'!M$2,1,0)</f>
        <v>0</v>
      </c>
      <c r="N77">
        <f xml:space="preserve"> IF('Exploratory Data Analysis - vid'!$AL76='Multiple LR'!N$2,1,0)</f>
        <v>0</v>
      </c>
      <c r="O77">
        <v>598</v>
      </c>
      <c r="P77">
        <f>'Exploratory Data Analysis - vid'!V76</f>
        <v>9439</v>
      </c>
      <c r="Q77">
        <f t="shared" si="1"/>
        <v>9.1526053213249448</v>
      </c>
      <c r="R77">
        <f>'Exploratory Data Analysis - vid'!X76</f>
        <v>250</v>
      </c>
    </row>
    <row r="78" spans="1:18" x14ac:dyDescent="0.35">
      <c r="A78">
        <v>76</v>
      </c>
      <c r="B78" t="str">
        <f>'Exploratory Data Analysis - vid'!B77</f>
        <v>RoPgoZBPO4Q</v>
      </c>
      <c r="C78">
        <f>'Exploratory Data Analysis - vid'!N77</f>
        <v>7</v>
      </c>
      <c r="D78">
        <f>'Exploratory Data Analysis - vid'!O77</f>
        <v>2021</v>
      </c>
      <c r="E78">
        <f>IF('Exploratory Data Analysis - vid'!$AF77 = 'Multiple LR'!E$2,1,0)</f>
        <v>1</v>
      </c>
      <c r="F78">
        <f>IF('Exploratory Data Analysis - vid'!$AF77 = 'Multiple LR'!F$2,1,0)</f>
        <v>0</v>
      </c>
      <c r="G78">
        <f>IF('Exploratory Data Analysis - vid'!$AF77 = 'Multiple LR'!G$2,1,0)</f>
        <v>0</v>
      </c>
      <c r="H78">
        <f>IF('Exploratory Data Analysis - vid'!$AF77 = 'Multiple LR'!H$2,1,0)</f>
        <v>0</v>
      </c>
      <c r="I78">
        <f xml:space="preserve"> IF('Exploratory Data Analysis - vid'!$AL77='Multiple LR'!I$2,1,0)</f>
        <v>0</v>
      </c>
      <c r="J78">
        <f xml:space="preserve"> IF('Exploratory Data Analysis - vid'!$AL77='Multiple LR'!J$2,1,0)</f>
        <v>1</v>
      </c>
      <c r="K78">
        <f xml:space="preserve"> IF('Exploratory Data Analysis - vid'!$AL77='Multiple LR'!K$2,1,0)</f>
        <v>0</v>
      </c>
      <c r="L78">
        <f xml:space="preserve"> IF('Exploratory Data Analysis - vid'!$AL77='Multiple LR'!L$2,1,0)</f>
        <v>0</v>
      </c>
      <c r="M78">
        <f xml:space="preserve"> IF('Exploratory Data Analysis - vid'!$AL77='Multiple LR'!M$2,1,0)</f>
        <v>0</v>
      </c>
      <c r="N78">
        <f xml:space="preserve"> IF('Exploratory Data Analysis - vid'!$AL77='Multiple LR'!N$2,1,0)</f>
        <v>0</v>
      </c>
      <c r="O78">
        <v>492</v>
      </c>
      <c r="P78">
        <f>'Exploratory Data Analysis - vid'!V77</f>
        <v>48401</v>
      </c>
      <c r="Q78">
        <f t="shared" si="1"/>
        <v>10.787275753648309</v>
      </c>
      <c r="R78">
        <f>'Exploratory Data Analysis - vid'!X77</f>
        <v>867</v>
      </c>
    </row>
    <row r="79" spans="1:18" x14ac:dyDescent="0.35">
      <c r="A79">
        <v>77</v>
      </c>
      <c r="B79" t="str">
        <f>'Exploratory Data Analysis - vid'!B78</f>
        <v>VuJyFd1SmiU</v>
      </c>
      <c r="C79">
        <f>'Exploratory Data Analysis - vid'!N78</f>
        <v>7</v>
      </c>
      <c r="D79">
        <f>'Exploratory Data Analysis - vid'!O78</f>
        <v>2021</v>
      </c>
      <c r="E79">
        <f>IF('Exploratory Data Analysis - vid'!$AF78 = 'Multiple LR'!E$2,1,0)</f>
        <v>0</v>
      </c>
      <c r="F79">
        <f>IF('Exploratory Data Analysis - vid'!$AF78 = 'Multiple LR'!F$2,1,0)</f>
        <v>1</v>
      </c>
      <c r="G79">
        <f>IF('Exploratory Data Analysis - vid'!$AF78 = 'Multiple LR'!G$2,1,0)</f>
        <v>0</v>
      </c>
      <c r="H79">
        <f>IF('Exploratory Data Analysis - vid'!$AF78 = 'Multiple LR'!H$2,1,0)</f>
        <v>0</v>
      </c>
      <c r="I79">
        <f xml:space="preserve"> IF('Exploratory Data Analysis - vid'!$AL78='Multiple LR'!I$2,1,0)</f>
        <v>0</v>
      </c>
      <c r="J79">
        <f xml:space="preserve"> IF('Exploratory Data Analysis - vid'!$AL78='Multiple LR'!J$2,1,0)</f>
        <v>0</v>
      </c>
      <c r="K79">
        <f xml:space="preserve"> IF('Exploratory Data Analysis - vid'!$AL78='Multiple LR'!K$2,1,0)</f>
        <v>1</v>
      </c>
      <c r="L79">
        <f xml:space="preserve"> IF('Exploratory Data Analysis - vid'!$AL78='Multiple LR'!L$2,1,0)</f>
        <v>0</v>
      </c>
      <c r="M79">
        <f xml:space="preserve"> IF('Exploratory Data Analysis - vid'!$AL78='Multiple LR'!M$2,1,0)</f>
        <v>0</v>
      </c>
      <c r="N79">
        <f xml:space="preserve"> IF('Exploratory Data Analysis - vid'!$AL78='Multiple LR'!N$2,1,0)</f>
        <v>0</v>
      </c>
      <c r="O79">
        <v>746</v>
      </c>
      <c r="P79">
        <f>'Exploratory Data Analysis - vid'!V78</f>
        <v>21775</v>
      </c>
      <c r="Q79">
        <f t="shared" si="1"/>
        <v>9.9885178017207039</v>
      </c>
      <c r="R79">
        <f>'Exploratory Data Analysis - vid'!X78</f>
        <v>480</v>
      </c>
    </row>
    <row r="80" spans="1:18" x14ac:dyDescent="0.35">
      <c r="A80">
        <v>78</v>
      </c>
      <c r="B80" t="str">
        <f>'Exploratory Data Analysis - vid'!B79</f>
        <v>qlPNlXzE07o</v>
      </c>
      <c r="C80">
        <f>'Exploratory Data Analysis - vid'!N79</f>
        <v>7</v>
      </c>
      <c r="D80">
        <f>'Exploratory Data Analysis - vid'!O79</f>
        <v>2021</v>
      </c>
      <c r="E80">
        <f>IF('Exploratory Data Analysis - vid'!$AF79 = 'Multiple LR'!E$2,1,0)</f>
        <v>0</v>
      </c>
      <c r="F80">
        <f>IF('Exploratory Data Analysis - vid'!$AF79 = 'Multiple LR'!F$2,1,0)</f>
        <v>0</v>
      </c>
      <c r="G80">
        <f>IF('Exploratory Data Analysis - vid'!$AF79 = 'Multiple LR'!G$2,1,0)</f>
        <v>1</v>
      </c>
      <c r="H80">
        <f>IF('Exploratory Data Analysis - vid'!$AF79 = 'Multiple LR'!H$2,1,0)</f>
        <v>0</v>
      </c>
      <c r="I80">
        <f xml:space="preserve"> IF('Exploratory Data Analysis - vid'!$AL79='Multiple LR'!I$2,1,0)</f>
        <v>0</v>
      </c>
      <c r="J80">
        <f xml:space="preserve"> IF('Exploratory Data Analysis - vid'!$AL79='Multiple LR'!J$2,1,0)</f>
        <v>1</v>
      </c>
      <c r="K80">
        <f xml:space="preserve"> IF('Exploratory Data Analysis - vid'!$AL79='Multiple LR'!K$2,1,0)</f>
        <v>0</v>
      </c>
      <c r="L80">
        <f xml:space="preserve"> IF('Exploratory Data Analysis - vid'!$AL79='Multiple LR'!L$2,1,0)</f>
        <v>0</v>
      </c>
      <c r="M80">
        <f xml:space="preserve"> IF('Exploratory Data Analysis - vid'!$AL79='Multiple LR'!M$2,1,0)</f>
        <v>0</v>
      </c>
      <c r="N80">
        <f xml:space="preserve"> IF('Exploratory Data Analysis - vid'!$AL79='Multiple LR'!N$2,1,0)</f>
        <v>0</v>
      </c>
      <c r="O80">
        <v>835</v>
      </c>
      <c r="P80">
        <f>'Exploratory Data Analysis - vid'!V79</f>
        <v>52208</v>
      </c>
      <c r="Q80">
        <f t="shared" si="1"/>
        <v>10.862991018833101</v>
      </c>
      <c r="R80">
        <f>'Exploratory Data Analysis - vid'!X79</f>
        <v>1369</v>
      </c>
    </row>
    <row r="81" spans="1:18" x14ac:dyDescent="0.35">
      <c r="A81">
        <v>79</v>
      </c>
      <c r="B81" t="str">
        <f>'Exploratory Data Analysis - vid'!B80</f>
        <v>8vrFAXOAhV4</v>
      </c>
      <c r="C81">
        <f>'Exploratory Data Analysis - vid'!N80</f>
        <v>7</v>
      </c>
      <c r="D81">
        <f>'Exploratory Data Analysis - vid'!O80</f>
        <v>2021</v>
      </c>
      <c r="E81">
        <f>IF('Exploratory Data Analysis - vid'!$AF80 = 'Multiple LR'!E$2,1,0)</f>
        <v>1</v>
      </c>
      <c r="F81">
        <f>IF('Exploratory Data Analysis - vid'!$AF80 = 'Multiple LR'!F$2,1,0)</f>
        <v>0</v>
      </c>
      <c r="G81">
        <f>IF('Exploratory Data Analysis - vid'!$AF80 = 'Multiple LR'!G$2,1,0)</f>
        <v>0</v>
      </c>
      <c r="H81">
        <f>IF('Exploratory Data Analysis - vid'!$AF80 = 'Multiple LR'!H$2,1,0)</f>
        <v>0</v>
      </c>
      <c r="I81">
        <f xml:space="preserve"> IF('Exploratory Data Analysis - vid'!$AL80='Multiple LR'!I$2,1,0)</f>
        <v>1</v>
      </c>
      <c r="J81">
        <f xml:space="preserve"> IF('Exploratory Data Analysis - vid'!$AL80='Multiple LR'!J$2,1,0)</f>
        <v>0</v>
      </c>
      <c r="K81">
        <f xml:space="preserve"> IF('Exploratory Data Analysis - vid'!$AL80='Multiple LR'!K$2,1,0)</f>
        <v>0</v>
      </c>
      <c r="L81">
        <f xml:space="preserve"> IF('Exploratory Data Analysis - vid'!$AL80='Multiple LR'!L$2,1,0)</f>
        <v>0</v>
      </c>
      <c r="M81">
        <f xml:space="preserve"> IF('Exploratory Data Analysis - vid'!$AL80='Multiple LR'!M$2,1,0)</f>
        <v>0</v>
      </c>
      <c r="N81">
        <f xml:space="preserve"> IF('Exploratory Data Analysis - vid'!$AL80='Multiple LR'!N$2,1,0)</f>
        <v>0</v>
      </c>
      <c r="O81">
        <v>585</v>
      </c>
      <c r="P81">
        <f>'Exploratory Data Analysis - vid'!V80</f>
        <v>12207</v>
      </c>
      <c r="Q81">
        <f t="shared" si="1"/>
        <v>9.4097648366697992</v>
      </c>
      <c r="R81">
        <f>'Exploratory Data Analysis - vid'!X80</f>
        <v>208</v>
      </c>
    </row>
    <row r="82" spans="1:18" x14ac:dyDescent="0.35">
      <c r="A82">
        <v>80</v>
      </c>
      <c r="B82" t="str">
        <f>'Exploratory Data Analysis - vid'!B81</f>
        <v>87bS-FmgZ1Y</v>
      </c>
      <c r="C82">
        <f>'Exploratory Data Analysis - vid'!N81</f>
        <v>7</v>
      </c>
      <c r="D82">
        <f>'Exploratory Data Analysis - vid'!O81</f>
        <v>2021</v>
      </c>
      <c r="E82">
        <f>IF('Exploratory Data Analysis - vid'!$AF81 = 'Multiple LR'!E$2,1,0)</f>
        <v>0</v>
      </c>
      <c r="F82">
        <f>IF('Exploratory Data Analysis - vid'!$AF81 = 'Multiple LR'!F$2,1,0)</f>
        <v>1</v>
      </c>
      <c r="G82">
        <f>IF('Exploratory Data Analysis - vid'!$AF81 = 'Multiple LR'!G$2,1,0)</f>
        <v>0</v>
      </c>
      <c r="H82">
        <f>IF('Exploratory Data Analysis - vid'!$AF81 = 'Multiple LR'!H$2,1,0)</f>
        <v>0</v>
      </c>
      <c r="I82">
        <f xml:space="preserve"> IF('Exploratory Data Analysis - vid'!$AL81='Multiple LR'!I$2,1,0)</f>
        <v>0</v>
      </c>
      <c r="J82">
        <f xml:space="preserve"> IF('Exploratory Data Analysis - vid'!$AL81='Multiple LR'!J$2,1,0)</f>
        <v>0</v>
      </c>
      <c r="K82">
        <f xml:space="preserve"> IF('Exploratory Data Analysis - vid'!$AL81='Multiple LR'!K$2,1,0)</f>
        <v>1</v>
      </c>
      <c r="L82">
        <f xml:space="preserve"> IF('Exploratory Data Analysis - vid'!$AL81='Multiple LR'!L$2,1,0)</f>
        <v>0</v>
      </c>
      <c r="M82">
        <f xml:space="preserve"> IF('Exploratory Data Analysis - vid'!$AL81='Multiple LR'!M$2,1,0)</f>
        <v>0</v>
      </c>
      <c r="N82">
        <f xml:space="preserve"> IF('Exploratory Data Analysis - vid'!$AL81='Multiple LR'!N$2,1,0)</f>
        <v>0</v>
      </c>
      <c r="O82">
        <v>352</v>
      </c>
      <c r="P82">
        <f>'Exploratory Data Analysis - vid'!V81</f>
        <v>74433</v>
      </c>
      <c r="Q82">
        <f t="shared" si="1"/>
        <v>11.217654670869772</v>
      </c>
      <c r="R82">
        <f>'Exploratory Data Analysis - vid'!X81</f>
        <v>1708</v>
      </c>
    </row>
    <row r="83" spans="1:18" x14ac:dyDescent="0.35">
      <c r="A83">
        <v>81</v>
      </c>
      <c r="B83" t="str">
        <f>'Exploratory Data Analysis - vid'!B82</f>
        <v>WU3r7OCFKwo</v>
      </c>
      <c r="C83">
        <f>'Exploratory Data Analysis - vid'!N82</f>
        <v>7</v>
      </c>
      <c r="D83">
        <f>'Exploratory Data Analysis - vid'!O82</f>
        <v>2021</v>
      </c>
      <c r="E83">
        <f>IF('Exploratory Data Analysis - vid'!$AF82 = 'Multiple LR'!E$2,1,0)</f>
        <v>0</v>
      </c>
      <c r="F83">
        <f>IF('Exploratory Data Analysis - vid'!$AF82 = 'Multiple LR'!F$2,1,0)</f>
        <v>1</v>
      </c>
      <c r="G83">
        <f>IF('Exploratory Data Analysis - vid'!$AF82 = 'Multiple LR'!G$2,1,0)</f>
        <v>0</v>
      </c>
      <c r="H83">
        <f>IF('Exploratory Data Analysis - vid'!$AF82 = 'Multiple LR'!H$2,1,0)</f>
        <v>0</v>
      </c>
      <c r="I83">
        <f xml:space="preserve"> IF('Exploratory Data Analysis - vid'!$AL82='Multiple LR'!I$2,1,0)</f>
        <v>0</v>
      </c>
      <c r="J83">
        <f xml:space="preserve"> IF('Exploratory Data Analysis - vid'!$AL82='Multiple LR'!J$2,1,0)</f>
        <v>0</v>
      </c>
      <c r="K83">
        <f xml:space="preserve"> IF('Exploratory Data Analysis - vid'!$AL82='Multiple LR'!K$2,1,0)</f>
        <v>1</v>
      </c>
      <c r="L83">
        <f xml:space="preserve"> IF('Exploratory Data Analysis - vid'!$AL82='Multiple LR'!L$2,1,0)</f>
        <v>0</v>
      </c>
      <c r="M83">
        <f xml:space="preserve"> IF('Exploratory Data Analysis - vid'!$AL82='Multiple LR'!M$2,1,0)</f>
        <v>0</v>
      </c>
      <c r="N83">
        <f xml:space="preserve"> IF('Exploratory Data Analysis - vid'!$AL82='Multiple LR'!N$2,1,0)</f>
        <v>0</v>
      </c>
      <c r="O83">
        <v>461</v>
      </c>
      <c r="P83">
        <f>'Exploratory Data Analysis - vid'!V82</f>
        <v>74871</v>
      </c>
      <c r="Q83">
        <f t="shared" si="1"/>
        <v>11.223521911620107</v>
      </c>
      <c r="R83">
        <f>'Exploratory Data Analysis - vid'!X82</f>
        <v>1151</v>
      </c>
    </row>
    <row r="84" spans="1:18" x14ac:dyDescent="0.35">
      <c r="A84">
        <v>82</v>
      </c>
      <c r="B84" t="str">
        <f>'Exploratory Data Analysis - vid'!B83</f>
        <v>9mTXrnQVG08</v>
      </c>
      <c r="C84">
        <f>'Exploratory Data Analysis - vid'!N83</f>
        <v>7</v>
      </c>
      <c r="D84">
        <f>'Exploratory Data Analysis - vid'!O83</f>
        <v>2021</v>
      </c>
      <c r="E84">
        <f>IF('Exploratory Data Analysis - vid'!$AF83 = 'Multiple LR'!E$2,1,0)</f>
        <v>1</v>
      </c>
      <c r="F84">
        <f>IF('Exploratory Data Analysis - vid'!$AF83 = 'Multiple LR'!F$2,1,0)</f>
        <v>0</v>
      </c>
      <c r="G84">
        <f>IF('Exploratory Data Analysis - vid'!$AF83 = 'Multiple LR'!G$2,1,0)</f>
        <v>0</v>
      </c>
      <c r="H84">
        <f>IF('Exploratory Data Analysis - vid'!$AF83 = 'Multiple LR'!H$2,1,0)</f>
        <v>0</v>
      </c>
      <c r="I84">
        <f xml:space="preserve"> IF('Exploratory Data Analysis - vid'!$AL83='Multiple LR'!I$2,1,0)</f>
        <v>1</v>
      </c>
      <c r="J84">
        <f xml:space="preserve"> IF('Exploratory Data Analysis - vid'!$AL83='Multiple LR'!J$2,1,0)</f>
        <v>0</v>
      </c>
      <c r="K84">
        <f xml:space="preserve"> IF('Exploratory Data Analysis - vid'!$AL83='Multiple LR'!K$2,1,0)</f>
        <v>0</v>
      </c>
      <c r="L84">
        <f xml:space="preserve"> IF('Exploratory Data Analysis - vid'!$AL83='Multiple LR'!L$2,1,0)</f>
        <v>0</v>
      </c>
      <c r="M84">
        <f xml:space="preserve"> IF('Exploratory Data Analysis - vid'!$AL83='Multiple LR'!M$2,1,0)</f>
        <v>0</v>
      </c>
      <c r="N84">
        <f xml:space="preserve"> IF('Exploratory Data Analysis - vid'!$AL83='Multiple LR'!N$2,1,0)</f>
        <v>0</v>
      </c>
      <c r="O84">
        <v>381</v>
      </c>
      <c r="P84">
        <f>'Exploratory Data Analysis - vid'!V83</f>
        <v>180210</v>
      </c>
      <c r="Q84">
        <f t="shared" si="1"/>
        <v>12.101878116512317</v>
      </c>
      <c r="R84">
        <f>'Exploratory Data Analysis - vid'!X83</f>
        <v>4163</v>
      </c>
    </row>
    <row r="85" spans="1:18" x14ac:dyDescent="0.35">
      <c r="A85">
        <v>83</v>
      </c>
      <c r="B85" t="str">
        <f>'Exploratory Data Analysis - vid'!B84</f>
        <v>ZVY1b3-7NGk</v>
      </c>
      <c r="C85">
        <f>'Exploratory Data Analysis - vid'!N84</f>
        <v>8</v>
      </c>
      <c r="D85">
        <f>'Exploratory Data Analysis - vid'!O84</f>
        <v>2021</v>
      </c>
      <c r="E85">
        <f>IF('Exploratory Data Analysis - vid'!$AF84 = 'Multiple LR'!E$2,1,0)</f>
        <v>1</v>
      </c>
      <c r="F85">
        <f>IF('Exploratory Data Analysis - vid'!$AF84 = 'Multiple LR'!F$2,1,0)</f>
        <v>0</v>
      </c>
      <c r="G85">
        <f>IF('Exploratory Data Analysis - vid'!$AF84 = 'Multiple LR'!G$2,1,0)</f>
        <v>0</v>
      </c>
      <c r="H85">
        <f>IF('Exploratory Data Analysis - vid'!$AF84 = 'Multiple LR'!H$2,1,0)</f>
        <v>0</v>
      </c>
      <c r="I85">
        <f xml:space="preserve"> IF('Exploratory Data Analysis - vid'!$AL84='Multiple LR'!I$2,1,0)</f>
        <v>0</v>
      </c>
      <c r="J85">
        <f xml:space="preserve"> IF('Exploratory Data Analysis - vid'!$AL84='Multiple LR'!J$2,1,0)</f>
        <v>1</v>
      </c>
      <c r="K85">
        <f xml:space="preserve"> IF('Exploratory Data Analysis - vid'!$AL84='Multiple LR'!K$2,1,0)</f>
        <v>0</v>
      </c>
      <c r="L85">
        <f xml:space="preserve"> IF('Exploratory Data Analysis - vid'!$AL84='Multiple LR'!L$2,1,0)</f>
        <v>0</v>
      </c>
      <c r="M85">
        <f xml:space="preserve"> IF('Exploratory Data Analysis - vid'!$AL84='Multiple LR'!M$2,1,0)</f>
        <v>0</v>
      </c>
      <c r="N85">
        <f xml:space="preserve"> IF('Exploratory Data Analysis - vid'!$AL84='Multiple LR'!N$2,1,0)</f>
        <v>0</v>
      </c>
      <c r="O85">
        <v>598</v>
      </c>
      <c r="P85">
        <f>'Exploratory Data Analysis - vid'!V84</f>
        <v>59262</v>
      </c>
      <c r="Q85">
        <f t="shared" si="1"/>
        <v>10.989723570136182</v>
      </c>
      <c r="R85">
        <f>'Exploratory Data Analysis - vid'!X84</f>
        <v>1052</v>
      </c>
    </row>
    <row r="86" spans="1:18" x14ac:dyDescent="0.35">
      <c r="A86">
        <v>84</v>
      </c>
      <c r="B86" t="str">
        <f>'Exploratory Data Analysis - vid'!B85</f>
        <v>8n-K1MrlFo4</v>
      </c>
      <c r="C86">
        <f>'Exploratory Data Analysis - vid'!N85</f>
        <v>8</v>
      </c>
      <c r="D86">
        <f>'Exploratory Data Analysis - vid'!O85</f>
        <v>2021</v>
      </c>
      <c r="E86">
        <f>IF('Exploratory Data Analysis - vid'!$AF85 = 'Multiple LR'!E$2,1,0)</f>
        <v>1</v>
      </c>
      <c r="F86">
        <f>IF('Exploratory Data Analysis - vid'!$AF85 = 'Multiple LR'!F$2,1,0)</f>
        <v>0</v>
      </c>
      <c r="G86">
        <f>IF('Exploratory Data Analysis - vid'!$AF85 = 'Multiple LR'!G$2,1,0)</f>
        <v>0</v>
      </c>
      <c r="H86">
        <f>IF('Exploratory Data Analysis - vid'!$AF85 = 'Multiple LR'!H$2,1,0)</f>
        <v>0</v>
      </c>
      <c r="I86">
        <f xml:space="preserve"> IF('Exploratory Data Analysis - vid'!$AL85='Multiple LR'!I$2,1,0)</f>
        <v>0</v>
      </c>
      <c r="J86">
        <f xml:space="preserve"> IF('Exploratory Data Analysis - vid'!$AL85='Multiple LR'!J$2,1,0)</f>
        <v>1</v>
      </c>
      <c r="K86">
        <f xml:space="preserve"> IF('Exploratory Data Analysis - vid'!$AL85='Multiple LR'!K$2,1,0)</f>
        <v>0</v>
      </c>
      <c r="L86">
        <f xml:space="preserve"> IF('Exploratory Data Analysis - vid'!$AL85='Multiple LR'!L$2,1,0)</f>
        <v>0</v>
      </c>
      <c r="M86">
        <f xml:space="preserve"> IF('Exploratory Data Analysis - vid'!$AL85='Multiple LR'!M$2,1,0)</f>
        <v>0</v>
      </c>
      <c r="N86">
        <f xml:space="preserve"> IF('Exploratory Data Analysis - vid'!$AL85='Multiple LR'!N$2,1,0)</f>
        <v>0</v>
      </c>
      <c r="O86">
        <v>508</v>
      </c>
      <c r="P86">
        <f>'Exploratory Data Analysis - vid'!V85</f>
        <v>64984</v>
      </c>
      <c r="Q86">
        <f t="shared" si="1"/>
        <v>11.08189636473079</v>
      </c>
      <c r="R86">
        <f>'Exploratory Data Analysis - vid'!X85</f>
        <v>1122</v>
      </c>
    </row>
    <row r="87" spans="1:18" x14ac:dyDescent="0.35">
      <c r="A87">
        <v>85</v>
      </c>
      <c r="B87" t="str">
        <f>'Exploratory Data Analysis - vid'!B86</f>
        <v>EGcahOS4h-Q</v>
      </c>
      <c r="C87">
        <f>'Exploratory Data Analysis - vid'!N86</f>
        <v>8</v>
      </c>
      <c r="D87">
        <f>'Exploratory Data Analysis - vid'!O86</f>
        <v>2021</v>
      </c>
      <c r="E87">
        <f>IF('Exploratory Data Analysis - vid'!$AF86 = 'Multiple LR'!E$2,1,0)</f>
        <v>1</v>
      </c>
      <c r="F87">
        <f>IF('Exploratory Data Analysis - vid'!$AF86 = 'Multiple LR'!F$2,1,0)</f>
        <v>0</v>
      </c>
      <c r="G87">
        <f>IF('Exploratory Data Analysis - vid'!$AF86 = 'Multiple LR'!G$2,1,0)</f>
        <v>0</v>
      </c>
      <c r="H87">
        <f>IF('Exploratory Data Analysis - vid'!$AF86 = 'Multiple LR'!H$2,1,0)</f>
        <v>0</v>
      </c>
      <c r="I87">
        <f xml:space="preserve"> IF('Exploratory Data Analysis - vid'!$AL86='Multiple LR'!I$2,1,0)</f>
        <v>0</v>
      </c>
      <c r="J87">
        <f xml:space="preserve"> IF('Exploratory Data Analysis - vid'!$AL86='Multiple LR'!J$2,1,0)</f>
        <v>1</v>
      </c>
      <c r="K87">
        <f xml:space="preserve"> IF('Exploratory Data Analysis - vid'!$AL86='Multiple LR'!K$2,1,0)</f>
        <v>0</v>
      </c>
      <c r="L87">
        <f xml:space="preserve"> IF('Exploratory Data Analysis - vid'!$AL86='Multiple LR'!L$2,1,0)</f>
        <v>0</v>
      </c>
      <c r="M87">
        <f xml:space="preserve"> IF('Exploratory Data Analysis - vid'!$AL86='Multiple LR'!M$2,1,0)</f>
        <v>0</v>
      </c>
      <c r="N87">
        <f xml:space="preserve"> IF('Exploratory Data Analysis - vid'!$AL86='Multiple LR'!N$2,1,0)</f>
        <v>0</v>
      </c>
      <c r="O87">
        <v>448</v>
      </c>
      <c r="P87">
        <f>'Exploratory Data Analysis - vid'!V86</f>
        <v>48115</v>
      </c>
      <c r="Q87">
        <f t="shared" si="1"/>
        <v>10.781349257790501</v>
      </c>
      <c r="R87">
        <f>'Exploratory Data Analysis - vid'!X86</f>
        <v>1127</v>
      </c>
    </row>
    <row r="88" spans="1:18" x14ac:dyDescent="0.35">
      <c r="A88">
        <v>86</v>
      </c>
      <c r="B88" t="str">
        <f>'Exploratory Data Analysis - vid'!B87</f>
        <v>akC3HwXk8yA</v>
      </c>
      <c r="C88">
        <f>'Exploratory Data Analysis - vid'!N87</f>
        <v>8</v>
      </c>
      <c r="D88">
        <f>'Exploratory Data Analysis - vid'!O87</f>
        <v>2021</v>
      </c>
      <c r="E88">
        <f>IF('Exploratory Data Analysis - vid'!$AF87 = 'Multiple LR'!E$2,1,0)</f>
        <v>1</v>
      </c>
      <c r="F88">
        <f>IF('Exploratory Data Analysis - vid'!$AF87 = 'Multiple LR'!F$2,1,0)</f>
        <v>0</v>
      </c>
      <c r="G88">
        <f>IF('Exploratory Data Analysis - vid'!$AF87 = 'Multiple LR'!G$2,1,0)</f>
        <v>0</v>
      </c>
      <c r="H88">
        <f>IF('Exploratory Data Analysis - vid'!$AF87 = 'Multiple LR'!H$2,1,0)</f>
        <v>0</v>
      </c>
      <c r="I88">
        <f xml:space="preserve"> IF('Exploratory Data Analysis - vid'!$AL87='Multiple LR'!I$2,1,0)</f>
        <v>0</v>
      </c>
      <c r="J88">
        <f xml:space="preserve"> IF('Exploratory Data Analysis - vid'!$AL87='Multiple LR'!J$2,1,0)</f>
        <v>1</v>
      </c>
      <c r="K88">
        <f xml:space="preserve"> IF('Exploratory Data Analysis - vid'!$AL87='Multiple LR'!K$2,1,0)</f>
        <v>0</v>
      </c>
      <c r="L88">
        <f xml:space="preserve"> IF('Exploratory Data Analysis - vid'!$AL87='Multiple LR'!L$2,1,0)</f>
        <v>0</v>
      </c>
      <c r="M88">
        <f xml:space="preserve"> IF('Exploratory Data Analysis - vid'!$AL87='Multiple LR'!M$2,1,0)</f>
        <v>0</v>
      </c>
      <c r="N88">
        <f xml:space="preserve"> IF('Exploratory Data Analysis - vid'!$AL87='Multiple LR'!N$2,1,0)</f>
        <v>0</v>
      </c>
      <c r="O88">
        <v>466</v>
      </c>
      <c r="P88">
        <f>'Exploratory Data Analysis - vid'!V87</f>
        <v>210046</v>
      </c>
      <c r="Q88">
        <f t="shared" si="1"/>
        <v>12.255081833331227</v>
      </c>
      <c r="R88">
        <f>'Exploratory Data Analysis - vid'!X87</f>
        <v>5498</v>
      </c>
    </row>
    <row r="89" spans="1:18" x14ac:dyDescent="0.35">
      <c r="A89">
        <v>87</v>
      </c>
      <c r="B89" t="str">
        <f>'Exploratory Data Analysis - vid'!B88</f>
        <v>lrAzXlfM6IE</v>
      </c>
      <c r="C89">
        <f>'Exploratory Data Analysis - vid'!N88</f>
        <v>8</v>
      </c>
      <c r="D89">
        <f>'Exploratory Data Analysis - vid'!O88</f>
        <v>2021</v>
      </c>
      <c r="E89">
        <f>IF('Exploratory Data Analysis - vid'!$AF88 = 'Multiple LR'!E$2,1,0)</f>
        <v>1</v>
      </c>
      <c r="F89">
        <f>IF('Exploratory Data Analysis - vid'!$AF88 = 'Multiple LR'!F$2,1,0)</f>
        <v>0</v>
      </c>
      <c r="G89">
        <f>IF('Exploratory Data Analysis - vid'!$AF88 = 'Multiple LR'!G$2,1,0)</f>
        <v>0</v>
      </c>
      <c r="H89">
        <f>IF('Exploratory Data Analysis - vid'!$AF88 = 'Multiple LR'!H$2,1,0)</f>
        <v>0</v>
      </c>
      <c r="I89">
        <f xml:space="preserve"> IF('Exploratory Data Analysis - vid'!$AL88='Multiple LR'!I$2,1,0)</f>
        <v>0</v>
      </c>
      <c r="J89">
        <f xml:space="preserve"> IF('Exploratory Data Analysis - vid'!$AL88='Multiple LR'!J$2,1,0)</f>
        <v>0</v>
      </c>
      <c r="K89">
        <f xml:space="preserve"> IF('Exploratory Data Analysis - vid'!$AL88='Multiple LR'!K$2,1,0)</f>
        <v>0</v>
      </c>
      <c r="L89">
        <f xml:space="preserve"> IF('Exploratory Data Analysis - vid'!$AL88='Multiple LR'!L$2,1,0)</f>
        <v>0</v>
      </c>
      <c r="M89">
        <f xml:space="preserve"> IF('Exploratory Data Analysis - vid'!$AL88='Multiple LR'!M$2,1,0)</f>
        <v>1</v>
      </c>
      <c r="N89">
        <f xml:space="preserve"> IF('Exploratory Data Analysis - vid'!$AL88='Multiple LR'!N$2,1,0)</f>
        <v>0</v>
      </c>
      <c r="O89">
        <v>597</v>
      </c>
      <c r="P89">
        <f>'Exploratory Data Analysis - vid'!V88</f>
        <v>141701</v>
      </c>
      <c r="Q89">
        <f t="shared" si="1"/>
        <v>11.86147448281689</v>
      </c>
      <c r="R89">
        <f>'Exploratory Data Analysis - vid'!X88</f>
        <v>3449</v>
      </c>
    </row>
    <row r="90" spans="1:18" x14ac:dyDescent="0.35">
      <c r="A90">
        <v>88</v>
      </c>
      <c r="B90" t="str">
        <f>'Exploratory Data Analysis - vid'!B89</f>
        <v>buY-bWCquNo</v>
      </c>
      <c r="C90">
        <f>'Exploratory Data Analysis - vid'!N89</f>
        <v>8</v>
      </c>
      <c r="D90">
        <f>'Exploratory Data Analysis - vid'!O89</f>
        <v>2021</v>
      </c>
      <c r="E90">
        <f>IF('Exploratory Data Analysis - vid'!$AF89 = 'Multiple LR'!E$2,1,0)</f>
        <v>1</v>
      </c>
      <c r="F90">
        <f>IF('Exploratory Data Analysis - vid'!$AF89 = 'Multiple LR'!F$2,1,0)</f>
        <v>0</v>
      </c>
      <c r="G90">
        <f>IF('Exploratory Data Analysis - vid'!$AF89 = 'Multiple LR'!G$2,1,0)</f>
        <v>0</v>
      </c>
      <c r="H90">
        <f>IF('Exploratory Data Analysis - vid'!$AF89 = 'Multiple LR'!H$2,1,0)</f>
        <v>0</v>
      </c>
      <c r="I90">
        <f xml:space="preserve"> IF('Exploratory Data Analysis - vid'!$AL89='Multiple LR'!I$2,1,0)</f>
        <v>0</v>
      </c>
      <c r="J90">
        <f xml:space="preserve"> IF('Exploratory Data Analysis - vid'!$AL89='Multiple LR'!J$2,1,0)</f>
        <v>0</v>
      </c>
      <c r="K90">
        <f xml:space="preserve"> IF('Exploratory Data Analysis - vid'!$AL89='Multiple LR'!K$2,1,0)</f>
        <v>0</v>
      </c>
      <c r="L90">
        <f xml:space="preserve"> IF('Exploratory Data Analysis - vid'!$AL89='Multiple LR'!L$2,1,0)</f>
        <v>0</v>
      </c>
      <c r="M90">
        <f xml:space="preserve"> IF('Exploratory Data Analysis - vid'!$AL89='Multiple LR'!M$2,1,0)</f>
        <v>0</v>
      </c>
      <c r="N90">
        <f xml:space="preserve"> IF('Exploratory Data Analysis - vid'!$AL89='Multiple LR'!N$2,1,0)</f>
        <v>1</v>
      </c>
      <c r="O90">
        <v>568</v>
      </c>
      <c r="P90">
        <f>'Exploratory Data Analysis - vid'!V89</f>
        <v>50426</v>
      </c>
      <c r="Q90">
        <f t="shared" si="1"/>
        <v>10.828262194058594</v>
      </c>
      <c r="R90">
        <f>'Exploratory Data Analysis - vid'!X89</f>
        <v>1227</v>
      </c>
    </row>
    <row r="91" spans="1:18" x14ac:dyDescent="0.35">
      <c r="A91">
        <v>89</v>
      </c>
      <c r="B91" t="str">
        <f>'Exploratory Data Analysis - vid'!B90</f>
        <v>Gbh_tgVKesI</v>
      </c>
      <c r="C91">
        <f>'Exploratory Data Analysis - vid'!N90</f>
        <v>8</v>
      </c>
      <c r="D91">
        <f>'Exploratory Data Analysis - vid'!O90</f>
        <v>2021</v>
      </c>
      <c r="E91">
        <f>IF('Exploratory Data Analysis - vid'!$AF90 = 'Multiple LR'!E$2,1,0)</f>
        <v>0</v>
      </c>
      <c r="F91">
        <f>IF('Exploratory Data Analysis - vid'!$AF90 = 'Multiple LR'!F$2,1,0)</f>
        <v>1</v>
      </c>
      <c r="G91">
        <f>IF('Exploratory Data Analysis - vid'!$AF90 = 'Multiple LR'!G$2,1,0)</f>
        <v>0</v>
      </c>
      <c r="H91">
        <f>IF('Exploratory Data Analysis - vid'!$AF90 = 'Multiple LR'!H$2,1,0)</f>
        <v>0</v>
      </c>
      <c r="I91">
        <f xml:space="preserve"> IF('Exploratory Data Analysis - vid'!$AL90='Multiple LR'!I$2,1,0)</f>
        <v>0</v>
      </c>
      <c r="J91">
        <f xml:space="preserve"> IF('Exploratory Data Analysis - vid'!$AL90='Multiple LR'!J$2,1,0)</f>
        <v>0</v>
      </c>
      <c r="K91">
        <f xml:space="preserve"> IF('Exploratory Data Analysis - vid'!$AL90='Multiple LR'!K$2,1,0)</f>
        <v>1</v>
      </c>
      <c r="L91">
        <f xml:space="preserve"> IF('Exploratory Data Analysis - vid'!$AL90='Multiple LR'!L$2,1,0)</f>
        <v>0</v>
      </c>
      <c r="M91">
        <f xml:space="preserve"> IF('Exploratory Data Analysis - vid'!$AL90='Multiple LR'!M$2,1,0)</f>
        <v>0</v>
      </c>
      <c r="N91">
        <f xml:space="preserve"> IF('Exploratory Data Analysis - vid'!$AL90='Multiple LR'!N$2,1,0)</f>
        <v>0</v>
      </c>
      <c r="O91">
        <v>503</v>
      </c>
      <c r="P91">
        <f>'Exploratory Data Analysis - vid'!V90</f>
        <v>48916</v>
      </c>
      <c r="Q91">
        <f t="shared" si="1"/>
        <v>10.797859820309261</v>
      </c>
      <c r="R91">
        <f>'Exploratory Data Analysis - vid'!X90</f>
        <v>1163</v>
      </c>
    </row>
    <row r="92" spans="1:18" x14ac:dyDescent="0.35">
      <c r="A92">
        <v>90</v>
      </c>
      <c r="B92" t="str">
        <f>'Exploratory Data Analysis - vid'!B91</f>
        <v>JK0eSr3gEiw</v>
      </c>
      <c r="C92">
        <f>'Exploratory Data Analysis - vid'!N91</f>
        <v>8</v>
      </c>
      <c r="D92">
        <f>'Exploratory Data Analysis - vid'!O91</f>
        <v>2021</v>
      </c>
      <c r="E92">
        <f>IF('Exploratory Data Analysis - vid'!$AF91 = 'Multiple LR'!E$2,1,0)</f>
        <v>1</v>
      </c>
      <c r="F92">
        <f>IF('Exploratory Data Analysis - vid'!$AF91 = 'Multiple LR'!F$2,1,0)</f>
        <v>0</v>
      </c>
      <c r="G92">
        <f>IF('Exploratory Data Analysis - vid'!$AF91 = 'Multiple LR'!G$2,1,0)</f>
        <v>0</v>
      </c>
      <c r="H92">
        <f>IF('Exploratory Data Analysis - vid'!$AF91 = 'Multiple LR'!H$2,1,0)</f>
        <v>0</v>
      </c>
      <c r="I92">
        <f xml:space="preserve"> IF('Exploratory Data Analysis - vid'!$AL91='Multiple LR'!I$2,1,0)</f>
        <v>0</v>
      </c>
      <c r="J92">
        <f xml:space="preserve"> IF('Exploratory Data Analysis - vid'!$AL91='Multiple LR'!J$2,1,0)</f>
        <v>0</v>
      </c>
      <c r="K92">
        <f xml:space="preserve"> IF('Exploratory Data Analysis - vid'!$AL91='Multiple LR'!K$2,1,0)</f>
        <v>1</v>
      </c>
      <c r="L92">
        <f xml:space="preserve"> IF('Exploratory Data Analysis - vid'!$AL91='Multiple LR'!L$2,1,0)</f>
        <v>0</v>
      </c>
      <c r="M92">
        <f xml:space="preserve"> IF('Exploratory Data Analysis - vid'!$AL91='Multiple LR'!M$2,1,0)</f>
        <v>0</v>
      </c>
      <c r="N92">
        <f xml:space="preserve"> IF('Exploratory Data Analysis - vid'!$AL91='Multiple LR'!N$2,1,0)</f>
        <v>0</v>
      </c>
      <c r="O92">
        <v>472</v>
      </c>
      <c r="P92">
        <f>'Exploratory Data Analysis - vid'!V91</f>
        <v>38566</v>
      </c>
      <c r="Q92">
        <f t="shared" si="1"/>
        <v>10.56012633827955</v>
      </c>
      <c r="R92">
        <f>'Exploratory Data Analysis - vid'!X91</f>
        <v>817</v>
      </c>
    </row>
    <row r="93" spans="1:18" x14ac:dyDescent="0.35">
      <c r="A93">
        <v>91</v>
      </c>
      <c r="B93" t="str">
        <f>'Exploratory Data Analysis - vid'!B92</f>
        <v>vWg9YLg9zwk</v>
      </c>
      <c r="C93">
        <f>'Exploratory Data Analysis - vid'!N92</f>
        <v>8</v>
      </c>
      <c r="D93">
        <f>'Exploratory Data Analysis - vid'!O92</f>
        <v>2021</v>
      </c>
      <c r="E93">
        <f>IF('Exploratory Data Analysis - vid'!$AF92 = 'Multiple LR'!E$2,1,0)</f>
        <v>0</v>
      </c>
      <c r="F93">
        <f>IF('Exploratory Data Analysis - vid'!$AF92 = 'Multiple LR'!F$2,1,0)</f>
        <v>1</v>
      </c>
      <c r="G93">
        <f>IF('Exploratory Data Analysis - vid'!$AF92 = 'Multiple LR'!G$2,1,0)</f>
        <v>0</v>
      </c>
      <c r="H93">
        <f>IF('Exploratory Data Analysis - vid'!$AF92 = 'Multiple LR'!H$2,1,0)</f>
        <v>0</v>
      </c>
      <c r="I93">
        <f xml:space="preserve"> IF('Exploratory Data Analysis - vid'!$AL92='Multiple LR'!I$2,1,0)</f>
        <v>0</v>
      </c>
      <c r="J93">
        <f xml:space="preserve"> IF('Exploratory Data Analysis - vid'!$AL92='Multiple LR'!J$2,1,0)</f>
        <v>0</v>
      </c>
      <c r="K93">
        <f xml:space="preserve"> IF('Exploratory Data Analysis - vid'!$AL92='Multiple LR'!K$2,1,0)</f>
        <v>1</v>
      </c>
      <c r="L93">
        <f xml:space="preserve"> IF('Exploratory Data Analysis - vid'!$AL92='Multiple LR'!L$2,1,0)</f>
        <v>0</v>
      </c>
      <c r="M93">
        <f xml:space="preserve"> IF('Exploratory Data Analysis - vid'!$AL92='Multiple LR'!M$2,1,0)</f>
        <v>0</v>
      </c>
      <c r="N93">
        <f xml:space="preserve"> IF('Exploratory Data Analysis - vid'!$AL92='Multiple LR'!N$2,1,0)</f>
        <v>0</v>
      </c>
      <c r="O93">
        <v>477</v>
      </c>
      <c r="P93">
        <f>'Exploratory Data Analysis - vid'!V92</f>
        <v>142849</v>
      </c>
      <c r="Q93">
        <f t="shared" si="1"/>
        <v>11.869543407284398</v>
      </c>
      <c r="R93">
        <f>'Exploratory Data Analysis - vid'!X92</f>
        <v>4077</v>
      </c>
    </row>
    <row r="94" spans="1:18" x14ac:dyDescent="0.35">
      <c r="A94">
        <v>92</v>
      </c>
      <c r="B94" t="str">
        <f>'Exploratory Data Analysis - vid'!B93</f>
        <v>67ebBoG58X0</v>
      </c>
      <c r="C94">
        <f>'Exploratory Data Analysis - vid'!N93</f>
        <v>8</v>
      </c>
      <c r="D94">
        <f>'Exploratory Data Analysis - vid'!O93</f>
        <v>2021</v>
      </c>
      <c r="E94">
        <f>IF('Exploratory Data Analysis - vid'!$AF93 = 'Multiple LR'!E$2,1,0)</f>
        <v>0</v>
      </c>
      <c r="F94">
        <f>IF('Exploratory Data Analysis - vid'!$AF93 = 'Multiple LR'!F$2,1,0)</f>
        <v>0</v>
      </c>
      <c r="G94">
        <f>IF('Exploratory Data Analysis - vid'!$AF93 = 'Multiple LR'!G$2,1,0)</f>
        <v>1</v>
      </c>
      <c r="H94">
        <f>IF('Exploratory Data Analysis - vid'!$AF93 = 'Multiple LR'!H$2,1,0)</f>
        <v>0</v>
      </c>
      <c r="I94">
        <f xml:space="preserve"> IF('Exploratory Data Analysis - vid'!$AL93='Multiple LR'!I$2,1,0)</f>
        <v>0</v>
      </c>
      <c r="J94">
        <f xml:space="preserve"> IF('Exploratory Data Analysis - vid'!$AL93='Multiple LR'!J$2,1,0)</f>
        <v>0</v>
      </c>
      <c r="K94">
        <f xml:space="preserve"> IF('Exploratory Data Analysis - vid'!$AL93='Multiple LR'!K$2,1,0)</f>
        <v>1</v>
      </c>
      <c r="L94">
        <f xml:space="preserve"> IF('Exploratory Data Analysis - vid'!$AL93='Multiple LR'!L$2,1,0)</f>
        <v>0</v>
      </c>
      <c r="M94">
        <f xml:space="preserve"> IF('Exploratory Data Analysis - vid'!$AL93='Multiple LR'!M$2,1,0)</f>
        <v>0</v>
      </c>
      <c r="N94">
        <f xml:space="preserve"> IF('Exploratory Data Analysis - vid'!$AL93='Multiple LR'!N$2,1,0)</f>
        <v>0</v>
      </c>
      <c r="O94">
        <v>1258</v>
      </c>
      <c r="P94">
        <f>'Exploratory Data Analysis - vid'!V93</f>
        <v>569841</v>
      </c>
      <c r="Q94">
        <f t="shared" si="1"/>
        <v>13.253112653529257</v>
      </c>
      <c r="R94">
        <f>'Exploratory Data Analysis - vid'!X93</f>
        <v>9606</v>
      </c>
    </row>
    <row r="95" spans="1:18" x14ac:dyDescent="0.35">
      <c r="A95">
        <v>93</v>
      </c>
      <c r="B95" t="str">
        <f>'Exploratory Data Analysis - vid'!B94</f>
        <v>00MZs0P1Atg</v>
      </c>
      <c r="C95">
        <f>'Exploratory Data Analysis - vid'!N94</f>
        <v>8</v>
      </c>
      <c r="D95">
        <f>'Exploratory Data Analysis - vid'!O94</f>
        <v>2021</v>
      </c>
      <c r="E95">
        <f>IF('Exploratory Data Analysis - vid'!$AF94 = 'Multiple LR'!E$2,1,0)</f>
        <v>0</v>
      </c>
      <c r="F95">
        <f>IF('Exploratory Data Analysis - vid'!$AF94 = 'Multiple LR'!F$2,1,0)</f>
        <v>0</v>
      </c>
      <c r="G95">
        <f>IF('Exploratory Data Analysis - vid'!$AF94 = 'Multiple LR'!G$2,1,0)</f>
        <v>1</v>
      </c>
      <c r="H95">
        <f>IF('Exploratory Data Analysis - vid'!$AF94 = 'Multiple LR'!H$2,1,0)</f>
        <v>0</v>
      </c>
      <c r="I95">
        <f xml:space="preserve"> IF('Exploratory Data Analysis - vid'!$AL94='Multiple LR'!I$2,1,0)</f>
        <v>1</v>
      </c>
      <c r="J95">
        <f xml:space="preserve"> IF('Exploratory Data Analysis - vid'!$AL94='Multiple LR'!J$2,1,0)</f>
        <v>0</v>
      </c>
      <c r="K95">
        <f xml:space="preserve"> IF('Exploratory Data Analysis - vid'!$AL94='Multiple LR'!K$2,1,0)</f>
        <v>0</v>
      </c>
      <c r="L95">
        <f xml:space="preserve"> IF('Exploratory Data Analysis - vid'!$AL94='Multiple LR'!L$2,1,0)</f>
        <v>0</v>
      </c>
      <c r="M95">
        <f xml:space="preserve"> IF('Exploratory Data Analysis - vid'!$AL94='Multiple LR'!M$2,1,0)</f>
        <v>0</v>
      </c>
      <c r="N95">
        <f xml:space="preserve"> IF('Exploratory Data Analysis - vid'!$AL94='Multiple LR'!N$2,1,0)</f>
        <v>0</v>
      </c>
      <c r="O95">
        <v>940</v>
      </c>
      <c r="P95">
        <f>'Exploratory Data Analysis - vid'!V94</f>
        <v>17091</v>
      </c>
      <c r="Q95">
        <f t="shared" si="1"/>
        <v>9.7463072881485058</v>
      </c>
      <c r="R95">
        <f>'Exploratory Data Analysis - vid'!X94</f>
        <v>319</v>
      </c>
    </row>
    <row r="96" spans="1:18" x14ac:dyDescent="0.35">
      <c r="A96">
        <v>94</v>
      </c>
      <c r="B96" t="str">
        <f>'Exploratory Data Analysis - vid'!B95</f>
        <v>KIZhEpNN9Go</v>
      </c>
      <c r="C96">
        <f>'Exploratory Data Analysis - vid'!N95</f>
        <v>8</v>
      </c>
      <c r="D96">
        <f>'Exploratory Data Analysis - vid'!O95</f>
        <v>2021</v>
      </c>
      <c r="E96">
        <f>IF('Exploratory Data Analysis - vid'!$AF95 = 'Multiple LR'!E$2,1,0)</f>
        <v>0</v>
      </c>
      <c r="F96">
        <f>IF('Exploratory Data Analysis - vid'!$AF95 = 'Multiple LR'!F$2,1,0)</f>
        <v>0</v>
      </c>
      <c r="G96">
        <f>IF('Exploratory Data Analysis - vid'!$AF95 = 'Multiple LR'!G$2,1,0)</f>
        <v>0</v>
      </c>
      <c r="H96">
        <f>IF('Exploratory Data Analysis - vid'!$AF95 = 'Multiple LR'!H$2,1,0)</f>
        <v>1</v>
      </c>
      <c r="I96">
        <f xml:space="preserve"> IF('Exploratory Data Analysis - vid'!$AL95='Multiple LR'!I$2,1,0)</f>
        <v>0</v>
      </c>
      <c r="J96">
        <f xml:space="preserve"> IF('Exploratory Data Analysis - vid'!$AL95='Multiple LR'!J$2,1,0)</f>
        <v>0</v>
      </c>
      <c r="K96">
        <f xml:space="preserve"> IF('Exploratory Data Analysis - vid'!$AL95='Multiple LR'!K$2,1,0)</f>
        <v>0</v>
      </c>
      <c r="L96">
        <f xml:space="preserve"> IF('Exploratory Data Analysis - vid'!$AL95='Multiple LR'!L$2,1,0)</f>
        <v>0</v>
      </c>
      <c r="M96">
        <f xml:space="preserve"> IF('Exploratory Data Analysis - vid'!$AL95='Multiple LR'!M$2,1,0)</f>
        <v>0</v>
      </c>
      <c r="N96">
        <f xml:space="preserve"> IF('Exploratory Data Analysis - vid'!$AL95='Multiple LR'!N$2,1,0)</f>
        <v>1</v>
      </c>
      <c r="O96">
        <v>748</v>
      </c>
      <c r="P96">
        <f>'Exploratory Data Analysis - vid'!V95</f>
        <v>63374</v>
      </c>
      <c r="Q96">
        <f t="shared" si="1"/>
        <v>11.056808961676291</v>
      </c>
      <c r="R96">
        <f>'Exploratory Data Analysis - vid'!X95</f>
        <v>1100</v>
      </c>
    </row>
    <row r="97" spans="1:18" x14ac:dyDescent="0.35">
      <c r="A97">
        <v>95</v>
      </c>
      <c r="B97" t="str">
        <f>'Exploratory Data Analysis - vid'!B96</f>
        <v>d9UM8M3iluM</v>
      </c>
      <c r="C97">
        <f>'Exploratory Data Analysis - vid'!N96</f>
        <v>8</v>
      </c>
      <c r="D97">
        <f>'Exploratory Data Analysis - vid'!O96</f>
        <v>2021</v>
      </c>
      <c r="E97">
        <f>IF('Exploratory Data Analysis - vid'!$AF96 = 'Multiple LR'!E$2,1,0)</f>
        <v>0</v>
      </c>
      <c r="F97">
        <f>IF('Exploratory Data Analysis - vid'!$AF96 = 'Multiple LR'!F$2,1,0)</f>
        <v>0</v>
      </c>
      <c r="G97">
        <f>IF('Exploratory Data Analysis - vid'!$AF96 = 'Multiple LR'!G$2,1,0)</f>
        <v>1</v>
      </c>
      <c r="H97">
        <f>IF('Exploratory Data Analysis - vid'!$AF96 = 'Multiple LR'!H$2,1,0)</f>
        <v>0</v>
      </c>
      <c r="I97">
        <f xml:space="preserve"> IF('Exploratory Data Analysis - vid'!$AL96='Multiple LR'!I$2,1,0)</f>
        <v>0</v>
      </c>
      <c r="J97">
        <f xml:space="preserve"> IF('Exploratory Data Analysis - vid'!$AL96='Multiple LR'!J$2,1,0)</f>
        <v>0</v>
      </c>
      <c r="K97">
        <f xml:space="preserve"> IF('Exploratory Data Analysis - vid'!$AL96='Multiple LR'!K$2,1,0)</f>
        <v>0</v>
      </c>
      <c r="L97">
        <f xml:space="preserve"> IF('Exploratory Data Analysis - vid'!$AL96='Multiple LR'!L$2,1,0)</f>
        <v>0</v>
      </c>
      <c r="M97">
        <f xml:space="preserve"> IF('Exploratory Data Analysis - vid'!$AL96='Multiple LR'!M$2,1,0)</f>
        <v>0</v>
      </c>
      <c r="N97">
        <f xml:space="preserve"> IF('Exploratory Data Analysis - vid'!$AL96='Multiple LR'!N$2,1,0)</f>
        <v>1</v>
      </c>
      <c r="O97">
        <v>1153</v>
      </c>
      <c r="P97">
        <f>'Exploratory Data Analysis - vid'!V96</f>
        <v>27486</v>
      </c>
      <c r="Q97">
        <f t="shared" si="1"/>
        <v>10.221432063114797</v>
      </c>
      <c r="R97">
        <f>'Exploratory Data Analysis - vid'!X96</f>
        <v>571</v>
      </c>
    </row>
    <row r="98" spans="1:18" x14ac:dyDescent="0.35">
      <c r="A98">
        <v>96</v>
      </c>
      <c r="B98" t="str">
        <f>'Exploratory Data Analysis - vid'!B97</f>
        <v>m9f4ondxaco</v>
      </c>
      <c r="C98">
        <f>'Exploratory Data Analysis - vid'!N97</f>
        <v>8</v>
      </c>
      <c r="D98">
        <f>'Exploratory Data Analysis - vid'!O97</f>
        <v>2021</v>
      </c>
      <c r="E98">
        <f>IF('Exploratory Data Analysis - vid'!$AF97 = 'Multiple LR'!E$2,1,0)</f>
        <v>1</v>
      </c>
      <c r="F98">
        <f>IF('Exploratory Data Analysis - vid'!$AF97 = 'Multiple LR'!F$2,1,0)</f>
        <v>0</v>
      </c>
      <c r="G98">
        <f>IF('Exploratory Data Analysis - vid'!$AF97 = 'Multiple LR'!G$2,1,0)</f>
        <v>0</v>
      </c>
      <c r="H98">
        <f>IF('Exploratory Data Analysis - vid'!$AF97 = 'Multiple LR'!H$2,1,0)</f>
        <v>0</v>
      </c>
      <c r="I98">
        <f xml:space="preserve"> IF('Exploratory Data Analysis - vid'!$AL97='Multiple LR'!I$2,1,0)</f>
        <v>0</v>
      </c>
      <c r="J98">
        <f xml:space="preserve"> IF('Exploratory Data Analysis - vid'!$AL97='Multiple LR'!J$2,1,0)</f>
        <v>0</v>
      </c>
      <c r="K98">
        <f xml:space="preserve"> IF('Exploratory Data Analysis - vid'!$AL97='Multiple LR'!K$2,1,0)</f>
        <v>0</v>
      </c>
      <c r="L98">
        <f xml:space="preserve"> IF('Exploratory Data Analysis - vid'!$AL97='Multiple LR'!L$2,1,0)</f>
        <v>0</v>
      </c>
      <c r="M98">
        <f xml:space="preserve"> IF('Exploratory Data Analysis - vid'!$AL97='Multiple LR'!M$2,1,0)</f>
        <v>1</v>
      </c>
      <c r="N98">
        <f xml:space="preserve"> IF('Exploratory Data Analysis - vid'!$AL97='Multiple LR'!N$2,1,0)</f>
        <v>0</v>
      </c>
      <c r="O98">
        <v>771</v>
      </c>
      <c r="P98">
        <f>'Exploratory Data Analysis - vid'!V97</f>
        <v>104226</v>
      </c>
      <c r="Q98">
        <f t="shared" si="1"/>
        <v>11.554316897329979</v>
      </c>
      <c r="R98">
        <f>'Exploratory Data Analysis - vid'!X97</f>
        <v>3154</v>
      </c>
    </row>
    <row r="99" spans="1:18" x14ac:dyDescent="0.35">
      <c r="A99">
        <v>97</v>
      </c>
      <c r="B99" t="str">
        <f>'Exploratory Data Analysis - vid'!B98</f>
        <v>xAddbaNSc24</v>
      </c>
      <c r="C99">
        <f>'Exploratory Data Analysis - vid'!N98</f>
        <v>9</v>
      </c>
      <c r="D99">
        <f>'Exploratory Data Analysis - vid'!O98</f>
        <v>2021</v>
      </c>
      <c r="E99">
        <f>IF('Exploratory Data Analysis - vid'!$AF98 = 'Multiple LR'!E$2,1,0)</f>
        <v>0</v>
      </c>
      <c r="F99">
        <f>IF('Exploratory Data Analysis - vid'!$AF98 = 'Multiple LR'!F$2,1,0)</f>
        <v>0</v>
      </c>
      <c r="G99">
        <f>IF('Exploratory Data Analysis - vid'!$AF98 = 'Multiple LR'!G$2,1,0)</f>
        <v>1</v>
      </c>
      <c r="H99">
        <f>IF('Exploratory Data Analysis - vid'!$AF98 = 'Multiple LR'!H$2,1,0)</f>
        <v>0</v>
      </c>
      <c r="I99">
        <f xml:space="preserve"> IF('Exploratory Data Analysis - vid'!$AL98='Multiple LR'!I$2,1,0)</f>
        <v>0</v>
      </c>
      <c r="J99">
        <f xml:space="preserve"> IF('Exploratory Data Analysis - vid'!$AL98='Multiple LR'!J$2,1,0)</f>
        <v>0</v>
      </c>
      <c r="K99">
        <f xml:space="preserve"> IF('Exploratory Data Analysis - vid'!$AL98='Multiple LR'!K$2,1,0)</f>
        <v>0</v>
      </c>
      <c r="L99">
        <f xml:space="preserve"> IF('Exploratory Data Analysis - vid'!$AL98='Multiple LR'!L$2,1,0)</f>
        <v>0</v>
      </c>
      <c r="M99">
        <f xml:space="preserve"> IF('Exploratory Data Analysis - vid'!$AL98='Multiple LR'!M$2,1,0)</f>
        <v>0</v>
      </c>
      <c r="N99">
        <f xml:space="preserve"> IF('Exploratory Data Analysis - vid'!$AL98='Multiple LR'!N$2,1,0)</f>
        <v>1</v>
      </c>
      <c r="O99">
        <v>1166</v>
      </c>
      <c r="P99">
        <f>'Exploratory Data Analysis - vid'!V98</f>
        <v>41658</v>
      </c>
      <c r="Q99">
        <f t="shared" si="1"/>
        <v>10.637248705981328</v>
      </c>
      <c r="R99">
        <f>'Exploratory Data Analysis - vid'!X98</f>
        <v>870</v>
      </c>
    </row>
    <row r="100" spans="1:18" x14ac:dyDescent="0.35">
      <c r="A100">
        <v>98</v>
      </c>
      <c r="B100" t="str">
        <f>'Exploratory Data Analysis - vid'!B99</f>
        <v>kczQosiwAxw</v>
      </c>
      <c r="C100">
        <f>'Exploratory Data Analysis - vid'!N99</f>
        <v>9</v>
      </c>
      <c r="D100">
        <f>'Exploratory Data Analysis - vid'!O99</f>
        <v>2021</v>
      </c>
      <c r="E100">
        <f>IF('Exploratory Data Analysis - vid'!$AF99 = 'Multiple LR'!E$2,1,0)</f>
        <v>0</v>
      </c>
      <c r="F100">
        <f>IF('Exploratory Data Analysis - vid'!$AF99 = 'Multiple LR'!F$2,1,0)</f>
        <v>0</v>
      </c>
      <c r="G100">
        <f>IF('Exploratory Data Analysis - vid'!$AF99 = 'Multiple LR'!G$2,1,0)</f>
        <v>0</v>
      </c>
      <c r="H100">
        <f>IF('Exploratory Data Analysis - vid'!$AF99 = 'Multiple LR'!H$2,1,0)</f>
        <v>1</v>
      </c>
      <c r="I100">
        <f xml:space="preserve"> IF('Exploratory Data Analysis - vid'!$AL99='Multiple LR'!I$2,1,0)</f>
        <v>1</v>
      </c>
      <c r="J100">
        <f xml:space="preserve"> IF('Exploratory Data Analysis - vid'!$AL99='Multiple LR'!J$2,1,0)</f>
        <v>0</v>
      </c>
      <c r="K100">
        <f xml:space="preserve"> IF('Exploratory Data Analysis - vid'!$AL99='Multiple LR'!K$2,1,0)</f>
        <v>0</v>
      </c>
      <c r="L100">
        <f xml:space="preserve"> IF('Exploratory Data Analysis - vid'!$AL99='Multiple LR'!L$2,1,0)</f>
        <v>0</v>
      </c>
      <c r="M100">
        <f xml:space="preserve"> IF('Exploratory Data Analysis - vid'!$AL99='Multiple LR'!M$2,1,0)</f>
        <v>0</v>
      </c>
      <c r="N100">
        <f xml:space="preserve"> IF('Exploratory Data Analysis - vid'!$AL99='Multiple LR'!N$2,1,0)</f>
        <v>0</v>
      </c>
      <c r="O100">
        <v>1110</v>
      </c>
      <c r="P100">
        <f>'Exploratory Data Analysis - vid'!V99</f>
        <v>48276</v>
      </c>
      <c r="Q100">
        <f t="shared" si="1"/>
        <v>10.784689821737789</v>
      </c>
      <c r="R100">
        <f>'Exploratory Data Analysis - vid'!X99</f>
        <v>1354</v>
      </c>
    </row>
    <row r="101" spans="1:18" x14ac:dyDescent="0.35">
      <c r="A101">
        <v>99</v>
      </c>
      <c r="B101" t="str">
        <f>'Exploratory Data Analysis - vid'!B100</f>
        <v>vLPnRWZDEBM</v>
      </c>
      <c r="C101">
        <f>'Exploratory Data Analysis - vid'!N100</f>
        <v>9</v>
      </c>
      <c r="D101">
        <f>'Exploratory Data Analysis - vid'!O100</f>
        <v>2021</v>
      </c>
      <c r="E101">
        <f>IF('Exploratory Data Analysis - vid'!$AF100 = 'Multiple LR'!E$2,1,0)</f>
        <v>0</v>
      </c>
      <c r="F101">
        <f>IF('Exploratory Data Analysis - vid'!$AF100 = 'Multiple LR'!F$2,1,0)</f>
        <v>0</v>
      </c>
      <c r="G101">
        <f>IF('Exploratory Data Analysis - vid'!$AF100 = 'Multiple LR'!G$2,1,0)</f>
        <v>1</v>
      </c>
      <c r="H101">
        <f>IF('Exploratory Data Analysis - vid'!$AF100 = 'Multiple LR'!H$2,1,0)</f>
        <v>0</v>
      </c>
      <c r="I101">
        <f xml:space="preserve"> IF('Exploratory Data Analysis - vid'!$AL100='Multiple LR'!I$2,1,0)</f>
        <v>0</v>
      </c>
      <c r="J101">
        <f xml:space="preserve"> IF('Exploratory Data Analysis - vid'!$AL100='Multiple LR'!J$2,1,0)</f>
        <v>0</v>
      </c>
      <c r="K101">
        <f xml:space="preserve"> IF('Exploratory Data Analysis - vid'!$AL100='Multiple LR'!K$2,1,0)</f>
        <v>0</v>
      </c>
      <c r="L101">
        <f xml:space="preserve"> IF('Exploratory Data Analysis - vid'!$AL100='Multiple LR'!L$2,1,0)</f>
        <v>0</v>
      </c>
      <c r="M101">
        <f xml:space="preserve"> IF('Exploratory Data Analysis - vid'!$AL100='Multiple LR'!M$2,1,0)</f>
        <v>0</v>
      </c>
      <c r="N101">
        <f xml:space="preserve"> IF('Exploratory Data Analysis - vid'!$AL100='Multiple LR'!N$2,1,0)</f>
        <v>1</v>
      </c>
      <c r="O101">
        <v>904</v>
      </c>
      <c r="P101">
        <f>'Exploratory Data Analysis - vid'!V100</f>
        <v>51309</v>
      </c>
      <c r="Q101">
        <f t="shared" si="1"/>
        <v>10.845621454367802</v>
      </c>
      <c r="R101">
        <f>'Exploratory Data Analysis - vid'!X100</f>
        <v>1429</v>
      </c>
    </row>
    <row r="102" spans="1:18" x14ac:dyDescent="0.35">
      <c r="A102">
        <v>100</v>
      </c>
      <c r="B102" t="str">
        <f>'Exploratory Data Analysis - vid'!B101</f>
        <v>U-xpBVYykHE</v>
      </c>
      <c r="C102">
        <f>'Exploratory Data Analysis - vid'!N101</f>
        <v>9</v>
      </c>
      <c r="D102">
        <f>'Exploratory Data Analysis - vid'!O101</f>
        <v>2021</v>
      </c>
      <c r="E102">
        <f>IF('Exploratory Data Analysis - vid'!$AF101 = 'Multiple LR'!E$2,1,0)</f>
        <v>0</v>
      </c>
      <c r="F102">
        <f>IF('Exploratory Data Analysis - vid'!$AF101 = 'Multiple LR'!F$2,1,0)</f>
        <v>1</v>
      </c>
      <c r="G102">
        <f>IF('Exploratory Data Analysis - vid'!$AF101 = 'Multiple LR'!G$2,1,0)</f>
        <v>0</v>
      </c>
      <c r="H102">
        <f>IF('Exploratory Data Analysis - vid'!$AF101 = 'Multiple LR'!H$2,1,0)</f>
        <v>0</v>
      </c>
      <c r="I102">
        <f xml:space="preserve"> IF('Exploratory Data Analysis - vid'!$AL101='Multiple LR'!I$2,1,0)</f>
        <v>0</v>
      </c>
      <c r="J102">
        <f xml:space="preserve"> IF('Exploratory Data Analysis - vid'!$AL101='Multiple LR'!J$2,1,0)</f>
        <v>0</v>
      </c>
      <c r="K102">
        <f xml:space="preserve"> IF('Exploratory Data Analysis - vid'!$AL101='Multiple LR'!K$2,1,0)</f>
        <v>1</v>
      </c>
      <c r="L102">
        <f xml:space="preserve"> IF('Exploratory Data Analysis - vid'!$AL101='Multiple LR'!L$2,1,0)</f>
        <v>0</v>
      </c>
      <c r="M102">
        <f xml:space="preserve"> IF('Exploratory Data Analysis - vid'!$AL101='Multiple LR'!M$2,1,0)</f>
        <v>0</v>
      </c>
      <c r="N102">
        <f xml:space="preserve"> IF('Exploratory Data Analysis - vid'!$AL101='Multiple LR'!N$2,1,0)</f>
        <v>0</v>
      </c>
      <c r="O102">
        <v>772</v>
      </c>
      <c r="P102">
        <f>'Exploratory Data Analysis - vid'!V101</f>
        <v>88141</v>
      </c>
      <c r="Q102">
        <f t="shared" si="1"/>
        <v>11.386693083918184</v>
      </c>
      <c r="R102">
        <f>'Exploratory Data Analysis - vid'!X101</f>
        <v>2644</v>
      </c>
    </row>
    <row r="103" spans="1:18" x14ac:dyDescent="0.35">
      <c r="A103">
        <v>101</v>
      </c>
      <c r="B103" t="str">
        <f>'Exploratory Data Analysis - vid'!B102</f>
        <v>tKLlCiXao1M</v>
      </c>
      <c r="C103">
        <f>'Exploratory Data Analysis - vid'!N102</f>
        <v>9</v>
      </c>
      <c r="D103">
        <f>'Exploratory Data Analysis - vid'!O102</f>
        <v>2021</v>
      </c>
      <c r="E103">
        <f>IF('Exploratory Data Analysis - vid'!$AF102 = 'Multiple LR'!E$2,1,0)</f>
        <v>0</v>
      </c>
      <c r="F103">
        <f>IF('Exploratory Data Analysis - vid'!$AF102 = 'Multiple LR'!F$2,1,0)</f>
        <v>0</v>
      </c>
      <c r="G103">
        <f>IF('Exploratory Data Analysis - vid'!$AF102 = 'Multiple LR'!G$2,1,0)</f>
        <v>1</v>
      </c>
      <c r="H103">
        <f>IF('Exploratory Data Analysis - vid'!$AF102 = 'Multiple LR'!H$2,1,0)</f>
        <v>0</v>
      </c>
      <c r="I103">
        <f xml:space="preserve"> IF('Exploratory Data Analysis - vid'!$AL102='Multiple LR'!I$2,1,0)</f>
        <v>0</v>
      </c>
      <c r="J103">
        <f xml:space="preserve"> IF('Exploratory Data Analysis - vid'!$AL102='Multiple LR'!J$2,1,0)</f>
        <v>0</v>
      </c>
      <c r="K103">
        <f xml:space="preserve"> IF('Exploratory Data Analysis - vid'!$AL102='Multiple LR'!K$2,1,0)</f>
        <v>0</v>
      </c>
      <c r="L103">
        <f xml:space="preserve"> IF('Exploratory Data Analysis - vid'!$AL102='Multiple LR'!L$2,1,0)</f>
        <v>0</v>
      </c>
      <c r="M103">
        <f xml:space="preserve"> IF('Exploratory Data Analysis - vid'!$AL102='Multiple LR'!M$2,1,0)</f>
        <v>0</v>
      </c>
      <c r="N103">
        <f xml:space="preserve"> IF('Exploratory Data Analysis - vid'!$AL102='Multiple LR'!N$2,1,0)</f>
        <v>1</v>
      </c>
      <c r="O103">
        <v>964</v>
      </c>
      <c r="P103">
        <f>'Exploratory Data Analysis - vid'!V102</f>
        <v>19665</v>
      </c>
      <c r="Q103">
        <f t="shared" si="1"/>
        <v>9.8865956848659096</v>
      </c>
      <c r="R103">
        <f>'Exploratory Data Analysis - vid'!X102</f>
        <v>415</v>
      </c>
    </row>
    <row r="104" spans="1:18" x14ac:dyDescent="0.35">
      <c r="A104">
        <v>102</v>
      </c>
      <c r="B104" t="str">
        <f>'Exploratory Data Analysis - vid'!B103</f>
        <v>j0Y8PSEIYpY</v>
      </c>
      <c r="C104">
        <f>'Exploratory Data Analysis - vid'!N103</f>
        <v>9</v>
      </c>
      <c r="D104">
        <f>'Exploratory Data Analysis - vid'!O103</f>
        <v>2021</v>
      </c>
      <c r="E104">
        <f>IF('Exploratory Data Analysis - vid'!$AF103 = 'Multiple LR'!E$2,1,0)</f>
        <v>0</v>
      </c>
      <c r="F104">
        <f>IF('Exploratory Data Analysis - vid'!$AF103 = 'Multiple LR'!F$2,1,0)</f>
        <v>0</v>
      </c>
      <c r="G104">
        <f>IF('Exploratory Data Analysis - vid'!$AF103 = 'Multiple LR'!G$2,1,0)</f>
        <v>1</v>
      </c>
      <c r="H104">
        <f>IF('Exploratory Data Analysis - vid'!$AF103 = 'Multiple LR'!H$2,1,0)</f>
        <v>0</v>
      </c>
      <c r="I104">
        <f xml:space="preserve"> IF('Exploratory Data Analysis - vid'!$AL103='Multiple LR'!I$2,1,0)</f>
        <v>0</v>
      </c>
      <c r="J104">
        <f xml:space="preserve"> IF('Exploratory Data Analysis - vid'!$AL103='Multiple LR'!J$2,1,0)</f>
        <v>0</v>
      </c>
      <c r="K104">
        <f xml:space="preserve"> IF('Exploratory Data Analysis - vid'!$AL103='Multiple LR'!K$2,1,0)</f>
        <v>0</v>
      </c>
      <c r="L104">
        <f xml:space="preserve"> IF('Exploratory Data Analysis - vid'!$AL103='Multiple LR'!L$2,1,0)</f>
        <v>0</v>
      </c>
      <c r="M104">
        <f xml:space="preserve"> IF('Exploratory Data Analysis - vid'!$AL103='Multiple LR'!M$2,1,0)</f>
        <v>1</v>
      </c>
      <c r="N104">
        <f xml:space="preserve"> IF('Exploratory Data Analysis - vid'!$AL103='Multiple LR'!N$2,1,0)</f>
        <v>0</v>
      </c>
      <c r="O104">
        <v>971</v>
      </c>
      <c r="P104">
        <f>'Exploratory Data Analysis - vid'!V103</f>
        <v>22551</v>
      </c>
      <c r="Q104">
        <f t="shared" si="1"/>
        <v>10.023534689845578</v>
      </c>
      <c r="R104">
        <f>'Exploratory Data Analysis - vid'!X103</f>
        <v>515</v>
      </c>
    </row>
    <row r="105" spans="1:18" x14ac:dyDescent="0.35">
      <c r="A105">
        <v>103</v>
      </c>
      <c r="B105" t="str">
        <f>'Exploratory Data Analysis - vid'!B104</f>
        <v>7M04iONOfDI</v>
      </c>
      <c r="C105">
        <f>'Exploratory Data Analysis - vid'!N104</f>
        <v>9</v>
      </c>
      <c r="D105">
        <f>'Exploratory Data Analysis - vid'!O104</f>
        <v>2021</v>
      </c>
      <c r="E105">
        <f>IF('Exploratory Data Analysis - vid'!$AF104 = 'Multiple LR'!E$2,1,0)</f>
        <v>1</v>
      </c>
      <c r="F105">
        <f>IF('Exploratory Data Analysis - vid'!$AF104 = 'Multiple LR'!F$2,1,0)</f>
        <v>0</v>
      </c>
      <c r="G105">
        <f>IF('Exploratory Data Analysis - vid'!$AF104 = 'Multiple LR'!G$2,1,0)</f>
        <v>0</v>
      </c>
      <c r="H105">
        <f>IF('Exploratory Data Analysis - vid'!$AF104 = 'Multiple LR'!H$2,1,0)</f>
        <v>0</v>
      </c>
      <c r="I105">
        <f xml:space="preserve"> IF('Exploratory Data Analysis - vid'!$AL104='Multiple LR'!I$2,1,0)</f>
        <v>0</v>
      </c>
      <c r="J105">
        <f xml:space="preserve"> IF('Exploratory Data Analysis - vid'!$AL104='Multiple LR'!J$2,1,0)</f>
        <v>0</v>
      </c>
      <c r="K105">
        <f xml:space="preserve"> IF('Exploratory Data Analysis - vid'!$AL104='Multiple LR'!K$2,1,0)</f>
        <v>0</v>
      </c>
      <c r="L105">
        <f xml:space="preserve"> IF('Exploratory Data Analysis - vid'!$AL104='Multiple LR'!L$2,1,0)</f>
        <v>0</v>
      </c>
      <c r="M105">
        <f xml:space="preserve"> IF('Exploratory Data Analysis - vid'!$AL104='Multiple LR'!M$2,1,0)</f>
        <v>1</v>
      </c>
      <c r="N105">
        <f xml:space="preserve"> IF('Exploratory Data Analysis - vid'!$AL104='Multiple LR'!N$2,1,0)</f>
        <v>0</v>
      </c>
      <c r="O105">
        <v>506</v>
      </c>
      <c r="P105">
        <f>'Exploratory Data Analysis - vid'!V104</f>
        <v>258715</v>
      </c>
      <c r="Q105">
        <f t="shared" si="1"/>
        <v>12.463482348712002</v>
      </c>
      <c r="R105">
        <f>'Exploratory Data Analysis - vid'!X104</f>
        <v>5107</v>
      </c>
    </row>
    <row r="106" spans="1:18" x14ac:dyDescent="0.35">
      <c r="A106">
        <v>104</v>
      </c>
      <c r="B106" t="str">
        <f>'Exploratory Data Analysis - vid'!B105</f>
        <v>kfkg1JeYQxw</v>
      </c>
      <c r="C106">
        <f>'Exploratory Data Analysis - vid'!N105</f>
        <v>9</v>
      </c>
      <c r="D106">
        <f>'Exploratory Data Analysis - vid'!O105</f>
        <v>2021</v>
      </c>
      <c r="E106">
        <f>IF('Exploratory Data Analysis - vid'!$AF105 = 'Multiple LR'!E$2,1,0)</f>
        <v>0</v>
      </c>
      <c r="F106">
        <f>IF('Exploratory Data Analysis - vid'!$AF105 = 'Multiple LR'!F$2,1,0)</f>
        <v>0</v>
      </c>
      <c r="G106">
        <f>IF('Exploratory Data Analysis - vid'!$AF105 = 'Multiple LR'!G$2,1,0)</f>
        <v>1</v>
      </c>
      <c r="H106">
        <f>IF('Exploratory Data Analysis - vid'!$AF105 = 'Multiple LR'!H$2,1,0)</f>
        <v>0</v>
      </c>
      <c r="I106">
        <f xml:space="preserve"> IF('Exploratory Data Analysis - vid'!$AL105='Multiple LR'!I$2,1,0)</f>
        <v>0</v>
      </c>
      <c r="J106">
        <f xml:space="preserve"> IF('Exploratory Data Analysis - vid'!$AL105='Multiple LR'!J$2,1,0)</f>
        <v>0</v>
      </c>
      <c r="K106">
        <f xml:space="preserve"> IF('Exploratory Data Analysis - vid'!$AL105='Multiple LR'!K$2,1,0)</f>
        <v>1</v>
      </c>
      <c r="L106">
        <f xml:space="preserve"> IF('Exploratory Data Analysis - vid'!$AL105='Multiple LR'!L$2,1,0)</f>
        <v>0</v>
      </c>
      <c r="M106">
        <f xml:space="preserve"> IF('Exploratory Data Analysis - vid'!$AL105='Multiple LR'!M$2,1,0)</f>
        <v>0</v>
      </c>
      <c r="N106">
        <f xml:space="preserve"> IF('Exploratory Data Analysis - vid'!$AL105='Multiple LR'!N$2,1,0)</f>
        <v>0</v>
      </c>
      <c r="O106">
        <v>514</v>
      </c>
      <c r="P106">
        <f>'Exploratory Data Analysis - vid'!V105</f>
        <v>78940</v>
      </c>
      <c r="Q106">
        <f t="shared" si="1"/>
        <v>11.276443349216837</v>
      </c>
      <c r="R106">
        <f>'Exploratory Data Analysis - vid'!X105</f>
        <v>2126</v>
      </c>
    </row>
    <row r="107" spans="1:18" x14ac:dyDescent="0.35">
      <c r="A107">
        <v>105</v>
      </c>
      <c r="B107" t="str">
        <f>'Exploratory Data Analysis - vid'!B106</f>
        <v>Dh9qsDvbfY8</v>
      </c>
      <c r="C107">
        <f>'Exploratory Data Analysis - vid'!N106</f>
        <v>9</v>
      </c>
      <c r="D107">
        <f>'Exploratory Data Analysis - vid'!O106</f>
        <v>2021</v>
      </c>
      <c r="E107">
        <f>IF('Exploratory Data Analysis - vid'!$AF106 = 'Multiple LR'!E$2,1,0)</f>
        <v>1</v>
      </c>
      <c r="F107">
        <f>IF('Exploratory Data Analysis - vid'!$AF106 = 'Multiple LR'!F$2,1,0)</f>
        <v>0</v>
      </c>
      <c r="G107">
        <f>IF('Exploratory Data Analysis - vid'!$AF106 = 'Multiple LR'!G$2,1,0)</f>
        <v>0</v>
      </c>
      <c r="H107">
        <f>IF('Exploratory Data Analysis - vid'!$AF106 = 'Multiple LR'!H$2,1,0)</f>
        <v>0</v>
      </c>
      <c r="I107">
        <f xml:space="preserve"> IF('Exploratory Data Analysis - vid'!$AL106='Multiple LR'!I$2,1,0)</f>
        <v>0</v>
      </c>
      <c r="J107">
        <f xml:space="preserve"> IF('Exploratory Data Analysis - vid'!$AL106='Multiple LR'!J$2,1,0)</f>
        <v>1</v>
      </c>
      <c r="K107">
        <f xml:space="preserve"> IF('Exploratory Data Analysis - vid'!$AL106='Multiple LR'!K$2,1,0)</f>
        <v>0</v>
      </c>
      <c r="L107">
        <f xml:space="preserve"> IF('Exploratory Data Analysis - vid'!$AL106='Multiple LR'!L$2,1,0)</f>
        <v>0</v>
      </c>
      <c r="M107">
        <f xml:space="preserve"> IF('Exploratory Data Analysis - vid'!$AL106='Multiple LR'!M$2,1,0)</f>
        <v>0</v>
      </c>
      <c r="N107">
        <f xml:space="preserve"> IF('Exploratory Data Analysis - vid'!$AL106='Multiple LR'!N$2,1,0)</f>
        <v>0</v>
      </c>
      <c r="O107">
        <v>534</v>
      </c>
      <c r="P107">
        <f>'Exploratory Data Analysis - vid'!V106</f>
        <v>530654</v>
      </c>
      <c r="Q107">
        <f t="shared" si="1"/>
        <v>13.181865487086744</v>
      </c>
      <c r="R107">
        <f>'Exploratory Data Analysis - vid'!X106</f>
        <v>12382</v>
      </c>
    </row>
    <row r="108" spans="1:18" x14ac:dyDescent="0.35">
      <c r="A108">
        <v>106</v>
      </c>
      <c r="B108" t="str">
        <f>'Exploratory Data Analysis - vid'!B107</f>
        <v>CdDa8kWH3bY</v>
      </c>
      <c r="C108">
        <f>'Exploratory Data Analysis - vid'!N107</f>
        <v>9</v>
      </c>
      <c r="D108">
        <f>'Exploratory Data Analysis - vid'!O107</f>
        <v>2021</v>
      </c>
      <c r="E108">
        <f>IF('Exploratory Data Analysis - vid'!$AF107 = 'Multiple LR'!E$2,1,0)</f>
        <v>1</v>
      </c>
      <c r="F108">
        <f>IF('Exploratory Data Analysis - vid'!$AF107 = 'Multiple LR'!F$2,1,0)</f>
        <v>0</v>
      </c>
      <c r="G108">
        <f>IF('Exploratory Data Analysis - vid'!$AF107 = 'Multiple LR'!G$2,1,0)</f>
        <v>0</v>
      </c>
      <c r="H108">
        <f>IF('Exploratory Data Analysis - vid'!$AF107 = 'Multiple LR'!H$2,1,0)</f>
        <v>0</v>
      </c>
      <c r="I108">
        <f xml:space="preserve"> IF('Exploratory Data Analysis - vid'!$AL107='Multiple LR'!I$2,1,0)</f>
        <v>0</v>
      </c>
      <c r="J108">
        <f xml:space="preserve"> IF('Exploratory Data Analysis - vid'!$AL107='Multiple LR'!J$2,1,0)</f>
        <v>0</v>
      </c>
      <c r="K108">
        <f xml:space="preserve"> IF('Exploratory Data Analysis - vid'!$AL107='Multiple LR'!K$2,1,0)</f>
        <v>1</v>
      </c>
      <c r="L108">
        <f xml:space="preserve"> IF('Exploratory Data Analysis - vid'!$AL107='Multiple LR'!L$2,1,0)</f>
        <v>0</v>
      </c>
      <c r="M108">
        <f xml:space="preserve"> IF('Exploratory Data Analysis - vid'!$AL107='Multiple LR'!M$2,1,0)</f>
        <v>0</v>
      </c>
      <c r="N108">
        <f xml:space="preserve"> IF('Exploratory Data Analysis - vid'!$AL107='Multiple LR'!N$2,1,0)</f>
        <v>0</v>
      </c>
      <c r="O108">
        <v>566</v>
      </c>
      <c r="P108">
        <f>'Exploratory Data Analysis - vid'!V107</f>
        <v>42797</v>
      </c>
      <c r="Q108">
        <f t="shared" si="1"/>
        <v>10.664223285655282</v>
      </c>
      <c r="R108">
        <f>'Exploratory Data Analysis - vid'!X107</f>
        <v>745</v>
      </c>
    </row>
    <row r="109" spans="1:18" x14ac:dyDescent="0.35">
      <c r="A109">
        <v>107</v>
      </c>
      <c r="B109" t="str">
        <f>'Exploratory Data Analysis - vid'!B108</f>
        <v>DsSI24VuANU</v>
      </c>
      <c r="C109">
        <f>'Exploratory Data Analysis - vid'!N108</f>
        <v>9</v>
      </c>
      <c r="D109">
        <f>'Exploratory Data Analysis - vid'!O108</f>
        <v>2021</v>
      </c>
      <c r="E109">
        <f>IF('Exploratory Data Analysis - vid'!$AF108 = 'Multiple LR'!E$2,1,0)</f>
        <v>0</v>
      </c>
      <c r="F109">
        <f>IF('Exploratory Data Analysis - vid'!$AF108 = 'Multiple LR'!F$2,1,0)</f>
        <v>1</v>
      </c>
      <c r="G109">
        <f>IF('Exploratory Data Analysis - vid'!$AF108 = 'Multiple LR'!G$2,1,0)</f>
        <v>0</v>
      </c>
      <c r="H109">
        <f>IF('Exploratory Data Analysis - vid'!$AF108 = 'Multiple LR'!H$2,1,0)</f>
        <v>0</v>
      </c>
      <c r="I109">
        <f xml:space="preserve"> IF('Exploratory Data Analysis - vid'!$AL108='Multiple LR'!I$2,1,0)</f>
        <v>0</v>
      </c>
      <c r="J109">
        <f xml:space="preserve"> IF('Exploratory Data Analysis - vid'!$AL108='Multiple LR'!J$2,1,0)</f>
        <v>0</v>
      </c>
      <c r="K109">
        <f xml:space="preserve"> IF('Exploratory Data Analysis - vid'!$AL108='Multiple LR'!K$2,1,0)</f>
        <v>0</v>
      </c>
      <c r="L109">
        <f xml:space="preserve"> IF('Exploratory Data Analysis - vid'!$AL108='Multiple LR'!L$2,1,0)</f>
        <v>0</v>
      </c>
      <c r="M109">
        <f xml:space="preserve"> IF('Exploratory Data Analysis - vid'!$AL108='Multiple LR'!M$2,1,0)</f>
        <v>1</v>
      </c>
      <c r="N109">
        <f xml:space="preserve"> IF('Exploratory Data Analysis - vid'!$AL108='Multiple LR'!N$2,1,0)</f>
        <v>0</v>
      </c>
      <c r="O109">
        <v>472</v>
      </c>
      <c r="P109">
        <f>'Exploratory Data Analysis - vid'!V108</f>
        <v>104180</v>
      </c>
      <c r="Q109">
        <f t="shared" si="1"/>
        <v>11.553875451299183</v>
      </c>
      <c r="R109">
        <f>'Exploratory Data Analysis - vid'!X108</f>
        <v>2603</v>
      </c>
    </row>
    <row r="110" spans="1:18" x14ac:dyDescent="0.35">
      <c r="A110">
        <v>108</v>
      </c>
      <c r="B110" t="str">
        <f>'Exploratory Data Analysis - vid'!B109</f>
        <v>m1trnVm0l8Y</v>
      </c>
      <c r="C110">
        <f>'Exploratory Data Analysis - vid'!N109</f>
        <v>9</v>
      </c>
      <c r="D110">
        <f>'Exploratory Data Analysis - vid'!O109</f>
        <v>2021</v>
      </c>
      <c r="E110">
        <f>IF('Exploratory Data Analysis - vid'!$AF109 = 'Multiple LR'!E$2,1,0)</f>
        <v>1</v>
      </c>
      <c r="F110">
        <f>IF('Exploratory Data Analysis - vid'!$AF109 = 'Multiple LR'!F$2,1,0)</f>
        <v>0</v>
      </c>
      <c r="G110">
        <f>IF('Exploratory Data Analysis - vid'!$AF109 = 'Multiple LR'!G$2,1,0)</f>
        <v>0</v>
      </c>
      <c r="H110">
        <f>IF('Exploratory Data Analysis - vid'!$AF109 = 'Multiple LR'!H$2,1,0)</f>
        <v>0</v>
      </c>
      <c r="I110">
        <f xml:space="preserve"> IF('Exploratory Data Analysis - vid'!$AL109='Multiple LR'!I$2,1,0)</f>
        <v>0</v>
      </c>
      <c r="J110">
        <f xml:space="preserve"> IF('Exploratory Data Analysis - vid'!$AL109='Multiple LR'!J$2,1,0)</f>
        <v>0</v>
      </c>
      <c r="K110">
        <f xml:space="preserve"> IF('Exploratory Data Analysis - vid'!$AL109='Multiple LR'!K$2,1,0)</f>
        <v>1</v>
      </c>
      <c r="L110">
        <f xml:space="preserve"> IF('Exploratory Data Analysis - vid'!$AL109='Multiple LR'!L$2,1,0)</f>
        <v>0</v>
      </c>
      <c r="M110">
        <f xml:space="preserve"> IF('Exploratory Data Analysis - vid'!$AL109='Multiple LR'!M$2,1,0)</f>
        <v>0</v>
      </c>
      <c r="N110">
        <f xml:space="preserve"> IF('Exploratory Data Analysis - vid'!$AL109='Multiple LR'!N$2,1,0)</f>
        <v>0</v>
      </c>
      <c r="O110">
        <v>537</v>
      </c>
      <c r="P110">
        <f>'Exploratory Data Analysis - vid'!V109</f>
        <v>26289</v>
      </c>
      <c r="Q110">
        <f t="shared" si="1"/>
        <v>10.176905879723961</v>
      </c>
      <c r="R110">
        <f>'Exploratory Data Analysis - vid'!X109</f>
        <v>527</v>
      </c>
    </row>
    <row r="111" spans="1:18" x14ac:dyDescent="0.35">
      <c r="A111">
        <v>109</v>
      </c>
      <c r="B111" t="str">
        <f>'Exploratory Data Analysis - vid'!B110</f>
        <v>96bo0Wxugog</v>
      </c>
      <c r="C111">
        <f>'Exploratory Data Analysis - vid'!N110</f>
        <v>10</v>
      </c>
      <c r="D111">
        <f>'Exploratory Data Analysis - vid'!O110</f>
        <v>2021</v>
      </c>
      <c r="E111">
        <f>IF('Exploratory Data Analysis - vid'!$AF110 = 'Multiple LR'!E$2,1,0)</f>
        <v>0</v>
      </c>
      <c r="F111">
        <f>IF('Exploratory Data Analysis - vid'!$AF110 = 'Multiple LR'!F$2,1,0)</f>
        <v>1</v>
      </c>
      <c r="G111">
        <f>IF('Exploratory Data Analysis - vid'!$AF110 = 'Multiple LR'!G$2,1,0)</f>
        <v>0</v>
      </c>
      <c r="H111">
        <f>IF('Exploratory Data Analysis - vid'!$AF110 = 'Multiple LR'!H$2,1,0)</f>
        <v>0</v>
      </c>
      <c r="I111">
        <f xml:space="preserve"> IF('Exploratory Data Analysis - vid'!$AL110='Multiple LR'!I$2,1,0)</f>
        <v>0</v>
      </c>
      <c r="J111">
        <f xml:space="preserve"> IF('Exploratory Data Analysis - vid'!$AL110='Multiple LR'!J$2,1,0)</f>
        <v>0</v>
      </c>
      <c r="K111">
        <f xml:space="preserve"> IF('Exploratory Data Analysis - vid'!$AL110='Multiple LR'!K$2,1,0)</f>
        <v>1</v>
      </c>
      <c r="L111">
        <f xml:space="preserve"> IF('Exploratory Data Analysis - vid'!$AL110='Multiple LR'!L$2,1,0)</f>
        <v>0</v>
      </c>
      <c r="M111">
        <f xml:space="preserve"> IF('Exploratory Data Analysis - vid'!$AL110='Multiple LR'!M$2,1,0)</f>
        <v>0</v>
      </c>
      <c r="N111">
        <f xml:space="preserve"> IF('Exploratory Data Analysis - vid'!$AL110='Multiple LR'!N$2,1,0)</f>
        <v>0</v>
      </c>
      <c r="O111">
        <v>522</v>
      </c>
      <c r="P111">
        <f>'Exploratory Data Analysis - vid'!V110</f>
        <v>44748</v>
      </c>
      <c r="Q111">
        <f t="shared" si="1"/>
        <v>10.708802029966821</v>
      </c>
      <c r="R111">
        <f>'Exploratory Data Analysis - vid'!X110</f>
        <v>923</v>
      </c>
    </row>
    <row r="112" spans="1:18" x14ac:dyDescent="0.35">
      <c r="A112">
        <v>110</v>
      </c>
      <c r="B112" t="str">
        <f>'Exploratory Data Analysis - vid'!B111</f>
        <v>OTGlufNgiN4</v>
      </c>
      <c r="C112">
        <f>'Exploratory Data Analysis - vid'!N111</f>
        <v>10</v>
      </c>
      <c r="D112">
        <f>'Exploratory Data Analysis - vid'!O111</f>
        <v>2021</v>
      </c>
      <c r="E112">
        <f>IF('Exploratory Data Analysis - vid'!$AF111 = 'Multiple LR'!E$2,1,0)</f>
        <v>1</v>
      </c>
      <c r="F112">
        <f>IF('Exploratory Data Analysis - vid'!$AF111 = 'Multiple LR'!F$2,1,0)</f>
        <v>0</v>
      </c>
      <c r="G112">
        <f>IF('Exploratory Data Analysis - vid'!$AF111 = 'Multiple LR'!G$2,1,0)</f>
        <v>0</v>
      </c>
      <c r="H112">
        <f>IF('Exploratory Data Analysis - vid'!$AF111 = 'Multiple LR'!H$2,1,0)</f>
        <v>0</v>
      </c>
      <c r="I112">
        <f xml:space="preserve"> IF('Exploratory Data Analysis - vid'!$AL111='Multiple LR'!I$2,1,0)</f>
        <v>0</v>
      </c>
      <c r="J112">
        <f xml:space="preserve"> IF('Exploratory Data Analysis - vid'!$AL111='Multiple LR'!J$2,1,0)</f>
        <v>1</v>
      </c>
      <c r="K112">
        <f xml:space="preserve"> IF('Exploratory Data Analysis - vid'!$AL111='Multiple LR'!K$2,1,0)</f>
        <v>0</v>
      </c>
      <c r="L112">
        <f xml:space="preserve"> IF('Exploratory Data Analysis - vid'!$AL111='Multiple LR'!L$2,1,0)</f>
        <v>0</v>
      </c>
      <c r="M112">
        <f xml:space="preserve"> IF('Exploratory Data Analysis - vid'!$AL111='Multiple LR'!M$2,1,0)</f>
        <v>0</v>
      </c>
      <c r="N112">
        <f xml:space="preserve"> IF('Exploratory Data Analysis - vid'!$AL111='Multiple LR'!N$2,1,0)</f>
        <v>0</v>
      </c>
      <c r="O112">
        <v>1989</v>
      </c>
      <c r="P112">
        <f>'Exploratory Data Analysis - vid'!V111</f>
        <v>45379</v>
      </c>
      <c r="Q112">
        <f t="shared" si="1"/>
        <v>10.722804721951764</v>
      </c>
      <c r="R112">
        <f>'Exploratory Data Analysis - vid'!X111</f>
        <v>1048</v>
      </c>
    </row>
    <row r="113" spans="1:18" x14ac:dyDescent="0.35">
      <c r="A113">
        <v>111</v>
      </c>
      <c r="B113" t="str">
        <f>'Exploratory Data Analysis - vid'!B112</f>
        <v>SOr5Fard2bM</v>
      </c>
      <c r="C113">
        <f>'Exploratory Data Analysis - vid'!N112</f>
        <v>10</v>
      </c>
      <c r="D113">
        <f>'Exploratory Data Analysis - vid'!O112</f>
        <v>2021</v>
      </c>
      <c r="E113">
        <f>IF('Exploratory Data Analysis - vid'!$AF112 = 'Multiple LR'!E$2,1,0)</f>
        <v>0</v>
      </c>
      <c r="F113">
        <f>IF('Exploratory Data Analysis - vid'!$AF112 = 'Multiple LR'!F$2,1,0)</f>
        <v>1</v>
      </c>
      <c r="G113">
        <f>IF('Exploratory Data Analysis - vid'!$AF112 = 'Multiple LR'!G$2,1,0)</f>
        <v>0</v>
      </c>
      <c r="H113">
        <f>IF('Exploratory Data Analysis - vid'!$AF112 = 'Multiple LR'!H$2,1,0)</f>
        <v>0</v>
      </c>
      <c r="I113">
        <f xml:space="preserve"> IF('Exploratory Data Analysis - vid'!$AL112='Multiple LR'!I$2,1,0)</f>
        <v>0</v>
      </c>
      <c r="J113">
        <f xml:space="preserve"> IF('Exploratory Data Analysis - vid'!$AL112='Multiple LR'!J$2,1,0)</f>
        <v>1</v>
      </c>
      <c r="K113">
        <f xml:space="preserve"> IF('Exploratory Data Analysis - vid'!$AL112='Multiple LR'!K$2,1,0)</f>
        <v>0</v>
      </c>
      <c r="L113">
        <f xml:space="preserve"> IF('Exploratory Data Analysis - vid'!$AL112='Multiple LR'!L$2,1,0)</f>
        <v>0</v>
      </c>
      <c r="M113">
        <f xml:space="preserve"> IF('Exploratory Data Analysis - vid'!$AL112='Multiple LR'!M$2,1,0)</f>
        <v>0</v>
      </c>
      <c r="N113">
        <f xml:space="preserve"> IF('Exploratory Data Analysis - vid'!$AL112='Multiple LR'!N$2,1,0)</f>
        <v>0</v>
      </c>
      <c r="O113">
        <v>476</v>
      </c>
      <c r="P113">
        <f>'Exploratory Data Analysis - vid'!V112</f>
        <v>19369</v>
      </c>
      <c r="Q113">
        <f t="shared" si="1"/>
        <v>9.8714291288422391</v>
      </c>
      <c r="R113">
        <f>'Exploratory Data Analysis - vid'!X112</f>
        <v>498</v>
      </c>
    </row>
    <row r="114" spans="1:18" x14ac:dyDescent="0.35">
      <c r="A114">
        <v>112</v>
      </c>
      <c r="B114" t="str">
        <f>'Exploratory Data Analysis - vid'!B113</f>
        <v>HxOY1La7e-s</v>
      </c>
      <c r="C114">
        <f>'Exploratory Data Analysis - vid'!N113</f>
        <v>10</v>
      </c>
      <c r="D114">
        <f>'Exploratory Data Analysis - vid'!O113</f>
        <v>2021</v>
      </c>
      <c r="E114">
        <f>IF('Exploratory Data Analysis - vid'!$AF113 = 'Multiple LR'!E$2,1,0)</f>
        <v>1</v>
      </c>
      <c r="F114">
        <f>IF('Exploratory Data Analysis - vid'!$AF113 = 'Multiple LR'!F$2,1,0)</f>
        <v>0</v>
      </c>
      <c r="G114">
        <f>IF('Exploratory Data Analysis - vid'!$AF113 = 'Multiple LR'!G$2,1,0)</f>
        <v>0</v>
      </c>
      <c r="H114">
        <f>IF('Exploratory Data Analysis - vid'!$AF113 = 'Multiple LR'!H$2,1,0)</f>
        <v>0</v>
      </c>
      <c r="I114">
        <f xml:space="preserve"> IF('Exploratory Data Analysis - vid'!$AL113='Multiple LR'!I$2,1,0)</f>
        <v>0</v>
      </c>
      <c r="J114">
        <f xml:space="preserve"> IF('Exploratory Data Analysis - vid'!$AL113='Multiple LR'!J$2,1,0)</f>
        <v>0</v>
      </c>
      <c r="K114">
        <f xml:space="preserve"> IF('Exploratory Data Analysis - vid'!$AL113='Multiple LR'!K$2,1,0)</f>
        <v>1</v>
      </c>
      <c r="L114">
        <f xml:space="preserve"> IF('Exploratory Data Analysis - vid'!$AL113='Multiple LR'!L$2,1,0)</f>
        <v>0</v>
      </c>
      <c r="M114">
        <f xml:space="preserve"> IF('Exploratory Data Analysis - vid'!$AL113='Multiple LR'!M$2,1,0)</f>
        <v>0</v>
      </c>
      <c r="N114">
        <f xml:space="preserve"> IF('Exploratory Data Analysis - vid'!$AL113='Multiple LR'!N$2,1,0)</f>
        <v>0</v>
      </c>
      <c r="O114">
        <v>589</v>
      </c>
      <c r="P114">
        <f>'Exploratory Data Analysis - vid'!V113</f>
        <v>35855</v>
      </c>
      <c r="Q114">
        <f t="shared" si="1"/>
        <v>10.487238306316675</v>
      </c>
      <c r="R114">
        <f>'Exploratory Data Analysis - vid'!X113</f>
        <v>711</v>
      </c>
    </row>
    <row r="115" spans="1:18" x14ac:dyDescent="0.35">
      <c r="A115">
        <v>113</v>
      </c>
      <c r="B115" t="str">
        <f>'Exploratory Data Analysis - vid'!B114</f>
        <v>fcrDmLZDANU</v>
      </c>
      <c r="C115">
        <f>'Exploratory Data Analysis - vid'!N114</f>
        <v>10</v>
      </c>
      <c r="D115">
        <f>'Exploratory Data Analysis - vid'!O114</f>
        <v>2021</v>
      </c>
      <c r="E115">
        <f>IF('Exploratory Data Analysis - vid'!$AF114 = 'Multiple LR'!E$2,1,0)</f>
        <v>1</v>
      </c>
      <c r="F115">
        <f>IF('Exploratory Data Analysis - vid'!$AF114 = 'Multiple LR'!F$2,1,0)</f>
        <v>0</v>
      </c>
      <c r="G115">
        <f>IF('Exploratory Data Analysis - vid'!$AF114 = 'Multiple LR'!G$2,1,0)</f>
        <v>0</v>
      </c>
      <c r="H115">
        <f>IF('Exploratory Data Analysis - vid'!$AF114 = 'Multiple LR'!H$2,1,0)</f>
        <v>0</v>
      </c>
      <c r="I115">
        <f xml:space="preserve"> IF('Exploratory Data Analysis - vid'!$AL114='Multiple LR'!I$2,1,0)</f>
        <v>0</v>
      </c>
      <c r="J115">
        <f xml:space="preserve"> IF('Exploratory Data Analysis - vid'!$AL114='Multiple LR'!J$2,1,0)</f>
        <v>0</v>
      </c>
      <c r="K115">
        <f xml:space="preserve"> IF('Exploratory Data Analysis - vid'!$AL114='Multiple LR'!K$2,1,0)</f>
        <v>0</v>
      </c>
      <c r="L115">
        <f xml:space="preserve"> IF('Exploratory Data Analysis - vid'!$AL114='Multiple LR'!L$2,1,0)</f>
        <v>1</v>
      </c>
      <c r="M115">
        <f xml:space="preserve"> IF('Exploratory Data Analysis - vid'!$AL114='Multiple LR'!M$2,1,0)</f>
        <v>0</v>
      </c>
      <c r="N115">
        <f xml:space="preserve"> IF('Exploratory Data Analysis - vid'!$AL114='Multiple LR'!N$2,1,0)</f>
        <v>0</v>
      </c>
      <c r="O115">
        <v>501</v>
      </c>
      <c r="P115">
        <f>'Exploratory Data Analysis - vid'!V114</f>
        <v>73431</v>
      </c>
      <c r="Q115">
        <f t="shared" si="1"/>
        <v>11.204101468765019</v>
      </c>
      <c r="R115">
        <f>'Exploratory Data Analysis - vid'!X114</f>
        <v>1564</v>
      </c>
    </row>
    <row r="116" spans="1:18" x14ac:dyDescent="0.35">
      <c r="A116">
        <v>114</v>
      </c>
      <c r="B116" t="str">
        <f>'Exploratory Data Analysis - vid'!B115</f>
        <v>e3sdcIussYg</v>
      </c>
      <c r="C116">
        <f>'Exploratory Data Analysis - vid'!N115</f>
        <v>10</v>
      </c>
      <c r="D116">
        <f>'Exploratory Data Analysis - vid'!O115</f>
        <v>2021</v>
      </c>
      <c r="E116">
        <f>IF('Exploratory Data Analysis - vid'!$AF115 = 'Multiple LR'!E$2,1,0)</f>
        <v>0</v>
      </c>
      <c r="F116">
        <f>IF('Exploratory Data Analysis - vid'!$AF115 = 'Multiple LR'!F$2,1,0)</f>
        <v>1</v>
      </c>
      <c r="G116">
        <f>IF('Exploratory Data Analysis - vid'!$AF115 = 'Multiple LR'!G$2,1,0)</f>
        <v>0</v>
      </c>
      <c r="H116">
        <f>IF('Exploratory Data Analysis - vid'!$AF115 = 'Multiple LR'!H$2,1,0)</f>
        <v>0</v>
      </c>
      <c r="I116">
        <f xml:space="preserve"> IF('Exploratory Data Analysis - vid'!$AL115='Multiple LR'!I$2,1,0)</f>
        <v>0</v>
      </c>
      <c r="J116">
        <f xml:space="preserve"> IF('Exploratory Data Analysis - vid'!$AL115='Multiple LR'!J$2,1,0)</f>
        <v>0</v>
      </c>
      <c r="K116">
        <f xml:space="preserve"> IF('Exploratory Data Analysis - vid'!$AL115='Multiple LR'!K$2,1,0)</f>
        <v>0</v>
      </c>
      <c r="L116">
        <f xml:space="preserve"> IF('Exploratory Data Analysis - vid'!$AL115='Multiple LR'!L$2,1,0)</f>
        <v>1</v>
      </c>
      <c r="M116">
        <f xml:space="preserve"> IF('Exploratory Data Analysis - vid'!$AL115='Multiple LR'!M$2,1,0)</f>
        <v>0</v>
      </c>
      <c r="N116">
        <f xml:space="preserve"> IF('Exploratory Data Analysis - vid'!$AL115='Multiple LR'!N$2,1,0)</f>
        <v>0</v>
      </c>
      <c r="O116">
        <v>506</v>
      </c>
      <c r="P116">
        <f>'Exploratory Data Analysis - vid'!V115</f>
        <v>58377</v>
      </c>
      <c r="Q116">
        <f t="shared" si="1"/>
        <v>10.974677255626265</v>
      </c>
      <c r="R116">
        <f>'Exploratory Data Analysis - vid'!X115</f>
        <v>1570</v>
      </c>
    </row>
    <row r="117" spans="1:18" x14ac:dyDescent="0.35">
      <c r="A117">
        <v>115</v>
      </c>
      <c r="B117" t="str">
        <f>'Exploratory Data Analysis - vid'!B116</f>
        <v>roIRVJ7eSYE</v>
      </c>
      <c r="C117">
        <f>'Exploratory Data Analysis - vid'!N116</f>
        <v>10</v>
      </c>
      <c r="D117">
        <f>'Exploratory Data Analysis - vid'!O116</f>
        <v>2021</v>
      </c>
      <c r="E117">
        <f>IF('Exploratory Data Analysis - vid'!$AF116 = 'Multiple LR'!E$2,1,0)</f>
        <v>1</v>
      </c>
      <c r="F117">
        <f>IF('Exploratory Data Analysis - vid'!$AF116 = 'Multiple LR'!F$2,1,0)</f>
        <v>0</v>
      </c>
      <c r="G117">
        <f>IF('Exploratory Data Analysis - vid'!$AF116 = 'Multiple LR'!G$2,1,0)</f>
        <v>0</v>
      </c>
      <c r="H117">
        <f>IF('Exploratory Data Analysis - vid'!$AF116 = 'Multiple LR'!H$2,1,0)</f>
        <v>0</v>
      </c>
      <c r="I117">
        <f xml:space="preserve"> IF('Exploratory Data Analysis - vid'!$AL116='Multiple LR'!I$2,1,0)</f>
        <v>0</v>
      </c>
      <c r="J117">
        <f xml:space="preserve"> IF('Exploratory Data Analysis - vid'!$AL116='Multiple LR'!J$2,1,0)</f>
        <v>1</v>
      </c>
      <c r="K117">
        <f xml:space="preserve"> IF('Exploratory Data Analysis - vid'!$AL116='Multiple LR'!K$2,1,0)</f>
        <v>0</v>
      </c>
      <c r="L117">
        <f xml:space="preserve"> IF('Exploratory Data Analysis - vid'!$AL116='Multiple LR'!L$2,1,0)</f>
        <v>0</v>
      </c>
      <c r="M117">
        <f xml:space="preserve"> IF('Exploratory Data Analysis - vid'!$AL116='Multiple LR'!M$2,1,0)</f>
        <v>0</v>
      </c>
      <c r="N117">
        <f xml:space="preserve"> IF('Exploratory Data Analysis - vid'!$AL116='Multiple LR'!N$2,1,0)</f>
        <v>0</v>
      </c>
      <c r="O117">
        <v>567</v>
      </c>
      <c r="P117">
        <f>'Exploratory Data Analysis - vid'!V116</f>
        <v>386627</v>
      </c>
      <c r="Q117">
        <f t="shared" si="1"/>
        <v>12.865215682945216</v>
      </c>
      <c r="R117">
        <f>'Exploratory Data Analysis - vid'!X116</f>
        <v>11525</v>
      </c>
    </row>
    <row r="118" spans="1:18" x14ac:dyDescent="0.35">
      <c r="A118">
        <v>116</v>
      </c>
      <c r="B118" t="str">
        <f>'Exploratory Data Analysis - vid'!B117</f>
        <v>JF2ujR9XLAw</v>
      </c>
      <c r="C118">
        <f>'Exploratory Data Analysis - vid'!N117</f>
        <v>10</v>
      </c>
      <c r="D118">
        <f>'Exploratory Data Analysis - vid'!O117</f>
        <v>2021</v>
      </c>
      <c r="E118">
        <f>IF('Exploratory Data Analysis - vid'!$AF117 = 'Multiple LR'!E$2,1,0)</f>
        <v>1</v>
      </c>
      <c r="F118">
        <f>IF('Exploratory Data Analysis - vid'!$AF117 = 'Multiple LR'!F$2,1,0)</f>
        <v>0</v>
      </c>
      <c r="G118">
        <f>IF('Exploratory Data Analysis - vid'!$AF117 = 'Multiple LR'!G$2,1,0)</f>
        <v>0</v>
      </c>
      <c r="H118">
        <f>IF('Exploratory Data Analysis - vid'!$AF117 = 'Multiple LR'!H$2,1,0)</f>
        <v>0</v>
      </c>
      <c r="I118">
        <f xml:space="preserve"> IF('Exploratory Data Analysis - vid'!$AL117='Multiple LR'!I$2,1,0)</f>
        <v>0</v>
      </c>
      <c r="J118">
        <f xml:space="preserve"> IF('Exploratory Data Analysis - vid'!$AL117='Multiple LR'!J$2,1,0)</f>
        <v>0</v>
      </c>
      <c r="K118">
        <f xml:space="preserve"> IF('Exploratory Data Analysis - vid'!$AL117='Multiple LR'!K$2,1,0)</f>
        <v>0</v>
      </c>
      <c r="L118">
        <f xml:space="preserve"> IF('Exploratory Data Analysis - vid'!$AL117='Multiple LR'!L$2,1,0)</f>
        <v>1</v>
      </c>
      <c r="M118">
        <f xml:space="preserve"> IF('Exploratory Data Analysis - vid'!$AL117='Multiple LR'!M$2,1,0)</f>
        <v>0</v>
      </c>
      <c r="N118">
        <f xml:space="preserve"> IF('Exploratory Data Analysis - vid'!$AL117='Multiple LR'!N$2,1,0)</f>
        <v>0</v>
      </c>
      <c r="O118">
        <v>566</v>
      </c>
      <c r="P118">
        <f>'Exploratory Data Analysis - vid'!V117</f>
        <v>21678</v>
      </c>
      <c r="Q118">
        <f t="shared" si="1"/>
        <v>9.9840532003756959</v>
      </c>
      <c r="R118">
        <f>'Exploratory Data Analysis - vid'!X117</f>
        <v>517</v>
      </c>
    </row>
    <row r="119" spans="1:18" x14ac:dyDescent="0.35">
      <c r="A119">
        <v>117</v>
      </c>
      <c r="B119" t="str">
        <f>'Exploratory Data Analysis - vid'!B118</f>
        <v>kF4tFB3fX90</v>
      </c>
      <c r="C119">
        <f>'Exploratory Data Analysis - vid'!N118</f>
        <v>10</v>
      </c>
      <c r="D119">
        <f>'Exploratory Data Analysis - vid'!O118</f>
        <v>2021</v>
      </c>
      <c r="E119">
        <f>IF('Exploratory Data Analysis - vid'!$AF118 = 'Multiple LR'!E$2,1,0)</f>
        <v>1</v>
      </c>
      <c r="F119">
        <f>IF('Exploratory Data Analysis - vid'!$AF118 = 'Multiple LR'!F$2,1,0)</f>
        <v>0</v>
      </c>
      <c r="G119">
        <f>IF('Exploratory Data Analysis - vid'!$AF118 = 'Multiple LR'!G$2,1,0)</f>
        <v>0</v>
      </c>
      <c r="H119">
        <f>IF('Exploratory Data Analysis - vid'!$AF118 = 'Multiple LR'!H$2,1,0)</f>
        <v>0</v>
      </c>
      <c r="I119">
        <f xml:space="preserve"> IF('Exploratory Data Analysis - vid'!$AL118='Multiple LR'!I$2,1,0)</f>
        <v>0</v>
      </c>
      <c r="J119">
        <f xml:space="preserve"> IF('Exploratory Data Analysis - vid'!$AL118='Multiple LR'!J$2,1,0)</f>
        <v>1</v>
      </c>
      <c r="K119">
        <f xml:space="preserve"> IF('Exploratory Data Analysis - vid'!$AL118='Multiple LR'!K$2,1,0)</f>
        <v>0</v>
      </c>
      <c r="L119">
        <f xml:space="preserve"> IF('Exploratory Data Analysis - vid'!$AL118='Multiple LR'!L$2,1,0)</f>
        <v>0</v>
      </c>
      <c r="M119">
        <f xml:space="preserve"> IF('Exploratory Data Analysis - vid'!$AL118='Multiple LR'!M$2,1,0)</f>
        <v>0</v>
      </c>
      <c r="N119">
        <f xml:space="preserve"> IF('Exploratory Data Analysis - vid'!$AL118='Multiple LR'!N$2,1,0)</f>
        <v>0</v>
      </c>
      <c r="O119">
        <v>853</v>
      </c>
      <c r="P119">
        <f>'Exploratory Data Analysis - vid'!V118</f>
        <v>15448</v>
      </c>
      <c r="Q119">
        <f t="shared" si="1"/>
        <v>9.6452348241083499</v>
      </c>
      <c r="R119">
        <f>'Exploratory Data Analysis - vid'!X118</f>
        <v>403</v>
      </c>
    </row>
    <row r="120" spans="1:18" x14ac:dyDescent="0.35">
      <c r="A120">
        <v>118</v>
      </c>
      <c r="B120" t="str">
        <f>'Exploratory Data Analysis - vid'!B119</f>
        <v>JNhQOO7lvrg</v>
      </c>
      <c r="C120">
        <f>'Exploratory Data Analysis - vid'!N119</f>
        <v>10</v>
      </c>
      <c r="D120">
        <f>'Exploratory Data Analysis - vid'!O119</f>
        <v>2021</v>
      </c>
      <c r="E120">
        <f>IF('Exploratory Data Analysis - vid'!$AF119 = 'Multiple LR'!E$2,1,0)</f>
        <v>1</v>
      </c>
      <c r="F120">
        <f>IF('Exploratory Data Analysis - vid'!$AF119 = 'Multiple LR'!F$2,1,0)</f>
        <v>0</v>
      </c>
      <c r="G120">
        <f>IF('Exploratory Data Analysis - vid'!$AF119 = 'Multiple LR'!G$2,1,0)</f>
        <v>0</v>
      </c>
      <c r="H120">
        <f>IF('Exploratory Data Analysis - vid'!$AF119 = 'Multiple LR'!H$2,1,0)</f>
        <v>0</v>
      </c>
      <c r="I120">
        <f xml:space="preserve"> IF('Exploratory Data Analysis - vid'!$AL119='Multiple LR'!I$2,1,0)</f>
        <v>0</v>
      </c>
      <c r="J120">
        <f xml:space="preserve"> IF('Exploratory Data Analysis - vid'!$AL119='Multiple LR'!J$2,1,0)</f>
        <v>0</v>
      </c>
      <c r="K120">
        <f xml:space="preserve"> IF('Exploratory Data Analysis - vid'!$AL119='Multiple LR'!K$2,1,0)</f>
        <v>0</v>
      </c>
      <c r="L120">
        <f xml:space="preserve"> IF('Exploratory Data Analysis - vid'!$AL119='Multiple LR'!L$2,1,0)</f>
        <v>1</v>
      </c>
      <c r="M120">
        <f xml:space="preserve"> IF('Exploratory Data Analysis - vid'!$AL119='Multiple LR'!M$2,1,0)</f>
        <v>0</v>
      </c>
      <c r="N120">
        <f xml:space="preserve"> IF('Exploratory Data Analysis - vid'!$AL119='Multiple LR'!N$2,1,0)</f>
        <v>0</v>
      </c>
      <c r="O120">
        <v>569</v>
      </c>
      <c r="P120">
        <f>'Exploratory Data Analysis - vid'!V119</f>
        <v>464858</v>
      </c>
      <c r="Q120">
        <f t="shared" si="1"/>
        <v>13.049487261588556</v>
      </c>
      <c r="R120">
        <f>'Exploratory Data Analysis - vid'!X119</f>
        <v>10509</v>
      </c>
    </row>
    <row r="121" spans="1:18" x14ac:dyDescent="0.35">
      <c r="A121">
        <v>119</v>
      </c>
      <c r="B121" t="str">
        <f>'Exploratory Data Analysis - vid'!B120</f>
        <v>0GVoVBYBPOY</v>
      </c>
      <c r="C121">
        <f>'Exploratory Data Analysis - vid'!N120</f>
        <v>11</v>
      </c>
      <c r="D121">
        <f>'Exploratory Data Analysis - vid'!O120</f>
        <v>2021</v>
      </c>
      <c r="E121">
        <f>IF('Exploratory Data Analysis - vid'!$AF120 = 'Multiple LR'!E$2,1,0)</f>
        <v>1</v>
      </c>
      <c r="F121">
        <f>IF('Exploratory Data Analysis - vid'!$AF120 = 'Multiple LR'!F$2,1,0)</f>
        <v>0</v>
      </c>
      <c r="G121">
        <f>IF('Exploratory Data Analysis - vid'!$AF120 = 'Multiple LR'!G$2,1,0)</f>
        <v>0</v>
      </c>
      <c r="H121">
        <f>IF('Exploratory Data Analysis - vid'!$AF120 = 'Multiple LR'!H$2,1,0)</f>
        <v>0</v>
      </c>
      <c r="I121">
        <f xml:space="preserve"> IF('Exploratory Data Analysis - vid'!$AL120='Multiple LR'!I$2,1,0)</f>
        <v>0</v>
      </c>
      <c r="J121">
        <f xml:space="preserve"> IF('Exploratory Data Analysis - vid'!$AL120='Multiple LR'!J$2,1,0)</f>
        <v>0</v>
      </c>
      <c r="K121">
        <f xml:space="preserve"> IF('Exploratory Data Analysis - vid'!$AL120='Multiple LR'!K$2,1,0)</f>
        <v>0</v>
      </c>
      <c r="L121">
        <f xml:space="preserve"> IF('Exploratory Data Analysis - vid'!$AL120='Multiple LR'!L$2,1,0)</f>
        <v>1</v>
      </c>
      <c r="M121">
        <f xml:space="preserve"> IF('Exploratory Data Analysis - vid'!$AL120='Multiple LR'!M$2,1,0)</f>
        <v>0</v>
      </c>
      <c r="N121">
        <f xml:space="preserve"> IF('Exploratory Data Analysis - vid'!$AL120='Multiple LR'!N$2,1,0)</f>
        <v>0</v>
      </c>
      <c r="O121">
        <v>879</v>
      </c>
      <c r="P121">
        <f>'Exploratory Data Analysis - vid'!V120</f>
        <v>25114</v>
      </c>
      <c r="Q121">
        <f t="shared" si="1"/>
        <v>10.13118073854891</v>
      </c>
      <c r="R121">
        <f>'Exploratory Data Analysis - vid'!X120</f>
        <v>650</v>
      </c>
    </row>
    <row r="122" spans="1:18" x14ac:dyDescent="0.35">
      <c r="A122">
        <v>120</v>
      </c>
      <c r="B122" t="str">
        <f>'Exploratory Data Analysis - vid'!B121</f>
        <v>udj0caU2Y-M</v>
      </c>
      <c r="C122">
        <f>'Exploratory Data Analysis - vid'!N121</f>
        <v>11</v>
      </c>
      <c r="D122">
        <f>'Exploratory Data Analysis - vid'!O121</f>
        <v>2021</v>
      </c>
      <c r="E122">
        <f>IF('Exploratory Data Analysis - vid'!$AF121 = 'Multiple LR'!E$2,1,0)</f>
        <v>1</v>
      </c>
      <c r="F122">
        <f>IF('Exploratory Data Analysis - vid'!$AF121 = 'Multiple LR'!F$2,1,0)</f>
        <v>0</v>
      </c>
      <c r="G122">
        <f>IF('Exploratory Data Analysis - vid'!$AF121 = 'Multiple LR'!G$2,1,0)</f>
        <v>0</v>
      </c>
      <c r="H122">
        <f>IF('Exploratory Data Analysis - vid'!$AF121 = 'Multiple LR'!H$2,1,0)</f>
        <v>0</v>
      </c>
      <c r="I122">
        <f xml:space="preserve"> IF('Exploratory Data Analysis - vid'!$AL121='Multiple LR'!I$2,1,0)</f>
        <v>0</v>
      </c>
      <c r="J122">
        <f xml:space="preserve"> IF('Exploratory Data Analysis - vid'!$AL121='Multiple LR'!J$2,1,0)</f>
        <v>0</v>
      </c>
      <c r="K122">
        <f xml:space="preserve"> IF('Exploratory Data Analysis - vid'!$AL121='Multiple LR'!K$2,1,0)</f>
        <v>0</v>
      </c>
      <c r="L122">
        <f xml:space="preserve"> IF('Exploratory Data Analysis - vid'!$AL121='Multiple LR'!L$2,1,0)</f>
        <v>0</v>
      </c>
      <c r="M122">
        <f xml:space="preserve"> IF('Exploratory Data Analysis - vid'!$AL121='Multiple LR'!M$2,1,0)</f>
        <v>1</v>
      </c>
      <c r="N122">
        <f xml:space="preserve"> IF('Exploratory Data Analysis - vid'!$AL121='Multiple LR'!N$2,1,0)</f>
        <v>0</v>
      </c>
      <c r="O122">
        <v>542</v>
      </c>
      <c r="P122">
        <f>'Exploratory Data Analysis - vid'!V121</f>
        <v>9541</v>
      </c>
      <c r="Q122">
        <f t="shared" si="1"/>
        <v>9.1633535807518456</v>
      </c>
      <c r="R122">
        <f>'Exploratory Data Analysis - vid'!X121</f>
        <v>236</v>
      </c>
    </row>
    <row r="123" spans="1:18" x14ac:dyDescent="0.35">
      <c r="A123">
        <v>121</v>
      </c>
      <c r="B123" t="str">
        <f>'Exploratory Data Analysis - vid'!B122</f>
        <v>xB2h30Xau2U</v>
      </c>
      <c r="C123">
        <f>'Exploratory Data Analysis - vid'!N122</f>
        <v>11</v>
      </c>
      <c r="D123">
        <f>'Exploratory Data Analysis - vid'!O122</f>
        <v>2021</v>
      </c>
      <c r="E123">
        <f>IF('Exploratory Data Analysis - vid'!$AF122 = 'Multiple LR'!E$2,1,0)</f>
        <v>1</v>
      </c>
      <c r="F123">
        <f>IF('Exploratory Data Analysis - vid'!$AF122 = 'Multiple LR'!F$2,1,0)</f>
        <v>0</v>
      </c>
      <c r="G123">
        <f>IF('Exploratory Data Analysis - vid'!$AF122 = 'Multiple LR'!G$2,1,0)</f>
        <v>0</v>
      </c>
      <c r="H123">
        <f>IF('Exploratory Data Analysis - vid'!$AF122 = 'Multiple LR'!H$2,1,0)</f>
        <v>0</v>
      </c>
      <c r="I123">
        <f xml:space="preserve"> IF('Exploratory Data Analysis - vid'!$AL122='Multiple LR'!I$2,1,0)</f>
        <v>0</v>
      </c>
      <c r="J123">
        <f xml:space="preserve"> IF('Exploratory Data Analysis - vid'!$AL122='Multiple LR'!J$2,1,0)</f>
        <v>0</v>
      </c>
      <c r="K123">
        <f xml:space="preserve"> IF('Exploratory Data Analysis - vid'!$AL122='Multiple LR'!K$2,1,0)</f>
        <v>1</v>
      </c>
      <c r="L123">
        <f xml:space="preserve"> IF('Exploratory Data Analysis - vid'!$AL122='Multiple LR'!L$2,1,0)</f>
        <v>0</v>
      </c>
      <c r="M123">
        <f xml:space="preserve"> IF('Exploratory Data Analysis - vid'!$AL122='Multiple LR'!M$2,1,0)</f>
        <v>0</v>
      </c>
      <c r="N123">
        <f xml:space="preserve"> IF('Exploratory Data Analysis - vid'!$AL122='Multiple LR'!N$2,1,0)</f>
        <v>0</v>
      </c>
      <c r="O123">
        <v>681</v>
      </c>
      <c r="P123">
        <f>'Exploratory Data Analysis - vid'!V122</f>
        <v>227253</v>
      </c>
      <c r="Q123">
        <f t="shared" si="1"/>
        <v>12.33381921327272</v>
      </c>
      <c r="R123">
        <f>'Exploratory Data Analysis - vid'!X122</f>
        <v>4604</v>
      </c>
    </row>
    <row r="124" spans="1:18" x14ac:dyDescent="0.35">
      <c r="A124">
        <v>122</v>
      </c>
      <c r="B124" t="str">
        <f>'Exploratory Data Analysis - vid'!B123</f>
        <v>i0K0jNemmQY</v>
      </c>
      <c r="C124">
        <f>'Exploratory Data Analysis - vid'!N123</f>
        <v>11</v>
      </c>
      <c r="D124">
        <f>'Exploratory Data Analysis - vid'!O123</f>
        <v>2021</v>
      </c>
      <c r="E124">
        <f>IF('Exploratory Data Analysis - vid'!$AF123 = 'Multiple LR'!E$2,1,0)</f>
        <v>0</v>
      </c>
      <c r="F124">
        <f>IF('Exploratory Data Analysis - vid'!$AF123 = 'Multiple LR'!F$2,1,0)</f>
        <v>0</v>
      </c>
      <c r="G124">
        <f>IF('Exploratory Data Analysis - vid'!$AF123 = 'Multiple LR'!G$2,1,0)</f>
        <v>1</v>
      </c>
      <c r="H124">
        <f>IF('Exploratory Data Analysis - vid'!$AF123 = 'Multiple LR'!H$2,1,0)</f>
        <v>0</v>
      </c>
      <c r="I124">
        <f xml:space="preserve"> IF('Exploratory Data Analysis - vid'!$AL123='Multiple LR'!I$2,1,0)</f>
        <v>1</v>
      </c>
      <c r="J124">
        <f xml:space="preserve"> IF('Exploratory Data Analysis - vid'!$AL123='Multiple LR'!J$2,1,0)</f>
        <v>0</v>
      </c>
      <c r="K124">
        <f xml:space="preserve"> IF('Exploratory Data Analysis - vid'!$AL123='Multiple LR'!K$2,1,0)</f>
        <v>0</v>
      </c>
      <c r="L124">
        <f xml:space="preserve"> IF('Exploratory Data Analysis - vid'!$AL123='Multiple LR'!L$2,1,0)</f>
        <v>0</v>
      </c>
      <c r="M124">
        <f xml:space="preserve"> IF('Exploratory Data Analysis - vid'!$AL123='Multiple LR'!M$2,1,0)</f>
        <v>0</v>
      </c>
      <c r="N124">
        <f xml:space="preserve"> IF('Exploratory Data Analysis - vid'!$AL123='Multiple LR'!N$2,1,0)</f>
        <v>0</v>
      </c>
      <c r="O124">
        <v>511</v>
      </c>
      <c r="P124">
        <f>'Exploratory Data Analysis - vid'!V123</f>
        <v>22806</v>
      </c>
      <c r="Q124">
        <f t="shared" si="1"/>
        <v>10.034778938217304</v>
      </c>
      <c r="R124">
        <f>'Exploratory Data Analysis - vid'!X123</f>
        <v>568</v>
      </c>
    </row>
    <row r="125" spans="1:18" x14ac:dyDescent="0.35">
      <c r="A125">
        <v>123</v>
      </c>
      <c r="B125" t="str">
        <f>'Exploratory Data Analysis - vid'!B124</f>
        <v>HxMT5CKAkGA</v>
      </c>
      <c r="C125">
        <f>'Exploratory Data Analysis - vid'!N124</f>
        <v>11</v>
      </c>
      <c r="D125">
        <f>'Exploratory Data Analysis - vid'!O124</f>
        <v>2021</v>
      </c>
      <c r="E125">
        <f>IF('Exploratory Data Analysis - vid'!$AF124 = 'Multiple LR'!E$2,1,0)</f>
        <v>1</v>
      </c>
      <c r="F125">
        <f>IF('Exploratory Data Analysis - vid'!$AF124 = 'Multiple LR'!F$2,1,0)</f>
        <v>0</v>
      </c>
      <c r="G125">
        <f>IF('Exploratory Data Analysis - vid'!$AF124 = 'Multiple LR'!G$2,1,0)</f>
        <v>0</v>
      </c>
      <c r="H125">
        <f>IF('Exploratory Data Analysis - vid'!$AF124 = 'Multiple LR'!H$2,1,0)</f>
        <v>0</v>
      </c>
      <c r="I125">
        <f xml:space="preserve"> IF('Exploratory Data Analysis - vid'!$AL124='Multiple LR'!I$2,1,0)</f>
        <v>0</v>
      </c>
      <c r="J125">
        <f xml:space="preserve"> IF('Exploratory Data Analysis - vid'!$AL124='Multiple LR'!J$2,1,0)</f>
        <v>0</v>
      </c>
      <c r="K125">
        <f xml:space="preserve"> IF('Exploratory Data Analysis - vid'!$AL124='Multiple LR'!K$2,1,0)</f>
        <v>0</v>
      </c>
      <c r="L125">
        <f xml:space="preserve"> IF('Exploratory Data Analysis - vid'!$AL124='Multiple LR'!L$2,1,0)</f>
        <v>0</v>
      </c>
      <c r="M125">
        <f xml:space="preserve"> IF('Exploratory Data Analysis - vid'!$AL124='Multiple LR'!M$2,1,0)</f>
        <v>0</v>
      </c>
      <c r="N125">
        <f xml:space="preserve"> IF('Exploratory Data Analysis - vid'!$AL124='Multiple LR'!N$2,1,0)</f>
        <v>1</v>
      </c>
      <c r="O125">
        <v>932</v>
      </c>
      <c r="P125">
        <f>'Exploratory Data Analysis - vid'!V124</f>
        <v>19717</v>
      </c>
      <c r="Q125">
        <f t="shared" si="1"/>
        <v>9.8892364867662685</v>
      </c>
      <c r="R125">
        <f>'Exploratory Data Analysis - vid'!X124</f>
        <v>435</v>
      </c>
    </row>
    <row r="126" spans="1:18" x14ac:dyDescent="0.35">
      <c r="A126">
        <v>124</v>
      </c>
      <c r="B126" t="str">
        <f>'Exploratory Data Analysis - vid'!B125</f>
        <v>aVyfKLTn4CY</v>
      </c>
      <c r="C126">
        <f>'Exploratory Data Analysis - vid'!N125</f>
        <v>11</v>
      </c>
      <c r="D126">
        <f>'Exploratory Data Analysis - vid'!O125</f>
        <v>2021</v>
      </c>
      <c r="E126">
        <f>IF('Exploratory Data Analysis - vid'!$AF125 = 'Multiple LR'!E$2,1,0)</f>
        <v>1</v>
      </c>
      <c r="F126">
        <f>IF('Exploratory Data Analysis - vid'!$AF125 = 'Multiple LR'!F$2,1,0)</f>
        <v>0</v>
      </c>
      <c r="G126">
        <f>IF('Exploratory Data Analysis - vid'!$AF125 = 'Multiple LR'!G$2,1,0)</f>
        <v>0</v>
      </c>
      <c r="H126">
        <f>IF('Exploratory Data Analysis - vid'!$AF125 = 'Multiple LR'!H$2,1,0)</f>
        <v>0</v>
      </c>
      <c r="I126">
        <f xml:space="preserve"> IF('Exploratory Data Analysis - vid'!$AL125='Multiple LR'!I$2,1,0)</f>
        <v>0</v>
      </c>
      <c r="J126">
        <f xml:space="preserve"> IF('Exploratory Data Analysis - vid'!$AL125='Multiple LR'!J$2,1,0)</f>
        <v>0</v>
      </c>
      <c r="K126">
        <f xml:space="preserve"> IF('Exploratory Data Analysis - vid'!$AL125='Multiple LR'!K$2,1,0)</f>
        <v>0</v>
      </c>
      <c r="L126">
        <f xml:space="preserve"> IF('Exploratory Data Analysis - vid'!$AL125='Multiple LR'!L$2,1,0)</f>
        <v>0</v>
      </c>
      <c r="M126">
        <f xml:space="preserve"> IF('Exploratory Data Analysis - vid'!$AL125='Multiple LR'!M$2,1,0)</f>
        <v>1</v>
      </c>
      <c r="N126">
        <f xml:space="preserve"> IF('Exploratory Data Analysis - vid'!$AL125='Multiple LR'!N$2,1,0)</f>
        <v>0</v>
      </c>
      <c r="O126">
        <v>600</v>
      </c>
      <c r="P126">
        <f>'Exploratory Data Analysis - vid'!V125</f>
        <v>11722</v>
      </c>
      <c r="Q126">
        <f t="shared" si="1"/>
        <v>9.3692226970363741</v>
      </c>
      <c r="R126">
        <f>'Exploratory Data Analysis - vid'!X125</f>
        <v>332</v>
      </c>
    </row>
    <row r="127" spans="1:18" x14ac:dyDescent="0.35">
      <c r="A127">
        <v>125</v>
      </c>
      <c r="B127" t="str">
        <f>'Exploratory Data Analysis - vid'!B126</f>
        <v>cQAuPaqUGMo</v>
      </c>
      <c r="C127">
        <f>'Exploratory Data Analysis - vid'!N126</f>
        <v>11</v>
      </c>
      <c r="D127">
        <f>'Exploratory Data Analysis - vid'!O126</f>
        <v>2021</v>
      </c>
      <c r="E127">
        <f>IF('Exploratory Data Analysis - vid'!$AF126 = 'Multiple LR'!E$2,1,0)</f>
        <v>0</v>
      </c>
      <c r="F127">
        <f>IF('Exploratory Data Analysis - vid'!$AF126 = 'Multiple LR'!F$2,1,0)</f>
        <v>0</v>
      </c>
      <c r="G127">
        <f>IF('Exploratory Data Analysis - vid'!$AF126 = 'Multiple LR'!G$2,1,0)</f>
        <v>1</v>
      </c>
      <c r="H127">
        <f>IF('Exploratory Data Analysis - vid'!$AF126 = 'Multiple LR'!H$2,1,0)</f>
        <v>0</v>
      </c>
      <c r="I127">
        <f xml:space="preserve"> IF('Exploratory Data Analysis - vid'!$AL126='Multiple LR'!I$2,1,0)</f>
        <v>0</v>
      </c>
      <c r="J127">
        <f xml:space="preserve"> IF('Exploratory Data Analysis - vid'!$AL126='Multiple LR'!J$2,1,0)</f>
        <v>0</v>
      </c>
      <c r="K127">
        <f xml:space="preserve"> IF('Exploratory Data Analysis - vid'!$AL126='Multiple LR'!K$2,1,0)</f>
        <v>1</v>
      </c>
      <c r="L127">
        <f xml:space="preserve"> IF('Exploratory Data Analysis - vid'!$AL126='Multiple LR'!L$2,1,0)</f>
        <v>0</v>
      </c>
      <c r="M127">
        <f xml:space="preserve"> IF('Exploratory Data Analysis - vid'!$AL126='Multiple LR'!M$2,1,0)</f>
        <v>0</v>
      </c>
      <c r="N127">
        <f xml:space="preserve"> IF('Exploratory Data Analysis - vid'!$AL126='Multiple LR'!N$2,1,0)</f>
        <v>0</v>
      </c>
      <c r="O127">
        <v>576</v>
      </c>
      <c r="P127">
        <f>'Exploratory Data Analysis - vid'!V126</f>
        <v>76797</v>
      </c>
      <c r="Q127">
        <f t="shared" si="1"/>
        <v>11.248920855872804</v>
      </c>
      <c r="R127">
        <f>'Exploratory Data Analysis - vid'!X126</f>
        <v>1811</v>
      </c>
    </row>
    <row r="128" spans="1:18" x14ac:dyDescent="0.35">
      <c r="A128">
        <v>126</v>
      </c>
      <c r="B128" t="str">
        <f>'Exploratory Data Analysis - vid'!B127</f>
        <v>NVFgwFJU-ao</v>
      </c>
      <c r="C128">
        <f>'Exploratory Data Analysis - vid'!N127</f>
        <v>11</v>
      </c>
      <c r="D128">
        <f>'Exploratory Data Analysis - vid'!O127</f>
        <v>2021</v>
      </c>
      <c r="E128">
        <f>IF('Exploratory Data Analysis - vid'!$AF127 = 'Multiple LR'!E$2,1,0)</f>
        <v>1</v>
      </c>
      <c r="F128">
        <f>IF('Exploratory Data Analysis - vid'!$AF127 = 'Multiple LR'!F$2,1,0)</f>
        <v>0</v>
      </c>
      <c r="G128">
        <f>IF('Exploratory Data Analysis - vid'!$AF127 = 'Multiple LR'!G$2,1,0)</f>
        <v>0</v>
      </c>
      <c r="H128">
        <f>IF('Exploratory Data Analysis - vid'!$AF127 = 'Multiple LR'!H$2,1,0)</f>
        <v>0</v>
      </c>
      <c r="I128">
        <f xml:space="preserve"> IF('Exploratory Data Analysis - vid'!$AL127='Multiple LR'!I$2,1,0)</f>
        <v>1</v>
      </c>
      <c r="J128">
        <f xml:space="preserve"> IF('Exploratory Data Analysis - vid'!$AL127='Multiple LR'!J$2,1,0)</f>
        <v>0</v>
      </c>
      <c r="K128">
        <f xml:space="preserve"> IF('Exploratory Data Analysis - vid'!$AL127='Multiple LR'!K$2,1,0)</f>
        <v>0</v>
      </c>
      <c r="L128">
        <f xml:space="preserve"> IF('Exploratory Data Analysis - vid'!$AL127='Multiple LR'!L$2,1,0)</f>
        <v>0</v>
      </c>
      <c r="M128">
        <f xml:space="preserve"> IF('Exploratory Data Analysis - vid'!$AL127='Multiple LR'!M$2,1,0)</f>
        <v>0</v>
      </c>
      <c r="N128">
        <f xml:space="preserve"> IF('Exploratory Data Analysis - vid'!$AL127='Multiple LR'!N$2,1,0)</f>
        <v>0</v>
      </c>
      <c r="O128">
        <v>502</v>
      </c>
      <c r="P128">
        <f>'Exploratory Data Analysis - vid'!V127</f>
        <v>76807</v>
      </c>
      <c r="Q128">
        <f t="shared" si="1"/>
        <v>11.249051060815567</v>
      </c>
      <c r="R128">
        <f>'Exploratory Data Analysis - vid'!X127</f>
        <v>1504</v>
      </c>
    </row>
    <row r="129" spans="1:18" x14ac:dyDescent="0.35">
      <c r="A129">
        <v>127</v>
      </c>
      <c r="B129" t="str">
        <f>'Exploratory Data Analysis - vid'!B128</f>
        <v>VdgK1DW9NDM</v>
      </c>
      <c r="C129">
        <f>'Exploratory Data Analysis - vid'!N128</f>
        <v>11</v>
      </c>
      <c r="D129">
        <f>'Exploratory Data Analysis - vid'!O128</f>
        <v>2021</v>
      </c>
      <c r="E129">
        <f>IF('Exploratory Data Analysis - vid'!$AF128 = 'Multiple LR'!E$2,1,0)</f>
        <v>0</v>
      </c>
      <c r="F129">
        <f>IF('Exploratory Data Analysis - vid'!$AF128 = 'Multiple LR'!F$2,1,0)</f>
        <v>0</v>
      </c>
      <c r="G129">
        <f>IF('Exploratory Data Analysis - vid'!$AF128 = 'Multiple LR'!G$2,1,0)</f>
        <v>1</v>
      </c>
      <c r="H129">
        <f>IF('Exploratory Data Analysis - vid'!$AF128 = 'Multiple LR'!H$2,1,0)</f>
        <v>0</v>
      </c>
      <c r="I129">
        <f xml:space="preserve"> IF('Exploratory Data Analysis - vid'!$AL128='Multiple LR'!I$2,1,0)</f>
        <v>0</v>
      </c>
      <c r="J129">
        <f xml:space="preserve"> IF('Exploratory Data Analysis - vid'!$AL128='Multiple LR'!J$2,1,0)</f>
        <v>0</v>
      </c>
      <c r="K129">
        <f xml:space="preserve"> IF('Exploratory Data Analysis - vid'!$AL128='Multiple LR'!K$2,1,0)</f>
        <v>1</v>
      </c>
      <c r="L129">
        <f xml:space="preserve"> IF('Exploratory Data Analysis - vid'!$AL128='Multiple LR'!L$2,1,0)</f>
        <v>0</v>
      </c>
      <c r="M129">
        <f xml:space="preserve"> IF('Exploratory Data Analysis - vid'!$AL128='Multiple LR'!M$2,1,0)</f>
        <v>0</v>
      </c>
      <c r="N129">
        <f xml:space="preserve"> IF('Exploratory Data Analysis - vid'!$AL128='Multiple LR'!N$2,1,0)</f>
        <v>0</v>
      </c>
      <c r="O129">
        <v>768</v>
      </c>
      <c r="P129">
        <f>'Exploratory Data Analysis - vid'!V128</f>
        <v>69571</v>
      </c>
      <c r="Q129">
        <f t="shared" si="1"/>
        <v>11.150103092826168</v>
      </c>
      <c r="R129">
        <f>'Exploratory Data Analysis - vid'!X128</f>
        <v>1352</v>
      </c>
    </row>
    <row r="130" spans="1:18" x14ac:dyDescent="0.35">
      <c r="A130">
        <v>128</v>
      </c>
      <c r="B130" t="str">
        <f>'Exploratory Data Analysis - vid'!B129</f>
        <v>tmR6JJwbmfg</v>
      </c>
      <c r="C130">
        <f>'Exploratory Data Analysis - vid'!N129</f>
        <v>11</v>
      </c>
      <c r="D130">
        <f>'Exploratory Data Analysis - vid'!O129</f>
        <v>2021</v>
      </c>
      <c r="E130">
        <f>IF('Exploratory Data Analysis - vid'!$AF129 = 'Multiple LR'!E$2,1,0)</f>
        <v>1</v>
      </c>
      <c r="F130">
        <f>IF('Exploratory Data Analysis - vid'!$AF129 = 'Multiple LR'!F$2,1,0)</f>
        <v>0</v>
      </c>
      <c r="G130">
        <f>IF('Exploratory Data Analysis - vid'!$AF129 = 'Multiple LR'!G$2,1,0)</f>
        <v>0</v>
      </c>
      <c r="H130">
        <f>IF('Exploratory Data Analysis - vid'!$AF129 = 'Multiple LR'!H$2,1,0)</f>
        <v>0</v>
      </c>
      <c r="I130">
        <f xml:space="preserve"> IF('Exploratory Data Analysis - vid'!$AL129='Multiple LR'!I$2,1,0)</f>
        <v>0</v>
      </c>
      <c r="J130">
        <f xml:space="preserve"> IF('Exploratory Data Analysis - vid'!$AL129='Multiple LR'!J$2,1,0)</f>
        <v>0</v>
      </c>
      <c r="K130">
        <f xml:space="preserve"> IF('Exploratory Data Analysis - vid'!$AL129='Multiple LR'!K$2,1,0)</f>
        <v>0</v>
      </c>
      <c r="L130">
        <f xml:space="preserve"> IF('Exploratory Data Analysis - vid'!$AL129='Multiple LR'!L$2,1,0)</f>
        <v>1</v>
      </c>
      <c r="M130">
        <f xml:space="preserve"> IF('Exploratory Data Analysis - vid'!$AL129='Multiple LR'!M$2,1,0)</f>
        <v>0</v>
      </c>
      <c r="N130">
        <f xml:space="preserve"> IF('Exploratory Data Analysis - vid'!$AL129='Multiple LR'!N$2,1,0)</f>
        <v>0</v>
      </c>
      <c r="O130">
        <v>550</v>
      </c>
      <c r="P130">
        <f>'Exploratory Data Analysis - vid'!V129</f>
        <v>310654</v>
      </c>
      <c r="Q130">
        <f t="shared" si="1"/>
        <v>12.646435031636207</v>
      </c>
      <c r="R130">
        <f>'Exploratory Data Analysis - vid'!X129</f>
        <v>7359</v>
      </c>
    </row>
    <row r="131" spans="1:18" x14ac:dyDescent="0.35">
      <c r="A131">
        <v>129</v>
      </c>
      <c r="B131" t="str">
        <f>'Exploratory Data Analysis - vid'!B130</f>
        <v>vvpNkehbCAQ</v>
      </c>
      <c r="C131">
        <f>'Exploratory Data Analysis - vid'!N130</f>
        <v>11</v>
      </c>
      <c r="D131">
        <f>'Exploratory Data Analysis - vid'!O130</f>
        <v>2021</v>
      </c>
      <c r="E131">
        <f>IF('Exploratory Data Analysis - vid'!$AF130 = 'Multiple LR'!E$2,1,0)</f>
        <v>1</v>
      </c>
      <c r="F131">
        <f>IF('Exploratory Data Analysis - vid'!$AF130 = 'Multiple LR'!F$2,1,0)</f>
        <v>0</v>
      </c>
      <c r="G131">
        <f>IF('Exploratory Data Analysis - vid'!$AF130 = 'Multiple LR'!G$2,1,0)</f>
        <v>0</v>
      </c>
      <c r="H131">
        <f>IF('Exploratory Data Analysis - vid'!$AF130 = 'Multiple LR'!H$2,1,0)</f>
        <v>0</v>
      </c>
      <c r="I131">
        <f xml:space="preserve"> IF('Exploratory Data Analysis - vid'!$AL130='Multiple LR'!I$2,1,0)</f>
        <v>0</v>
      </c>
      <c r="J131">
        <f xml:space="preserve"> IF('Exploratory Data Analysis - vid'!$AL130='Multiple LR'!J$2,1,0)</f>
        <v>0</v>
      </c>
      <c r="K131">
        <f xml:space="preserve"> IF('Exploratory Data Analysis - vid'!$AL130='Multiple LR'!K$2,1,0)</f>
        <v>1</v>
      </c>
      <c r="L131">
        <f xml:space="preserve"> IF('Exploratory Data Analysis - vid'!$AL130='Multiple LR'!L$2,1,0)</f>
        <v>0</v>
      </c>
      <c r="M131">
        <f xml:space="preserve"> IF('Exploratory Data Analysis - vid'!$AL130='Multiple LR'!M$2,1,0)</f>
        <v>0</v>
      </c>
      <c r="N131">
        <f xml:space="preserve"> IF('Exploratory Data Analysis - vid'!$AL130='Multiple LR'!N$2,1,0)</f>
        <v>0</v>
      </c>
      <c r="O131">
        <v>709</v>
      </c>
      <c r="P131">
        <f>'Exploratory Data Analysis - vid'!V130</f>
        <v>19903</v>
      </c>
      <c r="Q131">
        <f t="shared" si="1"/>
        <v>9.8986257531192212</v>
      </c>
      <c r="R131">
        <f>'Exploratory Data Analysis - vid'!X130</f>
        <v>413</v>
      </c>
    </row>
    <row r="132" spans="1:18" x14ac:dyDescent="0.35">
      <c r="A132">
        <v>130</v>
      </c>
      <c r="B132" t="str">
        <f>'Exploratory Data Analysis - vid'!B131</f>
        <v>FxDJ0WTS1kg</v>
      </c>
      <c r="C132">
        <f>'Exploratory Data Analysis - vid'!N131</f>
        <v>12</v>
      </c>
      <c r="D132">
        <f>'Exploratory Data Analysis - vid'!O131</f>
        <v>2021</v>
      </c>
      <c r="E132">
        <f>IF('Exploratory Data Analysis - vid'!$AF131 = 'Multiple LR'!E$2,1,0)</f>
        <v>0</v>
      </c>
      <c r="F132">
        <f>IF('Exploratory Data Analysis - vid'!$AF131 = 'Multiple LR'!F$2,1,0)</f>
        <v>1</v>
      </c>
      <c r="G132">
        <f>IF('Exploratory Data Analysis - vid'!$AF131 = 'Multiple LR'!G$2,1,0)</f>
        <v>0</v>
      </c>
      <c r="H132">
        <f>IF('Exploratory Data Analysis - vid'!$AF131 = 'Multiple LR'!H$2,1,0)</f>
        <v>0</v>
      </c>
      <c r="I132">
        <f xml:space="preserve"> IF('Exploratory Data Analysis - vid'!$AL131='Multiple LR'!I$2,1,0)</f>
        <v>0</v>
      </c>
      <c r="J132">
        <f xml:space="preserve"> IF('Exploratory Data Analysis - vid'!$AL131='Multiple LR'!J$2,1,0)</f>
        <v>1</v>
      </c>
      <c r="K132">
        <f xml:space="preserve"> IF('Exploratory Data Analysis - vid'!$AL131='Multiple LR'!K$2,1,0)</f>
        <v>0</v>
      </c>
      <c r="L132">
        <f xml:space="preserve"> IF('Exploratory Data Analysis - vid'!$AL131='Multiple LR'!L$2,1,0)</f>
        <v>0</v>
      </c>
      <c r="M132">
        <f xml:space="preserve"> IF('Exploratory Data Analysis - vid'!$AL131='Multiple LR'!M$2,1,0)</f>
        <v>0</v>
      </c>
      <c r="N132">
        <f xml:space="preserve"> IF('Exploratory Data Analysis - vid'!$AL131='Multiple LR'!N$2,1,0)</f>
        <v>0</v>
      </c>
      <c r="O132">
        <v>433</v>
      </c>
      <c r="P132">
        <f>'Exploratory Data Analysis - vid'!V131</f>
        <v>641415</v>
      </c>
      <c r="Q132">
        <f t="shared" ref="Q132:Q195" si="2">LN(P132)</f>
        <v>13.371431952310111</v>
      </c>
      <c r="R132">
        <f>'Exploratory Data Analysis - vid'!X131</f>
        <v>21383</v>
      </c>
    </row>
    <row r="133" spans="1:18" x14ac:dyDescent="0.35">
      <c r="A133">
        <v>131</v>
      </c>
      <c r="B133" t="str">
        <f>'Exploratory Data Analysis - vid'!B132</f>
        <v>KK7TXFmAtZg</v>
      </c>
      <c r="C133">
        <f>'Exploratory Data Analysis - vid'!N132</f>
        <v>12</v>
      </c>
      <c r="D133">
        <f>'Exploratory Data Analysis - vid'!O132</f>
        <v>2021</v>
      </c>
      <c r="E133">
        <f>IF('Exploratory Data Analysis - vid'!$AF132 = 'Multiple LR'!E$2,1,0)</f>
        <v>0</v>
      </c>
      <c r="F133">
        <f>IF('Exploratory Data Analysis - vid'!$AF132 = 'Multiple LR'!F$2,1,0)</f>
        <v>0</v>
      </c>
      <c r="G133">
        <f>IF('Exploratory Data Analysis - vid'!$AF132 = 'Multiple LR'!G$2,1,0)</f>
        <v>1</v>
      </c>
      <c r="H133">
        <f>IF('Exploratory Data Analysis - vid'!$AF132 = 'Multiple LR'!H$2,1,0)</f>
        <v>0</v>
      </c>
      <c r="I133">
        <f xml:space="preserve"> IF('Exploratory Data Analysis - vid'!$AL132='Multiple LR'!I$2,1,0)</f>
        <v>0</v>
      </c>
      <c r="J133">
        <f xml:space="preserve"> IF('Exploratory Data Analysis - vid'!$AL132='Multiple LR'!J$2,1,0)</f>
        <v>0</v>
      </c>
      <c r="K133">
        <f xml:space="preserve"> IF('Exploratory Data Analysis - vid'!$AL132='Multiple LR'!K$2,1,0)</f>
        <v>1</v>
      </c>
      <c r="L133">
        <f xml:space="preserve"> IF('Exploratory Data Analysis - vid'!$AL132='Multiple LR'!L$2,1,0)</f>
        <v>0</v>
      </c>
      <c r="M133">
        <f xml:space="preserve"> IF('Exploratory Data Analysis - vid'!$AL132='Multiple LR'!M$2,1,0)</f>
        <v>0</v>
      </c>
      <c r="N133">
        <f xml:space="preserve"> IF('Exploratory Data Analysis - vid'!$AL132='Multiple LR'!N$2,1,0)</f>
        <v>0</v>
      </c>
      <c r="O133">
        <v>601</v>
      </c>
      <c r="P133">
        <f>'Exploratory Data Analysis - vid'!V132</f>
        <v>71709</v>
      </c>
      <c r="Q133">
        <f t="shared" si="2"/>
        <v>11.180371541722909</v>
      </c>
      <c r="R133">
        <f>'Exploratory Data Analysis - vid'!X132</f>
        <v>1998</v>
      </c>
    </row>
    <row r="134" spans="1:18" x14ac:dyDescent="0.35">
      <c r="A134">
        <v>132</v>
      </c>
      <c r="B134" t="str">
        <f>'Exploratory Data Analysis - vid'!B133</f>
        <v>yZyRjxcvmnw</v>
      </c>
      <c r="C134">
        <f>'Exploratory Data Analysis - vid'!N133</f>
        <v>12</v>
      </c>
      <c r="D134">
        <f>'Exploratory Data Analysis - vid'!O133</f>
        <v>2021</v>
      </c>
      <c r="E134">
        <f>IF('Exploratory Data Analysis - vid'!$AF133 = 'Multiple LR'!E$2,1,0)</f>
        <v>0</v>
      </c>
      <c r="F134">
        <f>IF('Exploratory Data Analysis - vid'!$AF133 = 'Multiple LR'!F$2,1,0)</f>
        <v>0</v>
      </c>
      <c r="G134">
        <f>IF('Exploratory Data Analysis - vid'!$AF133 = 'Multiple LR'!G$2,1,0)</f>
        <v>1</v>
      </c>
      <c r="H134">
        <f>IF('Exploratory Data Analysis - vid'!$AF133 = 'Multiple LR'!H$2,1,0)</f>
        <v>0</v>
      </c>
      <c r="I134">
        <f xml:space="preserve"> IF('Exploratory Data Analysis - vid'!$AL133='Multiple LR'!I$2,1,0)</f>
        <v>1</v>
      </c>
      <c r="J134">
        <f xml:space="preserve"> IF('Exploratory Data Analysis - vid'!$AL133='Multiple LR'!J$2,1,0)</f>
        <v>0</v>
      </c>
      <c r="K134">
        <f xml:space="preserve"> IF('Exploratory Data Analysis - vid'!$AL133='Multiple LR'!K$2,1,0)</f>
        <v>0</v>
      </c>
      <c r="L134">
        <f xml:space="preserve"> IF('Exploratory Data Analysis - vid'!$AL133='Multiple LR'!L$2,1,0)</f>
        <v>0</v>
      </c>
      <c r="M134">
        <f xml:space="preserve"> IF('Exploratory Data Analysis - vid'!$AL133='Multiple LR'!M$2,1,0)</f>
        <v>0</v>
      </c>
      <c r="N134">
        <f xml:space="preserve"> IF('Exploratory Data Analysis - vid'!$AL133='Multiple LR'!N$2,1,0)</f>
        <v>0</v>
      </c>
      <c r="O134">
        <v>928</v>
      </c>
      <c r="P134">
        <f>'Exploratory Data Analysis - vid'!V133</f>
        <v>42728</v>
      </c>
      <c r="Q134">
        <f t="shared" si="2"/>
        <v>10.662609722019607</v>
      </c>
      <c r="R134">
        <f>'Exploratory Data Analysis - vid'!X133</f>
        <v>708</v>
      </c>
    </row>
    <row r="135" spans="1:18" x14ac:dyDescent="0.35">
      <c r="A135">
        <v>133</v>
      </c>
      <c r="B135" t="str">
        <f>'Exploratory Data Analysis - vid'!B134</f>
        <v>Q_A14Bc5p5I</v>
      </c>
      <c r="C135">
        <f>'Exploratory Data Analysis - vid'!N134</f>
        <v>12</v>
      </c>
      <c r="D135">
        <f>'Exploratory Data Analysis - vid'!O134</f>
        <v>2021</v>
      </c>
      <c r="E135">
        <f>IF('Exploratory Data Analysis - vid'!$AF134 = 'Multiple LR'!E$2,1,0)</f>
        <v>1</v>
      </c>
      <c r="F135">
        <f>IF('Exploratory Data Analysis - vid'!$AF134 = 'Multiple LR'!F$2,1,0)</f>
        <v>0</v>
      </c>
      <c r="G135">
        <f>IF('Exploratory Data Analysis - vid'!$AF134 = 'Multiple LR'!G$2,1,0)</f>
        <v>0</v>
      </c>
      <c r="H135">
        <f>IF('Exploratory Data Analysis - vid'!$AF134 = 'Multiple LR'!H$2,1,0)</f>
        <v>0</v>
      </c>
      <c r="I135">
        <f xml:space="preserve"> IF('Exploratory Data Analysis - vid'!$AL134='Multiple LR'!I$2,1,0)</f>
        <v>0</v>
      </c>
      <c r="J135">
        <f xml:space="preserve"> IF('Exploratory Data Analysis - vid'!$AL134='Multiple LR'!J$2,1,0)</f>
        <v>0</v>
      </c>
      <c r="K135">
        <f xml:space="preserve"> IF('Exploratory Data Analysis - vid'!$AL134='Multiple LR'!K$2,1,0)</f>
        <v>1</v>
      </c>
      <c r="L135">
        <f xml:space="preserve"> IF('Exploratory Data Analysis - vid'!$AL134='Multiple LR'!L$2,1,0)</f>
        <v>0</v>
      </c>
      <c r="M135">
        <f xml:space="preserve"> IF('Exploratory Data Analysis - vid'!$AL134='Multiple LR'!M$2,1,0)</f>
        <v>0</v>
      </c>
      <c r="N135">
        <f xml:space="preserve"> IF('Exploratory Data Analysis - vid'!$AL134='Multiple LR'!N$2,1,0)</f>
        <v>0</v>
      </c>
      <c r="O135">
        <v>983</v>
      </c>
      <c r="P135">
        <f>'Exploratory Data Analysis - vid'!V134</f>
        <v>37083</v>
      </c>
      <c r="Q135">
        <f t="shared" si="2"/>
        <v>10.520913922555932</v>
      </c>
      <c r="R135">
        <f>'Exploratory Data Analysis - vid'!X134</f>
        <v>842</v>
      </c>
    </row>
    <row r="136" spans="1:18" x14ac:dyDescent="0.35">
      <c r="A136">
        <v>134</v>
      </c>
      <c r="B136" t="str">
        <f>'Exploratory Data Analysis - vid'!B135</f>
        <v>V2rgDWN-F2c</v>
      </c>
      <c r="C136">
        <f>'Exploratory Data Analysis - vid'!N135</f>
        <v>12</v>
      </c>
      <c r="D136">
        <f>'Exploratory Data Analysis - vid'!O135</f>
        <v>2021</v>
      </c>
      <c r="E136">
        <f>IF('Exploratory Data Analysis - vid'!$AF135 = 'Multiple LR'!E$2,1,0)</f>
        <v>1</v>
      </c>
      <c r="F136">
        <f>IF('Exploratory Data Analysis - vid'!$AF135 = 'Multiple LR'!F$2,1,0)</f>
        <v>0</v>
      </c>
      <c r="G136">
        <f>IF('Exploratory Data Analysis - vid'!$AF135 = 'Multiple LR'!G$2,1,0)</f>
        <v>0</v>
      </c>
      <c r="H136">
        <f>IF('Exploratory Data Analysis - vid'!$AF135 = 'Multiple LR'!H$2,1,0)</f>
        <v>0</v>
      </c>
      <c r="I136">
        <f xml:space="preserve"> IF('Exploratory Data Analysis - vid'!$AL135='Multiple LR'!I$2,1,0)</f>
        <v>0</v>
      </c>
      <c r="J136">
        <f xml:space="preserve"> IF('Exploratory Data Analysis - vid'!$AL135='Multiple LR'!J$2,1,0)</f>
        <v>1</v>
      </c>
      <c r="K136">
        <f xml:space="preserve"> IF('Exploratory Data Analysis - vid'!$AL135='Multiple LR'!K$2,1,0)</f>
        <v>0</v>
      </c>
      <c r="L136">
        <f xml:space="preserve"> IF('Exploratory Data Analysis - vid'!$AL135='Multiple LR'!L$2,1,0)</f>
        <v>0</v>
      </c>
      <c r="M136">
        <f xml:space="preserve"> IF('Exploratory Data Analysis - vid'!$AL135='Multiple LR'!M$2,1,0)</f>
        <v>0</v>
      </c>
      <c r="N136">
        <f xml:space="preserve"> IF('Exploratory Data Analysis - vid'!$AL135='Multiple LR'!N$2,1,0)</f>
        <v>0</v>
      </c>
      <c r="O136">
        <v>539</v>
      </c>
      <c r="P136">
        <f>'Exploratory Data Analysis - vid'!V135</f>
        <v>68909</v>
      </c>
      <c r="Q136">
        <f t="shared" si="2"/>
        <v>11.140542072564054</v>
      </c>
      <c r="R136">
        <f>'Exploratory Data Analysis - vid'!X135</f>
        <v>1759</v>
      </c>
    </row>
    <row r="137" spans="1:18" x14ac:dyDescent="0.35">
      <c r="A137">
        <v>135</v>
      </c>
      <c r="B137" t="str">
        <f>'Exploratory Data Analysis - vid'!B136</f>
        <v>ON8LRlvl6fU</v>
      </c>
      <c r="C137">
        <f>'Exploratory Data Analysis - vid'!N136</f>
        <v>12</v>
      </c>
      <c r="D137">
        <f>'Exploratory Data Analysis - vid'!O136</f>
        <v>2021</v>
      </c>
      <c r="E137">
        <f>IF('Exploratory Data Analysis - vid'!$AF136 = 'Multiple LR'!E$2,1,0)</f>
        <v>1</v>
      </c>
      <c r="F137">
        <f>IF('Exploratory Data Analysis - vid'!$AF136 = 'Multiple LR'!F$2,1,0)</f>
        <v>0</v>
      </c>
      <c r="G137">
        <f>IF('Exploratory Data Analysis - vid'!$AF136 = 'Multiple LR'!G$2,1,0)</f>
        <v>0</v>
      </c>
      <c r="H137">
        <f>IF('Exploratory Data Analysis - vid'!$AF136 = 'Multiple LR'!H$2,1,0)</f>
        <v>0</v>
      </c>
      <c r="I137">
        <f xml:space="preserve"> IF('Exploratory Data Analysis - vid'!$AL136='Multiple LR'!I$2,1,0)</f>
        <v>0</v>
      </c>
      <c r="J137">
        <f xml:space="preserve"> IF('Exploratory Data Analysis - vid'!$AL136='Multiple LR'!J$2,1,0)</f>
        <v>0</v>
      </c>
      <c r="K137">
        <f xml:space="preserve"> IF('Exploratory Data Analysis - vid'!$AL136='Multiple LR'!K$2,1,0)</f>
        <v>1</v>
      </c>
      <c r="L137">
        <f xml:space="preserve"> IF('Exploratory Data Analysis - vid'!$AL136='Multiple LR'!L$2,1,0)</f>
        <v>0</v>
      </c>
      <c r="M137">
        <f xml:space="preserve"> IF('Exploratory Data Analysis - vid'!$AL136='Multiple LR'!M$2,1,0)</f>
        <v>0</v>
      </c>
      <c r="N137">
        <f xml:space="preserve"> IF('Exploratory Data Analysis - vid'!$AL136='Multiple LR'!N$2,1,0)</f>
        <v>0</v>
      </c>
      <c r="O137">
        <v>559</v>
      </c>
      <c r="P137">
        <f>'Exploratory Data Analysis - vid'!V136</f>
        <v>10535</v>
      </c>
      <c r="Q137">
        <f t="shared" si="2"/>
        <v>9.2624583262382902</v>
      </c>
      <c r="R137">
        <f>'Exploratory Data Analysis - vid'!X136</f>
        <v>286</v>
      </c>
    </row>
    <row r="138" spans="1:18" x14ac:dyDescent="0.35">
      <c r="A138">
        <v>136</v>
      </c>
      <c r="B138" t="str">
        <f>'Exploratory Data Analysis - vid'!B137</f>
        <v>tYRfAJr0Xcg</v>
      </c>
      <c r="C138">
        <f>'Exploratory Data Analysis - vid'!N137</f>
        <v>1</v>
      </c>
      <c r="D138">
        <f>'Exploratory Data Analysis - vid'!O137</f>
        <v>2022</v>
      </c>
      <c r="E138">
        <f>IF('Exploratory Data Analysis - vid'!$AF137 = 'Multiple LR'!E$2,1,0)</f>
        <v>0</v>
      </c>
      <c r="F138">
        <f>IF('Exploratory Data Analysis - vid'!$AF137 = 'Multiple LR'!F$2,1,0)</f>
        <v>0</v>
      </c>
      <c r="G138">
        <f>IF('Exploratory Data Analysis - vid'!$AF137 = 'Multiple LR'!G$2,1,0)</f>
        <v>1</v>
      </c>
      <c r="H138">
        <f>IF('Exploratory Data Analysis - vid'!$AF137 = 'Multiple LR'!H$2,1,0)</f>
        <v>0</v>
      </c>
      <c r="I138">
        <f xml:space="preserve"> IF('Exploratory Data Analysis - vid'!$AL137='Multiple LR'!I$2,1,0)</f>
        <v>0</v>
      </c>
      <c r="J138">
        <f xml:space="preserve"> IF('Exploratory Data Analysis - vid'!$AL137='Multiple LR'!J$2,1,0)</f>
        <v>1</v>
      </c>
      <c r="K138">
        <f xml:space="preserve"> IF('Exploratory Data Analysis - vid'!$AL137='Multiple LR'!K$2,1,0)</f>
        <v>0</v>
      </c>
      <c r="L138">
        <f xml:space="preserve"> IF('Exploratory Data Analysis - vid'!$AL137='Multiple LR'!L$2,1,0)</f>
        <v>0</v>
      </c>
      <c r="M138">
        <f xml:space="preserve"> IF('Exploratory Data Analysis - vid'!$AL137='Multiple LR'!M$2,1,0)</f>
        <v>0</v>
      </c>
      <c r="N138">
        <f xml:space="preserve"> IF('Exploratory Data Analysis - vid'!$AL137='Multiple LR'!N$2,1,0)</f>
        <v>0</v>
      </c>
      <c r="O138">
        <v>580</v>
      </c>
      <c r="P138">
        <f>'Exploratory Data Analysis - vid'!V137</f>
        <v>152790</v>
      </c>
      <c r="Q138">
        <f t="shared" si="2"/>
        <v>11.936819708546761</v>
      </c>
      <c r="R138">
        <f>'Exploratory Data Analysis - vid'!X137</f>
        <v>3744</v>
      </c>
    </row>
    <row r="139" spans="1:18" x14ac:dyDescent="0.35">
      <c r="A139">
        <v>137</v>
      </c>
      <c r="B139" t="str">
        <f>'Exploratory Data Analysis - vid'!B138</f>
        <v>H963AZYWlQc</v>
      </c>
      <c r="C139">
        <f>'Exploratory Data Analysis - vid'!N138</f>
        <v>1</v>
      </c>
      <c r="D139">
        <f>'Exploratory Data Analysis - vid'!O138</f>
        <v>2022</v>
      </c>
      <c r="E139">
        <f>IF('Exploratory Data Analysis - vid'!$AF138 = 'Multiple LR'!E$2,1,0)</f>
        <v>1</v>
      </c>
      <c r="F139">
        <f>IF('Exploratory Data Analysis - vid'!$AF138 = 'Multiple LR'!F$2,1,0)</f>
        <v>0</v>
      </c>
      <c r="G139">
        <f>IF('Exploratory Data Analysis - vid'!$AF138 = 'Multiple LR'!G$2,1,0)</f>
        <v>0</v>
      </c>
      <c r="H139">
        <f>IF('Exploratory Data Analysis - vid'!$AF138 = 'Multiple LR'!H$2,1,0)</f>
        <v>0</v>
      </c>
      <c r="I139">
        <f xml:space="preserve"> IF('Exploratory Data Analysis - vid'!$AL138='Multiple LR'!I$2,1,0)</f>
        <v>0</v>
      </c>
      <c r="J139">
        <f xml:space="preserve"> IF('Exploratory Data Analysis - vid'!$AL138='Multiple LR'!J$2,1,0)</f>
        <v>0</v>
      </c>
      <c r="K139">
        <f xml:space="preserve"> IF('Exploratory Data Analysis - vid'!$AL138='Multiple LR'!K$2,1,0)</f>
        <v>1</v>
      </c>
      <c r="L139">
        <f xml:space="preserve"> IF('Exploratory Data Analysis - vid'!$AL138='Multiple LR'!L$2,1,0)</f>
        <v>0</v>
      </c>
      <c r="M139">
        <f xml:space="preserve"> IF('Exploratory Data Analysis - vid'!$AL138='Multiple LR'!M$2,1,0)</f>
        <v>0</v>
      </c>
      <c r="N139">
        <f xml:space="preserve"> IF('Exploratory Data Analysis - vid'!$AL138='Multiple LR'!N$2,1,0)</f>
        <v>0</v>
      </c>
      <c r="O139">
        <v>507</v>
      </c>
      <c r="P139">
        <f>'Exploratory Data Analysis - vid'!V138</f>
        <v>37667</v>
      </c>
      <c r="Q139">
        <f t="shared" si="2"/>
        <v>10.536539658544733</v>
      </c>
      <c r="R139">
        <f>'Exploratory Data Analysis - vid'!X138</f>
        <v>1030</v>
      </c>
    </row>
    <row r="140" spans="1:18" x14ac:dyDescent="0.35">
      <c r="A140">
        <v>138</v>
      </c>
      <c r="B140" t="str">
        <f>'Exploratory Data Analysis - vid'!B139</f>
        <v>pFpqg2wQTlw</v>
      </c>
      <c r="C140">
        <f>'Exploratory Data Analysis - vid'!N139</f>
        <v>1</v>
      </c>
      <c r="D140">
        <f>'Exploratory Data Analysis - vid'!O139</f>
        <v>2022</v>
      </c>
      <c r="E140">
        <f>IF('Exploratory Data Analysis - vid'!$AF139 = 'Multiple LR'!E$2,1,0)</f>
        <v>1</v>
      </c>
      <c r="F140">
        <f>IF('Exploratory Data Analysis - vid'!$AF139 = 'Multiple LR'!F$2,1,0)</f>
        <v>0</v>
      </c>
      <c r="G140">
        <f>IF('Exploratory Data Analysis - vid'!$AF139 = 'Multiple LR'!G$2,1,0)</f>
        <v>0</v>
      </c>
      <c r="H140">
        <f>IF('Exploratory Data Analysis - vid'!$AF139 = 'Multiple LR'!H$2,1,0)</f>
        <v>0</v>
      </c>
      <c r="I140">
        <f xml:space="preserve"> IF('Exploratory Data Analysis - vid'!$AL139='Multiple LR'!I$2,1,0)</f>
        <v>0</v>
      </c>
      <c r="J140">
        <f xml:space="preserve"> IF('Exploratory Data Analysis - vid'!$AL139='Multiple LR'!J$2,1,0)</f>
        <v>0</v>
      </c>
      <c r="K140">
        <f xml:space="preserve"> IF('Exploratory Data Analysis - vid'!$AL139='Multiple LR'!K$2,1,0)</f>
        <v>1</v>
      </c>
      <c r="L140">
        <f xml:space="preserve"> IF('Exploratory Data Analysis - vid'!$AL139='Multiple LR'!L$2,1,0)</f>
        <v>0</v>
      </c>
      <c r="M140">
        <f xml:space="preserve"> IF('Exploratory Data Analysis - vid'!$AL139='Multiple LR'!M$2,1,0)</f>
        <v>0</v>
      </c>
      <c r="N140">
        <f xml:space="preserve"> IF('Exploratory Data Analysis - vid'!$AL139='Multiple LR'!N$2,1,0)</f>
        <v>0</v>
      </c>
      <c r="O140">
        <v>742</v>
      </c>
      <c r="P140">
        <f>'Exploratory Data Analysis - vid'!V139</f>
        <v>41631</v>
      </c>
      <c r="Q140">
        <f t="shared" si="2"/>
        <v>10.63660036103912</v>
      </c>
      <c r="R140">
        <f>'Exploratory Data Analysis - vid'!X139</f>
        <v>1126</v>
      </c>
    </row>
    <row r="141" spans="1:18" x14ac:dyDescent="0.35">
      <c r="A141">
        <v>139</v>
      </c>
      <c r="B141" t="str">
        <f>'Exploratory Data Analysis - vid'!B140</f>
        <v>nNgPXUsOF1o</v>
      </c>
      <c r="C141">
        <f>'Exploratory Data Analysis - vid'!N140</f>
        <v>1</v>
      </c>
      <c r="D141">
        <f>'Exploratory Data Analysis - vid'!O140</f>
        <v>2022</v>
      </c>
      <c r="E141">
        <f>IF('Exploratory Data Analysis - vid'!$AF140 = 'Multiple LR'!E$2,1,0)</f>
        <v>1</v>
      </c>
      <c r="F141">
        <f>IF('Exploratory Data Analysis - vid'!$AF140 = 'Multiple LR'!F$2,1,0)</f>
        <v>0</v>
      </c>
      <c r="G141">
        <f>IF('Exploratory Data Analysis - vid'!$AF140 = 'Multiple LR'!G$2,1,0)</f>
        <v>0</v>
      </c>
      <c r="H141">
        <f>IF('Exploratory Data Analysis - vid'!$AF140 = 'Multiple LR'!H$2,1,0)</f>
        <v>0</v>
      </c>
      <c r="I141">
        <f xml:space="preserve"> IF('Exploratory Data Analysis - vid'!$AL140='Multiple LR'!I$2,1,0)</f>
        <v>0</v>
      </c>
      <c r="J141">
        <f xml:space="preserve"> IF('Exploratory Data Analysis - vid'!$AL140='Multiple LR'!J$2,1,0)</f>
        <v>0</v>
      </c>
      <c r="K141">
        <f xml:space="preserve"> IF('Exploratory Data Analysis - vid'!$AL140='Multiple LR'!K$2,1,0)</f>
        <v>1</v>
      </c>
      <c r="L141">
        <f xml:space="preserve"> IF('Exploratory Data Analysis - vid'!$AL140='Multiple LR'!L$2,1,0)</f>
        <v>0</v>
      </c>
      <c r="M141">
        <f xml:space="preserve"> IF('Exploratory Data Analysis - vid'!$AL140='Multiple LR'!M$2,1,0)</f>
        <v>0</v>
      </c>
      <c r="N141">
        <f xml:space="preserve"> IF('Exploratory Data Analysis - vid'!$AL140='Multiple LR'!N$2,1,0)</f>
        <v>0</v>
      </c>
      <c r="O141">
        <v>992</v>
      </c>
      <c r="P141">
        <f>'Exploratory Data Analysis - vid'!V140</f>
        <v>238512</v>
      </c>
      <c r="Q141">
        <f t="shared" si="2"/>
        <v>12.382174902510211</v>
      </c>
      <c r="R141">
        <f>'Exploratory Data Analysis - vid'!X140</f>
        <v>5863</v>
      </c>
    </row>
    <row r="142" spans="1:18" x14ac:dyDescent="0.35">
      <c r="A142">
        <v>140</v>
      </c>
      <c r="B142" t="str">
        <f>'Exploratory Data Analysis - vid'!B141</f>
        <v>T86iHKwGaWY</v>
      </c>
      <c r="C142">
        <f>'Exploratory Data Analysis - vid'!N141</f>
        <v>1</v>
      </c>
      <c r="D142">
        <f>'Exploratory Data Analysis - vid'!O141</f>
        <v>2022</v>
      </c>
      <c r="E142">
        <f>IF('Exploratory Data Analysis - vid'!$AF141 = 'Multiple LR'!E$2,1,0)</f>
        <v>0</v>
      </c>
      <c r="F142">
        <f>IF('Exploratory Data Analysis - vid'!$AF141 = 'Multiple LR'!F$2,1,0)</f>
        <v>0</v>
      </c>
      <c r="G142">
        <f>IF('Exploratory Data Analysis - vid'!$AF141 = 'Multiple LR'!G$2,1,0)</f>
        <v>1</v>
      </c>
      <c r="H142">
        <f>IF('Exploratory Data Analysis - vid'!$AF141 = 'Multiple LR'!H$2,1,0)</f>
        <v>0</v>
      </c>
      <c r="I142">
        <f xml:space="preserve"> IF('Exploratory Data Analysis - vid'!$AL141='Multiple LR'!I$2,1,0)</f>
        <v>0</v>
      </c>
      <c r="J142">
        <f xml:space="preserve"> IF('Exploratory Data Analysis - vid'!$AL141='Multiple LR'!J$2,1,0)</f>
        <v>0</v>
      </c>
      <c r="K142">
        <f xml:space="preserve"> IF('Exploratory Data Analysis - vid'!$AL141='Multiple LR'!K$2,1,0)</f>
        <v>1</v>
      </c>
      <c r="L142">
        <f xml:space="preserve"> IF('Exploratory Data Analysis - vid'!$AL141='Multiple LR'!L$2,1,0)</f>
        <v>0</v>
      </c>
      <c r="M142">
        <f xml:space="preserve"> IF('Exploratory Data Analysis - vid'!$AL141='Multiple LR'!M$2,1,0)</f>
        <v>0</v>
      </c>
      <c r="N142">
        <f xml:space="preserve"> IF('Exploratory Data Analysis - vid'!$AL141='Multiple LR'!N$2,1,0)</f>
        <v>0</v>
      </c>
      <c r="O142">
        <v>947</v>
      </c>
      <c r="P142">
        <f>'Exploratory Data Analysis - vid'!V141</f>
        <v>25664</v>
      </c>
      <c r="Q142">
        <f t="shared" si="2"/>
        <v>10.152844510666242</v>
      </c>
      <c r="R142">
        <f>'Exploratory Data Analysis - vid'!X141</f>
        <v>590</v>
      </c>
    </row>
    <row r="143" spans="1:18" x14ac:dyDescent="0.35">
      <c r="A143">
        <v>141</v>
      </c>
      <c r="B143" t="str">
        <f>'Exploratory Data Analysis - vid'!B142</f>
        <v>ugbCdLKD3IY</v>
      </c>
      <c r="C143">
        <f>'Exploratory Data Analysis - vid'!N142</f>
        <v>1</v>
      </c>
      <c r="D143">
        <f>'Exploratory Data Analysis - vid'!O142</f>
        <v>2022</v>
      </c>
      <c r="E143">
        <f>IF('Exploratory Data Analysis - vid'!$AF142 = 'Multiple LR'!E$2,1,0)</f>
        <v>1</v>
      </c>
      <c r="F143">
        <f>IF('Exploratory Data Analysis - vid'!$AF142 = 'Multiple LR'!F$2,1,0)</f>
        <v>0</v>
      </c>
      <c r="G143">
        <f>IF('Exploratory Data Analysis - vid'!$AF142 = 'Multiple LR'!G$2,1,0)</f>
        <v>0</v>
      </c>
      <c r="H143">
        <f>IF('Exploratory Data Analysis - vid'!$AF142 = 'Multiple LR'!H$2,1,0)</f>
        <v>0</v>
      </c>
      <c r="I143">
        <f xml:space="preserve"> IF('Exploratory Data Analysis - vid'!$AL142='Multiple LR'!I$2,1,0)</f>
        <v>0</v>
      </c>
      <c r="J143">
        <f xml:space="preserve"> IF('Exploratory Data Analysis - vid'!$AL142='Multiple LR'!J$2,1,0)</f>
        <v>1</v>
      </c>
      <c r="K143">
        <f xml:space="preserve"> IF('Exploratory Data Analysis - vid'!$AL142='Multiple LR'!K$2,1,0)</f>
        <v>0</v>
      </c>
      <c r="L143">
        <f xml:space="preserve"> IF('Exploratory Data Analysis - vid'!$AL142='Multiple LR'!L$2,1,0)</f>
        <v>0</v>
      </c>
      <c r="M143">
        <f xml:space="preserve"> IF('Exploratory Data Analysis - vid'!$AL142='Multiple LR'!M$2,1,0)</f>
        <v>0</v>
      </c>
      <c r="N143">
        <f xml:space="preserve"> IF('Exploratory Data Analysis - vid'!$AL142='Multiple LR'!N$2,1,0)</f>
        <v>0</v>
      </c>
      <c r="O143">
        <v>907</v>
      </c>
      <c r="P143">
        <f>'Exploratory Data Analysis - vid'!V142</f>
        <v>25062</v>
      </c>
      <c r="Q143">
        <f t="shared" si="2"/>
        <v>10.129108033725231</v>
      </c>
      <c r="R143">
        <f>'Exploratory Data Analysis - vid'!X142</f>
        <v>454</v>
      </c>
    </row>
    <row r="144" spans="1:18" x14ac:dyDescent="0.35">
      <c r="A144">
        <v>142</v>
      </c>
      <c r="B144" t="str">
        <f>'Exploratory Data Analysis - vid'!B143</f>
        <v>_Rgdpf1-0EI</v>
      </c>
      <c r="C144">
        <f>'Exploratory Data Analysis - vid'!N143</f>
        <v>1</v>
      </c>
      <c r="D144">
        <f>'Exploratory Data Analysis - vid'!O143</f>
        <v>2022</v>
      </c>
      <c r="E144">
        <f>IF('Exploratory Data Analysis - vid'!$AF143 = 'Multiple LR'!E$2,1,0)</f>
        <v>1</v>
      </c>
      <c r="F144">
        <f>IF('Exploratory Data Analysis - vid'!$AF143 = 'Multiple LR'!F$2,1,0)</f>
        <v>0</v>
      </c>
      <c r="G144">
        <f>IF('Exploratory Data Analysis - vid'!$AF143 = 'Multiple LR'!G$2,1,0)</f>
        <v>0</v>
      </c>
      <c r="H144">
        <f>IF('Exploratory Data Analysis - vid'!$AF143 = 'Multiple LR'!H$2,1,0)</f>
        <v>0</v>
      </c>
      <c r="I144">
        <f xml:space="preserve"> IF('Exploratory Data Analysis - vid'!$AL143='Multiple LR'!I$2,1,0)</f>
        <v>0</v>
      </c>
      <c r="J144">
        <f xml:space="preserve"> IF('Exploratory Data Analysis - vid'!$AL143='Multiple LR'!J$2,1,0)</f>
        <v>0</v>
      </c>
      <c r="K144">
        <f xml:space="preserve"> IF('Exploratory Data Analysis - vid'!$AL143='Multiple LR'!K$2,1,0)</f>
        <v>1</v>
      </c>
      <c r="L144">
        <f xml:space="preserve"> IF('Exploratory Data Analysis - vid'!$AL143='Multiple LR'!L$2,1,0)</f>
        <v>0</v>
      </c>
      <c r="M144">
        <f xml:space="preserve"> IF('Exploratory Data Analysis - vid'!$AL143='Multiple LR'!M$2,1,0)</f>
        <v>0</v>
      </c>
      <c r="N144">
        <f xml:space="preserve"> IF('Exploratory Data Analysis - vid'!$AL143='Multiple LR'!N$2,1,0)</f>
        <v>0</v>
      </c>
      <c r="O144">
        <v>659</v>
      </c>
      <c r="P144">
        <f>'Exploratory Data Analysis - vid'!V143</f>
        <v>68019</v>
      </c>
      <c r="Q144">
        <f t="shared" si="2"/>
        <v>11.127542356894752</v>
      </c>
      <c r="R144">
        <f>'Exploratory Data Analysis - vid'!X143</f>
        <v>1274</v>
      </c>
    </row>
    <row r="145" spans="1:18" x14ac:dyDescent="0.35">
      <c r="A145">
        <v>143</v>
      </c>
      <c r="B145" t="str">
        <f>'Exploratory Data Analysis - vid'!B144</f>
        <v>zcpCLhTKQbM</v>
      </c>
      <c r="C145">
        <f>'Exploratory Data Analysis - vid'!N144</f>
        <v>1</v>
      </c>
      <c r="D145">
        <f>'Exploratory Data Analysis - vid'!O144</f>
        <v>2022</v>
      </c>
      <c r="E145">
        <f>IF('Exploratory Data Analysis - vid'!$AF144 = 'Multiple LR'!E$2,1,0)</f>
        <v>1</v>
      </c>
      <c r="F145">
        <f>IF('Exploratory Data Analysis - vid'!$AF144 = 'Multiple LR'!F$2,1,0)</f>
        <v>0</v>
      </c>
      <c r="G145">
        <f>IF('Exploratory Data Analysis - vid'!$AF144 = 'Multiple LR'!G$2,1,0)</f>
        <v>0</v>
      </c>
      <c r="H145">
        <f>IF('Exploratory Data Analysis - vid'!$AF144 = 'Multiple LR'!H$2,1,0)</f>
        <v>0</v>
      </c>
      <c r="I145">
        <f xml:space="preserve"> IF('Exploratory Data Analysis - vid'!$AL144='Multiple LR'!I$2,1,0)</f>
        <v>0</v>
      </c>
      <c r="J145">
        <f xml:space="preserve"> IF('Exploratory Data Analysis - vid'!$AL144='Multiple LR'!J$2,1,0)</f>
        <v>0</v>
      </c>
      <c r="K145">
        <f xml:space="preserve"> IF('Exploratory Data Analysis - vid'!$AL144='Multiple LR'!K$2,1,0)</f>
        <v>0</v>
      </c>
      <c r="L145">
        <f xml:space="preserve"> IF('Exploratory Data Analysis - vid'!$AL144='Multiple LR'!L$2,1,0)</f>
        <v>1</v>
      </c>
      <c r="M145">
        <f xml:space="preserve"> IF('Exploratory Data Analysis - vid'!$AL144='Multiple LR'!M$2,1,0)</f>
        <v>0</v>
      </c>
      <c r="N145">
        <f xml:space="preserve"> IF('Exploratory Data Analysis - vid'!$AL144='Multiple LR'!N$2,1,0)</f>
        <v>0</v>
      </c>
      <c r="O145">
        <v>445</v>
      </c>
      <c r="P145">
        <f>'Exploratory Data Analysis - vid'!V144</f>
        <v>40238</v>
      </c>
      <c r="Q145">
        <f t="shared" si="2"/>
        <v>10.602567101749182</v>
      </c>
      <c r="R145">
        <f>'Exploratory Data Analysis - vid'!X144</f>
        <v>987</v>
      </c>
    </row>
    <row r="146" spans="1:18" x14ac:dyDescent="0.35">
      <c r="A146">
        <v>144</v>
      </c>
      <c r="B146" t="str">
        <f>'Exploratory Data Analysis - vid'!B145</f>
        <v>FCSF-M0Sv2s</v>
      </c>
      <c r="C146">
        <f>'Exploratory Data Analysis - vid'!N145</f>
        <v>1</v>
      </c>
      <c r="D146">
        <f>'Exploratory Data Analysis - vid'!O145</f>
        <v>2022</v>
      </c>
      <c r="E146">
        <f>IF('Exploratory Data Analysis - vid'!$AF145 = 'Multiple LR'!E$2,1,0)</f>
        <v>1</v>
      </c>
      <c r="F146">
        <f>IF('Exploratory Data Analysis - vid'!$AF145 = 'Multiple LR'!F$2,1,0)</f>
        <v>0</v>
      </c>
      <c r="G146">
        <f>IF('Exploratory Data Analysis - vid'!$AF145 = 'Multiple LR'!G$2,1,0)</f>
        <v>0</v>
      </c>
      <c r="H146">
        <f>IF('Exploratory Data Analysis - vid'!$AF145 = 'Multiple LR'!H$2,1,0)</f>
        <v>0</v>
      </c>
      <c r="I146">
        <f xml:space="preserve"> IF('Exploratory Data Analysis - vid'!$AL145='Multiple LR'!I$2,1,0)</f>
        <v>0</v>
      </c>
      <c r="J146">
        <f xml:space="preserve"> IF('Exploratory Data Analysis - vid'!$AL145='Multiple LR'!J$2,1,0)</f>
        <v>0</v>
      </c>
      <c r="K146">
        <f xml:space="preserve"> IF('Exploratory Data Analysis - vid'!$AL145='Multiple LR'!K$2,1,0)</f>
        <v>0</v>
      </c>
      <c r="L146">
        <f xml:space="preserve"> IF('Exploratory Data Analysis - vid'!$AL145='Multiple LR'!L$2,1,0)</f>
        <v>1</v>
      </c>
      <c r="M146">
        <f xml:space="preserve"> IF('Exploratory Data Analysis - vid'!$AL145='Multiple LR'!M$2,1,0)</f>
        <v>0</v>
      </c>
      <c r="N146">
        <f xml:space="preserve"> IF('Exploratory Data Analysis - vid'!$AL145='Multiple LR'!N$2,1,0)</f>
        <v>0</v>
      </c>
      <c r="O146">
        <v>469</v>
      </c>
      <c r="P146">
        <f>'Exploratory Data Analysis - vid'!V145</f>
        <v>101558</v>
      </c>
      <c r="Q146">
        <f t="shared" si="2"/>
        <v>11.528385342832271</v>
      </c>
      <c r="R146">
        <f>'Exploratory Data Analysis - vid'!X145</f>
        <v>2119</v>
      </c>
    </row>
    <row r="147" spans="1:18" x14ac:dyDescent="0.35">
      <c r="A147">
        <v>145</v>
      </c>
      <c r="B147" t="str">
        <f>'Exploratory Data Analysis - vid'!B146</f>
        <v>RuPZ2SbRGI4</v>
      </c>
      <c r="C147">
        <f>'Exploratory Data Analysis - vid'!N146</f>
        <v>1</v>
      </c>
      <c r="D147">
        <f>'Exploratory Data Analysis - vid'!O146</f>
        <v>2022</v>
      </c>
      <c r="E147">
        <f>IF('Exploratory Data Analysis - vid'!$AF146 = 'Multiple LR'!E$2,1,0)</f>
        <v>1</v>
      </c>
      <c r="F147">
        <f>IF('Exploratory Data Analysis - vid'!$AF146 = 'Multiple LR'!F$2,1,0)</f>
        <v>0</v>
      </c>
      <c r="G147">
        <f>IF('Exploratory Data Analysis - vid'!$AF146 = 'Multiple LR'!G$2,1,0)</f>
        <v>0</v>
      </c>
      <c r="H147">
        <f>IF('Exploratory Data Analysis - vid'!$AF146 = 'Multiple LR'!H$2,1,0)</f>
        <v>0</v>
      </c>
      <c r="I147">
        <f xml:space="preserve"> IF('Exploratory Data Analysis - vid'!$AL146='Multiple LR'!I$2,1,0)</f>
        <v>0</v>
      </c>
      <c r="J147">
        <f xml:space="preserve"> IF('Exploratory Data Analysis - vid'!$AL146='Multiple LR'!J$2,1,0)</f>
        <v>0</v>
      </c>
      <c r="K147">
        <f xml:space="preserve"> IF('Exploratory Data Analysis - vid'!$AL146='Multiple LR'!K$2,1,0)</f>
        <v>0</v>
      </c>
      <c r="L147">
        <f xml:space="preserve"> IF('Exploratory Data Analysis - vid'!$AL146='Multiple LR'!L$2,1,0)</f>
        <v>1</v>
      </c>
      <c r="M147">
        <f xml:space="preserve"> IF('Exploratory Data Analysis - vid'!$AL146='Multiple LR'!M$2,1,0)</f>
        <v>0</v>
      </c>
      <c r="N147">
        <f xml:space="preserve"> IF('Exploratory Data Analysis - vid'!$AL146='Multiple LR'!N$2,1,0)</f>
        <v>0</v>
      </c>
      <c r="O147">
        <v>608</v>
      </c>
      <c r="P147">
        <f>'Exploratory Data Analysis - vid'!V146</f>
        <v>183225</v>
      </c>
      <c r="Q147">
        <f t="shared" si="2"/>
        <v>12.118470184794051</v>
      </c>
      <c r="R147">
        <f>'Exploratory Data Analysis - vid'!X146</f>
        <v>3410</v>
      </c>
    </row>
    <row r="148" spans="1:18" x14ac:dyDescent="0.35">
      <c r="A148">
        <v>146</v>
      </c>
      <c r="B148" t="str">
        <f>'Exploratory Data Analysis - vid'!B147</f>
        <v>t80IwuvWqMw</v>
      </c>
      <c r="C148">
        <f>'Exploratory Data Analysis - vid'!N147</f>
        <v>1</v>
      </c>
      <c r="D148">
        <f>'Exploratory Data Analysis - vid'!O147</f>
        <v>2022</v>
      </c>
      <c r="E148">
        <f>IF('Exploratory Data Analysis - vid'!$AF147 = 'Multiple LR'!E$2,1,0)</f>
        <v>0</v>
      </c>
      <c r="F148">
        <f>IF('Exploratory Data Analysis - vid'!$AF147 = 'Multiple LR'!F$2,1,0)</f>
        <v>0</v>
      </c>
      <c r="G148">
        <f>IF('Exploratory Data Analysis - vid'!$AF147 = 'Multiple LR'!G$2,1,0)</f>
        <v>1</v>
      </c>
      <c r="H148">
        <f>IF('Exploratory Data Analysis - vid'!$AF147 = 'Multiple LR'!H$2,1,0)</f>
        <v>0</v>
      </c>
      <c r="I148">
        <f xml:space="preserve"> IF('Exploratory Data Analysis - vid'!$AL147='Multiple LR'!I$2,1,0)</f>
        <v>0</v>
      </c>
      <c r="J148">
        <f xml:space="preserve"> IF('Exploratory Data Analysis - vid'!$AL147='Multiple LR'!J$2,1,0)</f>
        <v>0</v>
      </c>
      <c r="K148">
        <f xml:space="preserve"> IF('Exploratory Data Analysis - vid'!$AL147='Multiple LR'!K$2,1,0)</f>
        <v>1</v>
      </c>
      <c r="L148">
        <f xml:space="preserve"> IF('Exploratory Data Analysis - vid'!$AL147='Multiple LR'!L$2,1,0)</f>
        <v>0</v>
      </c>
      <c r="M148">
        <f xml:space="preserve"> IF('Exploratory Data Analysis - vid'!$AL147='Multiple LR'!M$2,1,0)</f>
        <v>0</v>
      </c>
      <c r="N148">
        <f xml:space="preserve"> IF('Exploratory Data Analysis - vid'!$AL147='Multiple LR'!N$2,1,0)</f>
        <v>0</v>
      </c>
      <c r="O148">
        <v>922</v>
      </c>
      <c r="P148">
        <f>'Exploratory Data Analysis - vid'!V147</f>
        <v>140301</v>
      </c>
      <c r="Q148">
        <f t="shared" si="2"/>
        <v>11.8515453936489</v>
      </c>
      <c r="R148">
        <f>'Exploratory Data Analysis - vid'!X147</f>
        <v>3451</v>
      </c>
    </row>
    <row r="149" spans="1:18" x14ac:dyDescent="0.35">
      <c r="A149">
        <v>147</v>
      </c>
      <c r="B149" t="str">
        <f>'Exploratory Data Analysis - vid'!B148</f>
        <v>UzmO3DRlLoI</v>
      </c>
      <c r="C149">
        <f>'Exploratory Data Analysis - vid'!N148</f>
        <v>1</v>
      </c>
      <c r="D149">
        <f>'Exploratory Data Analysis - vid'!O148</f>
        <v>2022</v>
      </c>
      <c r="E149">
        <f>IF('Exploratory Data Analysis - vid'!$AF148 = 'Multiple LR'!E$2,1,0)</f>
        <v>0</v>
      </c>
      <c r="F149">
        <f>IF('Exploratory Data Analysis - vid'!$AF148 = 'Multiple LR'!F$2,1,0)</f>
        <v>1</v>
      </c>
      <c r="G149">
        <f>IF('Exploratory Data Analysis - vid'!$AF148 = 'Multiple LR'!G$2,1,0)</f>
        <v>0</v>
      </c>
      <c r="H149">
        <f>IF('Exploratory Data Analysis - vid'!$AF148 = 'Multiple LR'!H$2,1,0)</f>
        <v>0</v>
      </c>
      <c r="I149">
        <f xml:space="preserve"> IF('Exploratory Data Analysis - vid'!$AL148='Multiple LR'!I$2,1,0)</f>
        <v>0</v>
      </c>
      <c r="J149">
        <f xml:space="preserve"> IF('Exploratory Data Analysis - vid'!$AL148='Multiple LR'!J$2,1,0)</f>
        <v>0</v>
      </c>
      <c r="K149">
        <f xml:space="preserve"> IF('Exploratory Data Analysis - vid'!$AL148='Multiple LR'!K$2,1,0)</f>
        <v>1</v>
      </c>
      <c r="L149">
        <f xml:space="preserve"> IF('Exploratory Data Analysis - vid'!$AL148='Multiple LR'!L$2,1,0)</f>
        <v>0</v>
      </c>
      <c r="M149">
        <f xml:space="preserve"> IF('Exploratory Data Analysis - vid'!$AL148='Multiple LR'!M$2,1,0)</f>
        <v>0</v>
      </c>
      <c r="N149">
        <f xml:space="preserve"> IF('Exploratory Data Analysis - vid'!$AL148='Multiple LR'!N$2,1,0)</f>
        <v>0</v>
      </c>
      <c r="O149">
        <v>678</v>
      </c>
      <c r="P149">
        <f>'Exploratory Data Analysis - vid'!V148</f>
        <v>103811</v>
      </c>
      <c r="Q149">
        <f t="shared" si="2"/>
        <v>11.550327217124229</v>
      </c>
      <c r="R149">
        <f>'Exploratory Data Analysis - vid'!X148</f>
        <v>2520</v>
      </c>
    </row>
    <row r="150" spans="1:18" x14ac:dyDescent="0.35">
      <c r="A150">
        <v>148</v>
      </c>
      <c r="B150" t="str">
        <f>'Exploratory Data Analysis - vid'!B149</f>
        <v>p3pwAxyMw2k</v>
      </c>
      <c r="C150">
        <f>'Exploratory Data Analysis - vid'!N149</f>
        <v>1</v>
      </c>
      <c r="D150">
        <f>'Exploratory Data Analysis - vid'!O149</f>
        <v>2022</v>
      </c>
      <c r="E150">
        <f>IF('Exploratory Data Analysis - vid'!$AF149 = 'Multiple LR'!E$2,1,0)</f>
        <v>0</v>
      </c>
      <c r="F150">
        <f>IF('Exploratory Data Analysis - vid'!$AF149 = 'Multiple LR'!F$2,1,0)</f>
        <v>0</v>
      </c>
      <c r="G150">
        <f>IF('Exploratory Data Analysis - vid'!$AF149 = 'Multiple LR'!G$2,1,0)</f>
        <v>1</v>
      </c>
      <c r="H150">
        <f>IF('Exploratory Data Analysis - vid'!$AF149 = 'Multiple LR'!H$2,1,0)</f>
        <v>0</v>
      </c>
      <c r="I150">
        <f xml:space="preserve"> IF('Exploratory Data Analysis - vid'!$AL149='Multiple LR'!I$2,1,0)</f>
        <v>1</v>
      </c>
      <c r="J150">
        <f xml:space="preserve"> IF('Exploratory Data Analysis - vid'!$AL149='Multiple LR'!J$2,1,0)</f>
        <v>0</v>
      </c>
      <c r="K150">
        <f xml:space="preserve"> IF('Exploratory Data Analysis - vid'!$AL149='Multiple LR'!K$2,1,0)</f>
        <v>0</v>
      </c>
      <c r="L150">
        <f xml:space="preserve"> IF('Exploratory Data Analysis - vid'!$AL149='Multiple LR'!L$2,1,0)</f>
        <v>0</v>
      </c>
      <c r="M150">
        <f xml:space="preserve"> IF('Exploratory Data Analysis - vid'!$AL149='Multiple LR'!M$2,1,0)</f>
        <v>0</v>
      </c>
      <c r="N150">
        <f xml:space="preserve"> IF('Exploratory Data Analysis - vid'!$AL149='Multiple LR'!N$2,1,0)</f>
        <v>0</v>
      </c>
      <c r="O150">
        <v>611</v>
      </c>
      <c r="P150">
        <f>'Exploratory Data Analysis - vid'!V149</f>
        <v>329265</v>
      </c>
      <c r="Q150">
        <f t="shared" si="2"/>
        <v>12.70461817665435</v>
      </c>
      <c r="R150">
        <f>'Exploratory Data Analysis - vid'!X149</f>
        <v>3928</v>
      </c>
    </row>
    <row r="151" spans="1:18" x14ac:dyDescent="0.35">
      <c r="A151">
        <v>149</v>
      </c>
      <c r="B151" t="str">
        <f>'Exploratory Data Analysis - vid'!B150</f>
        <v>rqtCz-Oc5Jo</v>
      </c>
      <c r="C151">
        <f>'Exploratory Data Analysis - vid'!N150</f>
        <v>1</v>
      </c>
      <c r="D151">
        <f>'Exploratory Data Analysis - vid'!O150</f>
        <v>2022</v>
      </c>
      <c r="E151">
        <f>IF('Exploratory Data Analysis - vid'!$AF150 = 'Multiple LR'!E$2,1,0)</f>
        <v>0</v>
      </c>
      <c r="F151">
        <f>IF('Exploratory Data Analysis - vid'!$AF150 = 'Multiple LR'!F$2,1,0)</f>
        <v>0</v>
      </c>
      <c r="G151">
        <f>IF('Exploratory Data Analysis - vid'!$AF150 = 'Multiple LR'!G$2,1,0)</f>
        <v>1</v>
      </c>
      <c r="H151">
        <f>IF('Exploratory Data Analysis - vid'!$AF150 = 'Multiple LR'!H$2,1,0)</f>
        <v>0</v>
      </c>
      <c r="I151">
        <f xml:space="preserve"> IF('Exploratory Data Analysis - vid'!$AL150='Multiple LR'!I$2,1,0)</f>
        <v>1</v>
      </c>
      <c r="J151">
        <f xml:space="preserve"> IF('Exploratory Data Analysis - vid'!$AL150='Multiple LR'!J$2,1,0)</f>
        <v>0</v>
      </c>
      <c r="K151">
        <f xml:space="preserve"> IF('Exploratory Data Analysis - vid'!$AL150='Multiple LR'!K$2,1,0)</f>
        <v>0</v>
      </c>
      <c r="L151">
        <f xml:space="preserve"> IF('Exploratory Data Analysis - vid'!$AL150='Multiple LR'!L$2,1,0)</f>
        <v>0</v>
      </c>
      <c r="M151">
        <f xml:space="preserve"> IF('Exploratory Data Analysis - vid'!$AL150='Multiple LR'!M$2,1,0)</f>
        <v>0</v>
      </c>
      <c r="N151">
        <f xml:space="preserve"> IF('Exploratory Data Analysis - vid'!$AL150='Multiple LR'!N$2,1,0)</f>
        <v>0</v>
      </c>
      <c r="O151">
        <v>1097</v>
      </c>
      <c r="P151">
        <f>'Exploratory Data Analysis - vid'!V150</f>
        <v>16074</v>
      </c>
      <c r="Q151">
        <f t="shared" si="2"/>
        <v>9.6849583387726632</v>
      </c>
      <c r="R151">
        <f>'Exploratory Data Analysis - vid'!X150</f>
        <v>303</v>
      </c>
    </row>
    <row r="152" spans="1:18" x14ac:dyDescent="0.35">
      <c r="A152">
        <v>150</v>
      </c>
      <c r="B152" t="str">
        <f>'Exploratory Data Analysis - vid'!B151</f>
        <v>rxboF-pFysM</v>
      </c>
      <c r="C152">
        <f>'Exploratory Data Analysis - vid'!N151</f>
        <v>1</v>
      </c>
      <c r="D152">
        <f>'Exploratory Data Analysis - vid'!O151</f>
        <v>2022</v>
      </c>
      <c r="E152">
        <f>IF('Exploratory Data Analysis - vid'!$AF151 = 'Multiple LR'!E$2,1,0)</f>
        <v>1</v>
      </c>
      <c r="F152">
        <f>IF('Exploratory Data Analysis - vid'!$AF151 = 'Multiple LR'!F$2,1,0)</f>
        <v>0</v>
      </c>
      <c r="G152">
        <f>IF('Exploratory Data Analysis - vid'!$AF151 = 'Multiple LR'!G$2,1,0)</f>
        <v>0</v>
      </c>
      <c r="H152">
        <f>IF('Exploratory Data Analysis - vid'!$AF151 = 'Multiple LR'!H$2,1,0)</f>
        <v>0</v>
      </c>
      <c r="I152">
        <f xml:space="preserve"> IF('Exploratory Data Analysis - vid'!$AL151='Multiple LR'!I$2,1,0)</f>
        <v>0</v>
      </c>
      <c r="J152">
        <f xml:space="preserve"> IF('Exploratory Data Analysis - vid'!$AL151='Multiple LR'!J$2,1,0)</f>
        <v>0</v>
      </c>
      <c r="K152">
        <f xml:space="preserve"> IF('Exploratory Data Analysis - vid'!$AL151='Multiple LR'!K$2,1,0)</f>
        <v>0</v>
      </c>
      <c r="L152">
        <f xml:space="preserve"> IF('Exploratory Data Analysis - vid'!$AL151='Multiple LR'!L$2,1,0)</f>
        <v>1</v>
      </c>
      <c r="M152">
        <f xml:space="preserve"> IF('Exploratory Data Analysis - vid'!$AL151='Multiple LR'!M$2,1,0)</f>
        <v>0</v>
      </c>
      <c r="N152">
        <f xml:space="preserve"> IF('Exploratory Data Analysis - vid'!$AL151='Multiple LR'!N$2,1,0)</f>
        <v>0</v>
      </c>
      <c r="O152">
        <v>772</v>
      </c>
      <c r="P152">
        <f>'Exploratory Data Analysis - vid'!V151</f>
        <v>15124</v>
      </c>
      <c r="Q152">
        <f t="shared" si="2"/>
        <v>9.6240381650108233</v>
      </c>
      <c r="R152">
        <f>'Exploratory Data Analysis - vid'!X151</f>
        <v>400</v>
      </c>
    </row>
    <row r="153" spans="1:18" x14ac:dyDescent="0.35">
      <c r="A153">
        <v>151</v>
      </c>
      <c r="B153" t="str">
        <f>'Exploratory Data Analysis - vid'!B152</f>
        <v>mBiUXaa7tAc</v>
      </c>
      <c r="C153">
        <f>'Exploratory Data Analysis - vid'!N152</f>
        <v>1</v>
      </c>
      <c r="D153">
        <f>'Exploratory Data Analysis - vid'!O152</f>
        <v>2022</v>
      </c>
      <c r="E153">
        <f>IF('Exploratory Data Analysis - vid'!$AF152 = 'Multiple LR'!E$2,1,0)</f>
        <v>0</v>
      </c>
      <c r="F153">
        <f>IF('Exploratory Data Analysis - vid'!$AF152 = 'Multiple LR'!F$2,1,0)</f>
        <v>0</v>
      </c>
      <c r="G153">
        <f>IF('Exploratory Data Analysis - vid'!$AF152 = 'Multiple LR'!G$2,1,0)</f>
        <v>0</v>
      </c>
      <c r="H153">
        <f>IF('Exploratory Data Analysis - vid'!$AF152 = 'Multiple LR'!H$2,1,0)</f>
        <v>1</v>
      </c>
      <c r="I153">
        <f xml:space="preserve"> IF('Exploratory Data Analysis - vid'!$AL152='Multiple LR'!I$2,1,0)</f>
        <v>0</v>
      </c>
      <c r="J153">
        <f xml:space="preserve"> IF('Exploratory Data Analysis - vid'!$AL152='Multiple LR'!J$2,1,0)</f>
        <v>0</v>
      </c>
      <c r="K153">
        <f xml:space="preserve"> IF('Exploratory Data Analysis - vid'!$AL152='Multiple LR'!K$2,1,0)</f>
        <v>1</v>
      </c>
      <c r="L153">
        <f xml:space="preserve"> IF('Exploratory Data Analysis - vid'!$AL152='Multiple LR'!L$2,1,0)</f>
        <v>0</v>
      </c>
      <c r="M153">
        <f xml:space="preserve"> IF('Exploratory Data Analysis - vid'!$AL152='Multiple LR'!M$2,1,0)</f>
        <v>0</v>
      </c>
      <c r="N153">
        <f xml:space="preserve"> IF('Exploratory Data Analysis - vid'!$AL152='Multiple LR'!N$2,1,0)</f>
        <v>0</v>
      </c>
      <c r="O153">
        <v>541</v>
      </c>
      <c r="P153">
        <f>'Exploratory Data Analysis - vid'!V152</f>
        <v>32248</v>
      </c>
      <c r="Q153">
        <f t="shared" si="2"/>
        <v>10.381211304797002</v>
      </c>
      <c r="R153">
        <f>'Exploratory Data Analysis - vid'!X152</f>
        <v>629</v>
      </c>
    </row>
    <row r="154" spans="1:18" x14ac:dyDescent="0.35">
      <c r="A154">
        <v>152</v>
      </c>
      <c r="B154" t="str">
        <f>'Exploratory Data Analysis - vid'!B153</f>
        <v>3fwd2XLGK-g</v>
      </c>
      <c r="C154">
        <f>'Exploratory Data Analysis - vid'!N153</f>
        <v>2</v>
      </c>
      <c r="D154">
        <f>'Exploratory Data Analysis - vid'!O153</f>
        <v>2022</v>
      </c>
      <c r="E154">
        <f>IF('Exploratory Data Analysis - vid'!$AF153 = 'Multiple LR'!E$2,1,0)</f>
        <v>0</v>
      </c>
      <c r="F154">
        <f>IF('Exploratory Data Analysis - vid'!$AF153 = 'Multiple LR'!F$2,1,0)</f>
        <v>1</v>
      </c>
      <c r="G154">
        <f>IF('Exploratory Data Analysis - vid'!$AF153 = 'Multiple LR'!G$2,1,0)</f>
        <v>0</v>
      </c>
      <c r="H154">
        <f>IF('Exploratory Data Analysis - vid'!$AF153 = 'Multiple LR'!H$2,1,0)</f>
        <v>0</v>
      </c>
      <c r="I154">
        <f xml:space="preserve"> IF('Exploratory Data Analysis - vid'!$AL153='Multiple LR'!I$2,1,0)</f>
        <v>0</v>
      </c>
      <c r="J154">
        <f xml:space="preserve"> IF('Exploratory Data Analysis - vid'!$AL153='Multiple LR'!J$2,1,0)</f>
        <v>0</v>
      </c>
      <c r="K154">
        <f xml:space="preserve"> IF('Exploratory Data Analysis - vid'!$AL153='Multiple LR'!K$2,1,0)</f>
        <v>0</v>
      </c>
      <c r="L154">
        <f xml:space="preserve"> IF('Exploratory Data Analysis - vid'!$AL153='Multiple LR'!L$2,1,0)</f>
        <v>1</v>
      </c>
      <c r="M154">
        <f xml:space="preserve"> IF('Exploratory Data Analysis - vid'!$AL153='Multiple LR'!M$2,1,0)</f>
        <v>0</v>
      </c>
      <c r="N154">
        <f xml:space="preserve"> IF('Exploratory Data Analysis - vid'!$AL153='Multiple LR'!N$2,1,0)</f>
        <v>0</v>
      </c>
      <c r="O154">
        <v>433</v>
      </c>
      <c r="P154">
        <f>'Exploratory Data Analysis - vid'!V153</f>
        <v>32479</v>
      </c>
      <c r="Q154">
        <f t="shared" si="2"/>
        <v>10.388349005624308</v>
      </c>
      <c r="R154">
        <f>'Exploratory Data Analysis - vid'!X153</f>
        <v>780</v>
      </c>
    </row>
    <row r="155" spans="1:18" x14ac:dyDescent="0.35">
      <c r="A155">
        <v>153</v>
      </c>
      <c r="B155" t="str">
        <f>'Exploratory Data Analysis - vid'!B154</f>
        <v>k1KIa_Vklq4</v>
      </c>
      <c r="C155">
        <f>'Exploratory Data Analysis - vid'!N154</f>
        <v>2</v>
      </c>
      <c r="D155">
        <f>'Exploratory Data Analysis - vid'!O154</f>
        <v>2022</v>
      </c>
      <c r="E155">
        <f>IF('Exploratory Data Analysis - vid'!$AF154 = 'Multiple LR'!E$2,1,0)</f>
        <v>1</v>
      </c>
      <c r="F155">
        <f>IF('Exploratory Data Analysis - vid'!$AF154 = 'Multiple LR'!F$2,1,0)</f>
        <v>0</v>
      </c>
      <c r="G155">
        <f>IF('Exploratory Data Analysis - vid'!$AF154 = 'Multiple LR'!G$2,1,0)</f>
        <v>0</v>
      </c>
      <c r="H155">
        <f>IF('Exploratory Data Analysis - vid'!$AF154 = 'Multiple LR'!H$2,1,0)</f>
        <v>0</v>
      </c>
      <c r="I155">
        <f xml:space="preserve"> IF('Exploratory Data Analysis - vid'!$AL154='Multiple LR'!I$2,1,0)</f>
        <v>0</v>
      </c>
      <c r="J155">
        <f xml:space="preserve"> IF('Exploratory Data Analysis - vid'!$AL154='Multiple LR'!J$2,1,0)</f>
        <v>0</v>
      </c>
      <c r="K155">
        <f xml:space="preserve"> IF('Exploratory Data Analysis - vid'!$AL154='Multiple LR'!K$2,1,0)</f>
        <v>0</v>
      </c>
      <c r="L155">
        <f xml:space="preserve"> IF('Exploratory Data Analysis - vid'!$AL154='Multiple LR'!L$2,1,0)</f>
        <v>1</v>
      </c>
      <c r="M155">
        <f xml:space="preserve"> IF('Exploratory Data Analysis - vid'!$AL154='Multiple LR'!M$2,1,0)</f>
        <v>0</v>
      </c>
      <c r="N155">
        <f xml:space="preserve"> IF('Exploratory Data Analysis - vid'!$AL154='Multiple LR'!N$2,1,0)</f>
        <v>0</v>
      </c>
      <c r="O155">
        <v>557</v>
      </c>
      <c r="P155">
        <f>'Exploratory Data Analysis - vid'!V154</f>
        <v>57266</v>
      </c>
      <c r="Q155">
        <f t="shared" si="2"/>
        <v>10.955462358352881</v>
      </c>
      <c r="R155">
        <f>'Exploratory Data Analysis - vid'!X154</f>
        <v>1108</v>
      </c>
    </row>
    <row r="156" spans="1:18" x14ac:dyDescent="0.35">
      <c r="A156">
        <v>154</v>
      </c>
      <c r="B156" t="str">
        <f>'Exploratory Data Analysis - vid'!B155</f>
        <v>8fbQlQzM7-A</v>
      </c>
      <c r="C156">
        <f>'Exploratory Data Analysis - vid'!N155</f>
        <v>2</v>
      </c>
      <c r="D156">
        <f>'Exploratory Data Analysis - vid'!O155</f>
        <v>2022</v>
      </c>
      <c r="E156">
        <f>IF('Exploratory Data Analysis - vid'!$AF155 = 'Multiple LR'!E$2,1,0)</f>
        <v>0</v>
      </c>
      <c r="F156">
        <f>IF('Exploratory Data Analysis - vid'!$AF155 = 'Multiple LR'!F$2,1,0)</f>
        <v>1</v>
      </c>
      <c r="G156">
        <f>IF('Exploratory Data Analysis - vid'!$AF155 = 'Multiple LR'!G$2,1,0)</f>
        <v>0</v>
      </c>
      <c r="H156">
        <f>IF('Exploratory Data Analysis - vid'!$AF155 = 'Multiple LR'!H$2,1,0)</f>
        <v>0</v>
      </c>
      <c r="I156">
        <f xml:space="preserve"> IF('Exploratory Data Analysis - vid'!$AL155='Multiple LR'!I$2,1,0)</f>
        <v>0</v>
      </c>
      <c r="J156">
        <f xml:space="preserve"> IF('Exploratory Data Analysis - vid'!$AL155='Multiple LR'!J$2,1,0)</f>
        <v>0</v>
      </c>
      <c r="K156">
        <f xml:space="preserve"> IF('Exploratory Data Analysis - vid'!$AL155='Multiple LR'!K$2,1,0)</f>
        <v>1</v>
      </c>
      <c r="L156">
        <f xml:space="preserve"> IF('Exploratory Data Analysis - vid'!$AL155='Multiple LR'!L$2,1,0)</f>
        <v>0</v>
      </c>
      <c r="M156">
        <f xml:space="preserve"> IF('Exploratory Data Analysis - vid'!$AL155='Multiple LR'!M$2,1,0)</f>
        <v>0</v>
      </c>
      <c r="N156">
        <f xml:space="preserve"> IF('Exploratory Data Analysis - vid'!$AL155='Multiple LR'!N$2,1,0)</f>
        <v>0</v>
      </c>
      <c r="O156">
        <v>492</v>
      </c>
      <c r="P156">
        <f>'Exploratory Data Analysis - vid'!V155</f>
        <v>145559</v>
      </c>
      <c r="Q156">
        <f t="shared" si="2"/>
        <v>11.888336781683261</v>
      </c>
      <c r="R156">
        <f>'Exploratory Data Analysis - vid'!X155</f>
        <v>2829</v>
      </c>
    </row>
    <row r="157" spans="1:18" x14ac:dyDescent="0.35">
      <c r="A157">
        <v>155</v>
      </c>
      <c r="B157" t="str">
        <f>'Exploratory Data Analysis - vid'!B156</f>
        <v>GtzNG5qvLKI</v>
      </c>
      <c r="C157">
        <f>'Exploratory Data Analysis - vid'!N156</f>
        <v>2</v>
      </c>
      <c r="D157">
        <f>'Exploratory Data Analysis - vid'!O156</f>
        <v>2022</v>
      </c>
      <c r="E157">
        <f>IF('Exploratory Data Analysis - vid'!$AF156 = 'Multiple LR'!E$2,1,0)</f>
        <v>1</v>
      </c>
      <c r="F157">
        <f>IF('Exploratory Data Analysis - vid'!$AF156 = 'Multiple LR'!F$2,1,0)</f>
        <v>0</v>
      </c>
      <c r="G157">
        <f>IF('Exploratory Data Analysis - vid'!$AF156 = 'Multiple LR'!G$2,1,0)</f>
        <v>0</v>
      </c>
      <c r="H157">
        <f>IF('Exploratory Data Analysis - vid'!$AF156 = 'Multiple LR'!H$2,1,0)</f>
        <v>0</v>
      </c>
      <c r="I157">
        <f xml:space="preserve"> IF('Exploratory Data Analysis - vid'!$AL156='Multiple LR'!I$2,1,0)</f>
        <v>0</v>
      </c>
      <c r="J157">
        <f xml:space="preserve"> IF('Exploratory Data Analysis - vid'!$AL156='Multiple LR'!J$2,1,0)</f>
        <v>0</v>
      </c>
      <c r="K157">
        <f xml:space="preserve"> IF('Exploratory Data Analysis - vid'!$AL156='Multiple LR'!K$2,1,0)</f>
        <v>0</v>
      </c>
      <c r="L157">
        <f xml:space="preserve"> IF('Exploratory Data Analysis - vid'!$AL156='Multiple LR'!L$2,1,0)</f>
        <v>0</v>
      </c>
      <c r="M157">
        <f xml:space="preserve"> IF('Exploratory Data Analysis - vid'!$AL156='Multiple LR'!M$2,1,0)</f>
        <v>1</v>
      </c>
      <c r="N157">
        <f xml:space="preserve"> IF('Exploratory Data Analysis - vid'!$AL156='Multiple LR'!N$2,1,0)</f>
        <v>0</v>
      </c>
      <c r="O157">
        <v>639</v>
      </c>
      <c r="P157">
        <f>'Exploratory Data Analysis - vid'!V156</f>
        <v>318327</v>
      </c>
      <c r="Q157">
        <f t="shared" si="2"/>
        <v>12.670834435308885</v>
      </c>
      <c r="R157">
        <f>'Exploratory Data Analysis - vid'!X156</f>
        <v>4655</v>
      </c>
    </row>
    <row r="158" spans="1:18" x14ac:dyDescent="0.35">
      <c r="A158">
        <v>156</v>
      </c>
      <c r="B158" t="str">
        <f>'Exploratory Data Analysis - vid'!B157</f>
        <v>jzpCMmh69QU</v>
      </c>
      <c r="C158">
        <f>'Exploratory Data Analysis - vid'!N157</f>
        <v>2</v>
      </c>
      <c r="D158">
        <f>'Exploratory Data Analysis - vid'!O157</f>
        <v>2022</v>
      </c>
      <c r="E158">
        <f>IF('Exploratory Data Analysis - vid'!$AF157 = 'Multiple LR'!E$2,1,0)</f>
        <v>0</v>
      </c>
      <c r="F158">
        <f>IF('Exploratory Data Analysis - vid'!$AF157 = 'Multiple LR'!F$2,1,0)</f>
        <v>0</v>
      </c>
      <c r="G158">
        <f>IF('Exploratory Data Analysis - vid'!$AF157 = 'Multiple LR'!G$2,1,0)</f>
        <v>1</v>
      </c>
      <c r="H158">
        <f>IF('Exploratory Data Analysis - vid'!$AF157 = 'Multiple LR'!H$2,1,0)</f>
        <v>0</v>
      </c>
      <c r="I158">
        <f xml:space="preserve"> IF('Exploratory Data Analysis - vid'!$AL157='Multiple LR'!I$2,1,0)</f>
        <v>1</v>
      </c>
      <c r="J158">
        <f xml:space="preserve"> IF('Exploratory Data Analysis - vid'!$AL157='Multiple LR'!J$2,1,0)</f>
        <v>0</v>
      </c>
      <c r="K158">
        <f xml:space="preserve"> IF('Exploratory Data Analysis - vid'!$AL157='Multiple LR'!K$2,1,0)</f>
        <v>0</v>
      </c>
      <c r="L158">
        <f xml:space="preserve"> IF('Exploratory Data Analysis - vid'!$AL157='Multiple LR'!L$2,1,0)</f>
        <v>0</v>
      </c>
      <c r="M158">
        <f xml:space="preserve"> IF('Exploratory Data Analysis - vid'!$AL157='Multiple LR'!M$2,1,0)</f>
        <v>0</v>
      </c>
      <c r="N158">
        <f xml:space="preserve"> IF('Exploratory Data Analysis - vid'!$AL157='Multiple LR'!N$2,1,0)</f>
        <v>0</v>
      </c>
      <c r="O158">
        <v>741</v>
      </c>
      <c r="P158">
        <f>'Exploratory Data Analysis - vid'!V157</f>
        <v>215792</v>
      </c>
      <c r="Q158">
        <f t="shared" si="2"/>
        <v>12.282070259756638</v>
      </c>
      <c r="R158">
        <f>'Exploratory Data Analysis - vid'!X157</f>
        <v>4528</v>
      </c>
    </row>
    <row r="159" spans="1:18" x14ac:dyDescent="0.35">
      <c r="A159">
        <v>157</v>
      </c>
      <c r="B159" t="str">
        <f>'Exploratory Data Analysis - vid'!B158</f>
        <v>Mj1PdEp3KeA</v>
      </c>
      <c r="C159">
        <f>'Exploratory Data Analysis - vid'!N158</f>
        <v>3</v>
      </c>
      <c r="D159">
        <f>'Exploratory Data Analysis - vid'!O158</f>
        <v>2022</v>
      </c>
      <c r="E159">
        <f>IF('Exploratory Data Analysis - vid'!$AF158 = 'Multiple LR'!E$2,1,0)</f>
        <v>1</v>
      </c>
      <c r="F159">
        <f>IF('Exploratory Data Analysis - vid'!$AF158 = 'Multiple LR'!F$2,1,0)</f>
        <v>0</v>
      </c>
      <c r="G159">
        <f>IF('Exploratory Data Analysis - vid'!$AF158 = 'Multiple LR'!G$2,1,0)</f>
        <v>0</v>
      </c>
      <c r="H159">
        <f>IF('Exploratory Data Analysis - vid'!$AF158 = 'Multiple LR'!H$2,1,0)</f>
        <v>0</v>
      </c>
      <c r="I159">
        <f xml:space="preserve"> IF('Exploratory Data Analysis - vid'!$AL158='Multiple LR'!I$2,1,0)</f>
        <v>0</v>
      </c>
      <c r="J159">
        <f xml:space="preserve"> IF('Exploratory Data Analysis - vid'!$AL158='Multiple LR'!J$2,1,0)</f>
        <v>0</v>
      </c>
      <c r="K159">
        <f xml:space="preserve"> IF('Exploratory Data Analysis - vid'!$AL158='Multiple LR'!K$2,1,0)</f>
        <v>0</v>
      </c>
      <c r="L159">
        <f xml:space="preserve"> IF('Exploratory Data Analysis - vid'!$AL158='Multiple LR'!L$2,1,0)</f>
        <v>0</v>
      </c>
      <c r="M159">
        <f xml:space="preserve"> IF('Exploratory Data Analysis - vid'!$AL158='Multiple LR'!M$2,1,0)</f>
        <v>1</v>
      </c>
      <c r="N159">
        <f xml:space="preserve"> IF('Exploratory Data Analysis - vid'!$AL158='Multiple LR'!N$2,1,0)</f>
        <v>0</v>
      </c>
      <c r="O159">
        <v>503</v>
      </c>
      <c r="P159">
        <f>'Exploratory Data Analysis - vid'!V158</f>
        <v>1442899</v>
      </c>
      <c r="Q159">
        <f t="shared" si="2"/>
        <v>14.182164842236386</v>
      </c>
      <c r="R159">
        <f>'Exploratory Data Analysis - vid'!X158</f>
        <v>19319</v>
      </c>
    </row>
    <row r="160" spans="1:18" x14ac:dyDescent="0.35">
      <c r="A160">
        <v>158</v>
      </c>
      <c r="B160" t="str">
        <f>'Exploratory Data Analysis - vid'!B159</f>
        <v>gyBgPCtlwm8</v>
      </c>
      <c r="C160">
        <f>'Exploratory Data Analysis - vid'!N159</f>
        <v>3</v>
      </c>
      <c r="D160">
        <f>'Exploratory Data Analysis - vid'!O159</f>
        <v>2022</v>
      </c>
      <c r="E160">
        <f>IF('Exploratory Data Analysis - vid'!$AF159 = 'Multiple LR'!E$2,1,0)</f>
        <v>0</v>
      </c>
      <c r="F160">
        <f>IF('Exploratory Data Analysis - vid'!$AF159 = 'Multiple LR'!F$2,1,0)</f>
        <v>1</v>
      </c>
      <c r="G160">
        <f>IF('Exploratory Data Analysis - vid'!$AF159 = 'Multiple LR'!G$2,1,0)</f>
        <v>0</v>
      </c>
      <c r="H160">
        <f>IF('Exploratory Data Analysis - vid'!$AF159 = 'Multiple LR'!H$2,1,0)</f>
        <v>0</v>
      </c>
      <c r="I160">
        <f xml:space="preserve"> IF('Exploratory Data Analysis - vid'!$AL159='Multiple LR'!I$2,1,0)</f>
        <v>0</v>
      </c>
      <c r="J160">
        <f xml:space="preserve"> IF('Exploratory Data Analysis - vid'!$AL159='Multiple LR'!J$2,1,0)</f>
        <v>0</v>
      </c>
      <c r="K160">
        <f xml:space="preserve"> IF('Exploratory Data Analysis - vid'!$AL159='Multiple LR'!K$2,1,0)</f>
        <v>0</v>
      </c>
      <c r="L160">
        <f xml:space="preserve"> IF('Exploratory Data Analysis - vid'!$AL159='Multiple LR'!L$2,1,0)</f>
        <v>0</v>
      </c>
      <c r="M160">
        <f xml:space="preserve"> IF('Exploratory Data Analysis - vid'!$AL159='Multiple LR'!M$2,1,0)</f>
        <v>1</v>
      </c>
      <c r="N160">
        <f xml:space="preserve"> IF('Exploratory Data Analysis - vid'!$AL159='Multiple LR'!N$2,1,0)</f>
        <v>0</v>
      </c>
      <c r="O160">
        <v>886</v>
      </c>
      <c r="P160">
        <f>'Exploratory Data Analysis - vid'!V159</f>
        <v>86037</v>
      </c>
      <c r="Q160">
        <f t="shared" si="2"/>
        <v>11.362532715270294</v>
      </c>
      <c r="R160">
        <f>'Exploratory Data Analysis - vid'!X159</f>
        <v>1652</v>
      </c>
    </row>
    <row r="161" spans="1:18" x14ac:dyDescent="0.35">
      <c r="A161">
        <v>159</v>
      </c>
      <c r="B161" t="str">
        <f>'Exploratory Data Analysis - vid'!B160</f>
        <v>W_LMdswAA48</v>
      </c>
      <c r="C161">
        <f>'Exploratory Data Analysis - vid'!N160</f>
        <v>3</v>
      </c>
      <c r="D161">
        <f>'Exploratory Data Analysis - vid'!O160</f>
        <v>2022</v>
      </c>
      <c r="E161">
        <f>IF('Exploratory Data Analysis - vid'!$AF160 = 'Multiple LR'!E$2,1,0)</f>
        <v>1</v>
      </c>
      <c r="F161">
        <f>IF('Exploratory Data Analysis - vid'!$AF160 = 'Multiple LR'!F$2,1,0)</f>
        <v>0</v>
      </c>
      <c r="G161">
        <f>IF('Exploratory Data Analysis - vid'!$AF160 = 'Multiple LR'!G$2,1,0)</f>
        <v>0</v>
      </c>
      <c r="H161">
        <f>IF('Exploratory Data Analysis - vid'!$AF160 = 'Multiple LR'!H$2,1,0)</f>
        <v>0</v>
      </c>
      <c r="I161">
        <f xml:space="preserve"> IF('Exploratory Data Analysis - vid'!$AL160='Multiple LR'!I$2,1,0)</f>
        <v>1</v>
      </c>
      <c r="J161">
        <f xml:space="preserve"> IF('Exploratory Data Analysis - vid'!$AL160='Multiple LR'!J$2,1,0)</f>
        <v>0</v>
      </c>
      <c r="K161">
        <f xml:space="preserve"> IF('Exploratory Data Analysis - vid'!$AL160='Multiple LR'!K$2,1,0)</f>
        <v>0</v>
      </c>
      <c r="L161">
        <f xml:space="preserve"> IF('Exploratory Data Analysis - vid'!$AL160='Multiple LR'!L$2,1,0)</f>
        <v>0</v>
      </c>
      <c r="M161">
        <f xml:space="preserve"> IF('Exploratory Data Analysis - vid'!$AL160='Multiple LR'!M$2,1,0)</f>
        <v>0</v>
      </c>
      <c r="N161">
        <f xml:space="preserve"> IF('Exploratory Data Analysis - vid'!$AL160='Multiple LR'!N$2,1,0)</f>
        <v>0</v>
      </c>
      <c r="O161">
        <v>429</v>
      </c>
      <c r="P161">
        <f>'Exploratory Data Analysis - vid'!V160</f>
        <v>81117</v>
      </c>
      <c r="Q161">
        <f t="shared" si="2"/>
        <v>11.30364783589263</v>
      </c>
      <c r="R161">
        <f>'Exploratory Data Analysis - vid'!X160</f>
        <v>1521</v>
      </c>
    </row>
    <row r="162" spans="1:18" x14ac:dyDescent="0.35">
      <c r="A162">
        <v>160</v>
      </c>
      <c r="B162" t="str">
        <f>'Exploratory Data Analysis - vid'!B161</f>
        <v>48Ei3K5Iy1A</v>
      </c>
      <c r="C162">
        <f>'Exploratory Data Analysis - vid'!N161</f>
        <v>3</v>
      </c>
      <c r="D162">
        <f>'Exploratory Data Analysis - vid'!O161</f>
        <v>2022</v>
      </c>
      <c r="E162">
        <f>IF('Exploratory Data Analysis - vid'!$AF161 = 'Multiple LR'!E$2,1,0)</f>
        <v>1</v>
      </c>
      <c r="F162">
        <f>IF('Exploratory Data Analysis - vid'!$AF161 = 'Multiple LR'!F$2,1,0)</f>
        <v>0</v>
      </c>
      <c r="G162">
        <f>IF('Exploratory Data Analysis - vid'!$AF161 = 'Multiple LR'!G$2,1,0)</f>
        <v>0</v>
      </c>
      <c r="H162">
        <f>IF('Exploratory Data Analysis - vid'!$AF161 = 'Multiple LR'!H$2,1,0)</f>
        <v>0</v>
      </c>
      <c r="I162">
        <f xml:space="preserve"> IF('Exploratory Data Analysis - vid'!$AL161='Multiple LR'!I$2,1,0)</f>
        <v>0</v>
      </c>
      <c r="J162">
        <f xml:space="preserve"> IF('Exploratory Data Analysis - vid'!$AL161='Multiple LR'!J$2,1,0)</f>
        <v>0</v>
      </c>
      <c r="K162">
        <f xml:space="preserve"> IF('Exploratory Data Analysis - vid'!$AL161='Multiple LR'!K$2,1,0)</f>
        <v>0</v>
      </c>
      <c r="L162">
        <f xml:space="preserve"> IF('Exploratory Data Analysis - vid'!$AL161='Multiple LR'!L$2,1,0)</f>
        <v>0</v>
      </c>
      <c r="M162">
        <f xml:space="preserve"> IF('Exploratory Data Analysis - vid'!$AL161='Multiple LR'!M$2,1,0)</f>
        <v>1</v>
      </c>
      <c r="N162">
        <f xml:space="preserve"> IF('Exploratory Data Analysis - vid'!$AL161='Multiple LR'!N$2,1,0)</f>
        <v>0</v>
      </c>
      <c r="O162">
        <v>483</v>
      </c>
      <c r="P162">
        <f>'Exploratory Data Analysis - vid'!V161</f>
        <v>495304</v>
      </c>
      <c r="Q162">
        <f t="shared" si="2"/>
        <v>13.112926994457307</v>
      </c>
      <c r="R162">
        <f>'Exploratory Data Analysis - vid'!X161</f>
        <v>10119</v>
      </c>
    </row>
    <row r="163" spans="1:18" x14ac:dyDescent="0.35">
      <c r="A163">
        <v>161</v>
      </c>
      <c r="B163" t="str">
        <f>'Exploratory Data Analysis - vid'!B162</f>
        <v>gCw-ydcFcCI</v>
      </c>
      <c r="C163">
        <f>'Exploratory Data Analysis - vid'!N162</f>
        <v>3</v>
      </c>
      <c r="D163">
        <f>'Exploratory Data Analysis - vid'!O162</f>
        <v>2022</v>
      </c>
      <c r="E163">
        <f>IF('Exploratory Data Analysis - vid'!$AF162 = 'Multiple LR'!E$2,1,0)</f>
        <v>1</v>
      </c>
      <c r="F163">
        <f>IF('Exploratory Data Analysis - vid'!$AF162 = 'Multiple LR'!F$2,1,0)</f>
        <v>0</v>
      </c>
      <c r="G163">
        <f>IF('Exploratory Data Analysis - vid'!$AF162 = 'Multiple LR'!G$2,1,0)</f>
        <v>0</v>
      </c>
      <c r="H163">
        <f>IF('Exploratory Data Analysis - vid'!$AF162 = 'Multiple LR'!H$2,1,0)</f>
        <v>0</v>
      </c>
      <c r="I163">
        <f xml:space="preserve"> IF('Exploratory Data Analysis - vid'!$AL162='Multiple LR'!I$2,1,0)</f>
        <v>0</v>
      </c>
      <c r="J163">
        <f xml:space="preserve"> IF('Exploratory Data Analysis - vid'!$AL162='Multiple LR'!J$2,1,0)</f>
        <v>0</v>
      </c>
      <c r="K163">
        <f xml:space="preserve"> IF('Exploratory Data Analysis - vid'!$AL162='Multiple LR'!K$2,1,0)</f>
        <v>1</v>
      </c>
      <c r="L163">
        <f xml:space="preserve"> IF('Exploratory Data Analysis - vid'!$AL162='Multiple LR'!L$2,1,0)</f>
        <v>0</v>
      </c>
      <c r="M163">
        <f xml:space="preserve"> IF('Exploratory Data Analysis - vid'!$AL162='Multiple LR'!M$2,1,0)</f>
        <v>0</v>
      </c>
      <c r="N163">
        <f xml:space="preserve"> IF('Exploratory Data Analysis - vid'!$AL162='Multiple LR'!N$2,1,0)</f>
        <v>0</v>
      </c>
      <c r="O163">
        <v>322</v>
      </c>
      <c r="P163">
        <f>'Exploratory Data Analysis - vid'!V162</f>
        <v>459579</v>
      </c>
      <c r="Q163">
        <f t="shared" si="2"/>
        <v>13.038066132006826</v>
      </c>
      <c r="R163">
        <f>'Exploratory Data Analysis - vid'!X162</f>
        <v>7561</v>
      </c>
    </row>
    <row r="164" spans="1:18" x14ac:dyDescent="0.35">
      <c r="A164">
        <v>162</v>
      </c>
      <c r="B164" t="str">
        <f>'Exploratory Data Analysis - vid'!B163</f>
        <v>lwl_PzKooWI</v>
      </c>
      <c r="C164">
        <f>'Exploratory Data Analysis - vid'!N163</f>
        <v>3</v>
      </c>
      <c r="D164">
        <f>'Exploratory Data Analysis - vid'!O163</f>
        <v>2022</v>
      </c>
      <c r="E164">
        <f>IF('Exploratory Data Analysis - vid'!$AF163 = 'Multiple LR'!E$2,1,0)</f>
        <v>1</v>
      </c>
      <c r="F164">
        <f>IF('Exploratory Data Analysis - vid'!$AF163 = 'Multiple LR'!F$2,1,0)</f>
        <v>0</v>
      </c>
      <c r="G164">
        <f>IF('Exploratory Data Analysis - vid'!$AF163 = 'Multiple LR'!G$2,1,0)</f>
        <v>0</v>
      </c>
      <c r="H164">
        <f>IF('Exploratory Data Analysis - vid'!$AF163 = 'Multiple LR'!H$2,1,0)</f>
        <v>0</v>
      </c>
      <c r="I164">
        <f xml:space="preserve"> IF('Exploratory Data Analysis - vid'!$AL163='Multiple LR'!I$2,1,0)</f>
        <v>1</v>
      </c>
      <c r="J164">
        <f xml:space="preserve"> IF('Exploratory Data Analysis - vid'!$AL163='Multiple LR'!J$2,1,0)</f>
        <v>0</v>
      </c>
      <c r="K164">
        <f xml:space="preserve"> IF('Exploratory Data Analysis - vid'!$AL163='Multiple LR'!K$2,1,0)</f>
        <v>0</v>
      </c>
      <c r="L164">
        <f xml:space="preserve"> IF('Exploratory Data Analysis - vid'!$AL163='Multiple LR'!L$2,1,0)</f>
        <v>0</v>
      </c>
      <c r="M164">
        <f xml:space="preserve"> IF('Exploratory Data Analysis - vid'!$AL163='Multiple LR'!M$2,1,0)</f>
        <v>0</v>
      </c>
      <c r="N164">
        <f xml:space="preserve"> IF('Exploratory Data Analysis - vid'!$AL163='Multiple LR'!N$2,1,0)</f>
        <v>0</v>
      </c>
      <c r="O164">
        <v>597</v>
      </c>
      <c r="P164">
        <f>'Exploratory Data Analysis - vid'!V163</f>
        <v>40525</v>
      </c>
      <c r="Q164">
        <f t="shared" si="2"/>
        <v>10.609674346603876</v>
      </c>
      <c r="R164">
        <f>'Exploratory Data Analysis - vid'!X163</f>
        <v>742</v>
      </c>
    </row>
    <row r="165" spans="1:18" x14ac:dyDescent="0.35">
      <c r="A165">
        <v>163</v>
      </c>
      <c r="B165" t="str">
        <f>'Exploratory Data Analysis - vid'!B164</f>
        <v>MwXleZlG_OI</v>
      </c>
      <c r="C165">
        <f>'Exploratory Data Analysis - vid'!N164</f>
        <v>3</v>
      </c>
      <c r="D165">
        <f>'Exploratory Data Analysis - vid'!O164</f>
        <v>2022</v>
      </c>
      <c r="E165">
        <f>IF('Exploratory Data Analysis - vid'!$AF164 = 'Multiple LR'!E$2,1,0)</f>
        <v>0</v>
      </c>
      <c r="F165">
        <f>IF('Exploratory Data Analysis - vid'!$AF164 = 'Multiple LR'!F$2,1,0)</f>
        <v>0</v>
      </c>
      <c r="G165">
        <f>IF('Exploratory Data Analysis - vid'!$AF164 = 'Multiple LR'!G$2,1,0)</f>
        <v>1</v>
      </c>
      <c r="H165">
        <f>IF('Exploratory Data Analysis - vid'!$AF164 = 'Multiple LR'!H$2,1,0)</f>
        <v>0</v>
      </c>
      <c r="I165">
        <f xml:space="preserve"> IF('Exploratory Data Analysis - vid'!$AL164='Multiple LR'!I$2,1,0)</f>
        <v>1</v>
      </c>
      <c r="J165">
        <f xml:space="preserve"> IF('Exploratory Data Analysis - vid'!$AL164='Multiple LR'!J$2,1,0)</f>
        <v>0</v>
      </c>
      <c r="K165">
        <f xml:space="preserve"> IF('Exploratory Data Analysis - vid'!$AL164='Multiple LR'!K$2,1,0)</f>
        <v>0</v>
      </c>
      <c r="L165">
        <f xml:space="preserve"> IF('Exploratory Data Analysis - vid'!$AL164='Multiple LR'!L$2,1,0)</f>
        <v>0</v>
      </c>
      <c r="M165">
        <f xml:space="preserve"> IF('Exploratory Data Analysis - vid'!$AL164='Multiple LR'!M$2,1,0)</f>
        <v>0</v>
      </c>
      <c r="N165">
        <f xml:space="preserve"> IF('Exploratory Data Analysis - vid'!$AL164='Multiple LR'!N$2,1,0)</f>
        <v>0</v>
      </c>
      <c r="O165">
        <v>497</v>
      </c>
      <c r="P165">
        <f>'Exploratory Data Analysis - vid'!V164</f>
        <v>710893</v>
      </c>
      <c r="Q165">
        <f t="shared" si="2"/>
        <v>13.474277205195865</v>
      </c>
      <c r="R165">
        <f>'Exploratory Data Analysis - vid'!X164</f>
        <v>9290</v>
      </c>
    </row>
    <row r="166" spans="1:18" x14ac:dyDescent="0.35">
      <c r="A166">
        <v>164</v>
      </c>
      <c r="B166" t="str">
        <f>'Exploratory Data Analysis - vid'!B165</f>
        <v>ECw97TH6Rx4</v>
      </c>
      <c r="C166">
        <f>'Exploratory Data Analysis - vid'!N165</f>
        <v>3</v>
      </c>
      <c r="D166">
        <f>'Exploratory Data Analysis - vid'!O165</f>
        <v>2022</v>
      </c>
      <c r="E166">
        <f>IF('Exploratory Data Analysis - vid'!$AF165 = 'Multiple LR'!E$2,1,0)</f>
        <v>0</v>
      </c>
      <c r="F166">
        <f>IF('Exploratory Data Analysis - vid'!$AF165 = 'Multiple LR'!F$2,1,0)</f>
        <v>1</v>
      </c>
      <c r="G166">
        <f>IF('Exploratory Data Analysis - vid'!$AF165 = 'Multiple LR'!G$2,1,0)</f>
        <v>0</v>
      </c>
      <c r="H166">
        <f>IF('Exploratory Data Analysis - vid'!$AF165 = 'Multiple LR'!H$2,1,0)</f>
        <v>0</v>
      </c>
      <c r="I166">
        <f xml:space="preserve"> IF('Exploratory Data Analysis - vid'!$AL165='Multiple LR'!I$2,1,0)</f>
        <v>0</v>
      </c>
      <c r="J166">
        <f xml:space="preserve"> IF('Exploratory Data Analysis - vid'!$AL165='Multiple LR'!J$2,1,0)</f>
        <v>1</v>
      </c>
      <c r="K166">
        <f xml:space="preserve"> IF('Exploratory Data Analysis - vid'!$AL165='Multiple LR'!K$2,1,0)</f>
        <v>0</v>
      </c>
      <c r="L166">
        <f xml:space="preserve"> IF('Exploratory Data Analysis - vid'!$AL165='Multiple LR'!L$2,1,0)</f>
        <v>0</v>
      </c>
      <c r="M166">
        <f xml:space="preserve"> IF('Exploratory Data Analysis - vid'!$AL165='Multiple LR'!M$2,1,0)</f>
        <v>0</v>
      </c>
      <c r="N166">
        <f xml:space="preserve"> IF('Exploratory Data Analysis - vid'!$AL165='Multiple LR'!N$2,1,0)</f>
        <v>0</v>
      </c>
      <c r="O166">
        <v>345</v>
      </c>
      <c r="P166">
        <f>'Exploratory Data Analysis - vid'!V165</f>
        <v>38930</v>
      </c>
      <c r="Q166">
        <f t="shared" si="2"/>
        <v>10.569520440604501</v>
      </c>
      <c r="R166">
        <f>'Exploratory Data Analysis - vid'!X165</f>
        <v>854</v>
      </c>
    </row>
    <row r="167" spans="1:18" x14ac:dyDescent="0.35">
      <c r="A167">
        <v>165</v>
      </c>
      <c r="B167" t="str">
        <f>'Exploratory Data Analysis - vid'!B166</f>
        <v>xehHsHQvT5Q</v>
      </c>
      <c r="C167">
        <f>'Exploratory Data Analysis - vid'!N166</f>
        <v>3</v>
      </c>
      <c r="D167">
        <f>'Exploratory Data Analysis - vid'!O166</f>
        <v>2022</v>
      </c>
      <c r="E167">
        <f>IF('Exploratory Data Analysis - vid'!$AF166 = 'Multiple LR'!E$2,1,0)</f>
        <v>1</v>
      </c>
      <c r="F167">
        <f>IF('Exploratory Data Analysis - vid'!$AF166 = 'Multiple LR'!F$2,1,0)</f>
        <v>0</v>
      </c>
      <c r="G167">
        <f>IF('Exploratory Data Analysis - vid'!$AF166 = 'Multiple LR'!G$2,1,0)</f>
        <v>0</v>
      </c>
      <c r="H167">
        <f>IF('Exploratory Data Analysis - vid'!$AF166 = 'Multiple LR'!H$2,1,0)</f>
        <v>0</v>
      </c>
      <c r="I167">
        <f xml:space="preserve"> IF('Exploratory Data Analysis - vid'!$AL166='Multiple LR'!I$2,1,0)</f>
        <v>0</v>
      </c>
      <c r="J167">
        <f xml:space="preserve"> IF('Exploratory Data Analysis - vid'!$AL166='Multiple LR'!J$2,1,0)</f>
        <v>1</v>
      </c>
      <c r="K167">
        <f xml:space="preserve"> IF('Exploratory Data Analysis - vid'!$AL166='Multiple LR'!K$2,1,0)</f>
        <v>0</v>
      </c>
      <c r="L167">
        <f xml:space="preserve"> IF('Exploratory Data Analysis - vid'!$AL166='Multiple LR'!L$2,1,0)</f>
        <v>0</v>
      </c>
      <c r="M167">
        <f xml:space="preserve"> IF('Exploratory Data Analysis - vid'!$AL166='Multiple LR'!M$2,1,0)</f>
        <v>0</v>
      </c>
      <c r="N167">
        <f xml:space="preserve"> IF('Exploratory Data Analysis - vid'!$AL166='Multiple LR'!N$2,1,0)</f>
        <v>0</v>
      </c>
      <c r="O167">
        <v>426</v>
      </c>
      <c r="P167">
        <f>'Exploratory Data Analysis - vid'!V166</f>
        <v>222106</v>
      </c>
      <c r="Q167">
        <f t="shared" si="2"/>
        <v>12.310910024375795</v>
      </c>
      <c r="R167">
        <f>'Exploratory Data Analysis - vid'!X166</f>
        <v>5371</v>
      </c>
    </row>
    <row r="168" spans="1:18" x14ac:dyDescent="0.35">
      <c r="A168">
        <v>166</v>
      </c>
      <c r="B168" t="str">
        <f>'Exploratory Data Analysis - vid'!B167</f>
        <v>pkBY-V_cH2I</v>
      </c>
      <c r="C168">
        <f>'Exploratory Data Analysis - vid'!N167</f>
        <v>4</v>
      </c>
      <c r="D168">
        <f>'Exploratory Data Analysis - vid'!O167</f>
        <v>2022</v>
      </c>
      <c r="E168">
        <f>IF('Exploratory Data Analysis - vid'!$AF167 = 'Multiple LR'!E$2,1,0)</f>
        <v>0</v>
      </c>
      <c r="F168">
        <f>IF('Exploratory Data Analysis - vid'!$AF167 = 'Multiple LR'!F$2,1,0)</f>
        <v>0</v>
      </c>
      <c r="G168">
        <f>IF('Exploratory Data Analysis - vid'!$AF167 = 'Multiple LR'!G$2,1,0)</f>
        <v>1</v>
      </c>
      <c r="H168">
        <f>IF('Exploratory Data Analysis - vid'!$AF167 = 'Multiple LR'!H$2,1,0)</f>
        <v>0</v>
      </c>
      <c r="I168">
        <f xml:space="preserve"> IF('Exploratory Data Analysis - vid'!$AL167='Multiple LR'!I$2,1,0)</f>
        <v>0</v>
      </c>
      <c r="J168">
        <f xml:space="preserve"> IF('Exploratory Data Analysis - vid'!$AL167='Multiple LR'!J$2,1,0)</f>
        <v>0</v>
      </c>
      <c r="K168">
        <f xml:space="preserve"> IF('Exploratory Data Analysis - vid'!$AL167='Multiple LR'!K$2,1,0)</f>
        <v>0</v>
      </c>
      <c r="L168">
        <f xml:space="preserve"> IF('Exploratory Data Analysis - vid'!$AL167='Multiple LR'!L$2,1,0)</f>
        <v>0</v>
      </c>
      <c r="M168">
        <f xml:space="preserve"> IF('Exploratory Data Analysis - vid'!$AL167='Multiple LR'!M$2,1,0)</f>
        <v>1</v>
      </c>
      <c r="N168">
        <f xml:space="preserve"> IF('Exploratory Data Analysis - vid'!$AL167='Multiple LR'!N$2,1,0)</f>
        <v>0</v>
      </c>
      <c r="O168">
        <v>475</v>
      </c>
      <c r="P168">
        <f>'Exploratory Data Analysis - vid'!V167</f>
        <v>433461</v>
      </c>
      <c r="Q168">
        <f t="shared" si="2"/>
        <v>12.97955710575768</v>
      </c>
      <c r="R168">
        <f>'Exploratory Data Analysis - vid'!X167</f>
        <v>8832</v>
      </c>
    </row>
    <row r="169" spans="1:18" x14ac:dyDescent="0.35">
      <c r="A169">
        <v>167</v>
      </c>
      <c r="B169" t="str">
        <f>'Exploratory Data Analysis - vid'!B168</f>
        <v>HPv-_VbhtTU</v>
      </c>
      <c r="C169">
        <f>'Exploratory Data Analysis - vid'!N168</f>
        <v>4</v>
      </c>
      <c r="D169">
        <f>'Exploratory Data Analysis - vid'!O168</f>
        <v>2022</v>
      </c>
      <c r="E169">
        <f>IF('Exploratory Data Analysis - vid'!$AF168 = 'Multiple LR'!E$2,1,0)</f>
        <v>1</v>
      </c>
      <c r="F169">
        <f>IF('Exploratory Data Analysis - vid'!$AF168 = 'Multiple LR'!F$2,1,0)</f>
        <v>0</v>
      </c>
      <c r="G169">
        <f>IF('Exploratory Data Analysis - vid'!$AF168 = 'Multiple LR'!G$2,1,0)</f>
        <v>0</v>
      </c>
      <c r="H169">
        <f>IF('Exploratory Data Analysis - vid'!$AF168 = 'Multiple LR'!H$2,1,0)</f>
        <v>0</v>
      </c>
      <c r="I169">
        <f xml:space="preserve"> IF('Exploratory Data Analysis - vid'!$AL168='Multiple LR'!I$2,1,0)</f>
        <v>1</v>
      </c>
      <c r="J169">
        <f xml:space="preserve"> IF('Exploratory Data Analysis - vid'!$AL168='Multiple LR'!J$2,1,0)</f>
        <v>0</v>
      </c>
      <c r="K169">
        <f xml:space="preserve"> IF('Exploratory Data Analysis - vid'!$AL168='Multiple LR'!K$2,1,0)</f>
        <v>0</v>
      </c>
      <c r="L169">
        <f xml:space="preserve"> IF('Exploratory Data Analysis - vid'!$AL168='Multiple LR'!L$2,1,0)</f>
        <v>0</v>
      </c>
      <c r="M169">
        <f xml:space="preserve"> IF('Exploratory Data Analysis - vid'!$AL168='Multiple LR'!M$2,1,0)</f>
        <v>0</v>
      </c>
      <c r="N169">
        <f xml:space="preserve"> IF('Exploratory Data Analysis - vid'!$AL168='Multiple LR'!N$2,1,0)</f>
        <v>0</v>
      </c>
      <c r="O169">
        <v>983</v>
      </c>
      <c r="P169">
        <f>'Exploratory Data Analysis - vid'!V168</f>
        <v>38451</v>
      </c>
      <c r="Q169">
        <f t="shared" si="2"/>
        <v>10.557139982397933</v>
      </c>
      <c r="R169">
        <f>'Exploratory Data Analysis - vid'!X168</f>
        <v>691</v>
      </c>
    </row>
    <row r="170" spans="1:18" x14ac:dyDescent="0.35">
      <c r="A170">
        <v>168</v>
      </c>
      <c r="B170" t="str">
        <f>'Exploratory Data Analysis - vid'!B169</f>
        <v>fnrYmMtniuU</v>
      </c>
      <c r="C170">
        <f>'Exploratory Data Analysis - vid'!N169</f>
        <v>4</v>
      </c>
      <c r="D170">
        <f>'Exploratory Data Analysis - vid'!O169</f>
        <v>2022</v>
      </c>
      <c r="E170">
        <f>IF('Exploratory Data Analysis - vid'!$AF169 = 'Multiple LR'!E$2,1,0)</f>
        <v>1</v>
      </c>
      <c r="F170">
        <f>IF('Exploratory Data Analysis - vid'!$AF169 = 'Multiple LR'!F$2,1,0)</f>
        <v>0</v>
      </c>
      <c r="G170">
        <f>IF('Exploratory Data Analysis - vid'!$AF169 = 'Multiple LR'!G$2,1,0)</f>
        <v>0</v>
      </c>
      <c r="H170">
        <f>IF('Exploratory Data Analysis - vid'!$AF169 = 'Multiple LR'!H$2,1,0)</f>
        <v>0</v>
      </c>
      <c r="I170">
        <f xml:space="preserve"> IF('Exploratory Data Analysis - vid'!$AL169='Multiple LR'!I$2,1,0)</f>
        <v>0</v>
      </c>
      <c r="J170">
        <f xml:space="preserve"> IF('Exploratory Data Analysis - vid'!$AL169='Multiple LR'!J$2,1,0)</f>
        <v>1</v>
      </c>
      <c r="K170">
        <f xml:space="preserve"> IF('Exploratory Data Analysis - vid'!$AL169='Multiple LR'!K$2,1,0)</f>
        <v>0</v>
      </c>
      <c r="L170">
        <f xml:space="preserve"> IF('Exploratory Data Analysis - vid'!$AL169='Multiple LR'!L$2,1,0)</f>
        <v>0</v>
      </c>
      <c r="M170">
        <f xml:space="preserve"> IF('Exploratory Data Analysis - vid'!$AL169='Multiple LR'!M$2,1,0)</f>
        <v>0</v>
      </c>
      <c r="N170">
        <f xml:space="preserve"> IF('Exploratory Data Analysis - vid'!$AL169='Multiple LR'!N$2,1,0)</f>
        <v>0</v>
      </c>
      <c r="O170">
        <v>458</v>
      </c>
      <c r="P170">
        <f>'Exploratory Data Analysis - vid'!V169</f>
        <v>50102</v>
      </c>
      <c r="Q170">
        <f t="shared" si="2"/>
        <v>10.821816206435848</v>
      </c>
      <c r="R170">
        <f>'Exploratory Data Analysis - vid'!X169</f>
        <v>1296</v>
      </c>
    </row>
    <row r="171" spans="1:18" x14ac:dyDescent="0.35">
      <c r="A171">
        <v>169</v>
      </c>
      <c r="B171" t="str">
        <f>'Exploratory Data Analysis - vid'!B170</f>
        <v>TK7LHnGpvyY</v>
      </c>
      <c r="C171">
        <f>'Exploratory Data Analysis - vid'!N170</f>
        <v>4</v>
      </c>
      <c r="D171">
        <f>'Exploratory Data Analysis - vid'!O170</f>
        <v>2022</v>
      </c>
      <c r="E171">
        <f>IF('Exploratory Data Analysis - vid'!$AF170 = 'Multiple LR'!E$2,1,0)</f>
        <v>0</v>
      </c>
      <c r="F171">
        <f>IF('Exploratory Data Analysis - vid'!$AF170 = 'Multiple LR'!F$2,1,0)</f>
        <v>0</v>
      </c>
      <c r="G171">
        <f>IF('Exploratory Data Analysis - vid'!$AF170 = 'Multiple LR'!G$2,1,0)</f>
        <v>1</v>
      </c>
      <c r="H171">
        <f>IF('Exploratory Data Analysis - vid'!$AF170 = 'Multiple LR'!H$2,1,0)</f>
        <v>0</v>
      </c>
      <c r="I171">
        <f xml:space="preserve"> IF('Exploratory Data Analysis - vid'!$AL170='Multiple LR'!I$2,1,0)</f>
        <v>0</v>
      </c>
      <c r="J171">
        <f xml:space="preserve"> IF('Exploratory Data Analysis - vid'!$AL170='Multiple LR'!J$2,1,0)</f>
        <v>0</v>
      </c>
      <c r="K171">
        <f xml:space="preserve"> IF('Exploratory Data Analysis - vid'!$AL170='Multiple LR'!K$2,1,0)</f>
        <v>0</v>
      </c>
      <c r="L171">
        <f xml:space="preserve"> IF('Exploratory Data Analysis - vid'!$AL170='Multiple LR'!L$2,1,0)</f>
        <v>1</v>
      </c>
      <c r="M171">
        <f xml:space="preserve"> IF('Exploratory Data Analysis - vid'!$AL170='Multiple LR'!M$2,1,0)</f>
        <v>0</v>
      </c>
      <c r="N171">
        <f xml:space="preserve"> IF('Exploratory Data Analysis - vid'!$AL170='Multiple LR'!N$2,1,0)</f>
        <v>0</v>
      </c>
      <c r="O171">
        <v>602</v>
      </c>
      <c r="P171">
        <f>'Exploratory Data Analysis - vid'!V170</f>
        <v>24092</v>
      </c>
      <c r="Q171">
        <f t="shared" si="2"/>
        <v>10.089635114163611</v>
      </c>
      <c r="R171">
        <f>'Exploratory Data Analysis - vid'!X170</f>
        <v>489</v>
      </c>
    </row>
    <row r="172" spans="1:18" x14ac:dyDescent="0.35">
      <c r="A172">
        <v>170</v>
      </c>
      <c r="B172" t="str">
        <f>'Exploratory Data Analysis - vid'!B171</f>
        <v>wFSSDVQc3M8</v>
      </c>
      <c r="C172">
        <f>'Exploratory Data Analysis - vid'!N171</f>
        <v>4</v>
      </c>
      <c r="D172">
        <f>'Exploratory Data Analysis - vid'!O171</f>
        <v>2022</v>
      </c>
      <c r="E172">
        <f>IF('Exploratory Data Analysis - vid'!$AF171 = 'Multiple LR'!E$2,1,0)</f>
        <v>0</v>
      </c>
      <c r="F172">
        <f>IF('Exploratory Data Analysis - vid'!$AF171 = 'Multiple LR'!F$2,1,0)</f>
        <v>0</v>
      </c>
      <c r="G172">
        <f>IF('Exploratory Data Analysis - vid'!$AF171 = 'Multiple LR'!G$2,1,0)</f>
        <v>1</v>
      </c>
      <c r="H172">
        <f>IF('Exploratory Data Analysis - vid'!$AF171 = 'Multiple LR'!H$2,1,0)</f>
        <v>0</v>
      </c>
      <c r="I172">
        <f xml:space="preserve"> IF('Exploratory Data Analysis - vid'!$AL171='Multiple LR'!I$2,1,0)</f>
        <v>0</v>
      </c>
      <c r="J172">
        <f xml:space="preserve"> IF('Exploratory Data Analysis - vid'!$AL171='Multiple LR'!J$2,1,0)</f>
        <v>0</v>
      </c>
      <c r="K172">
        <f xml:space="preserve"> IF('Exploratory Data Analysis - vid'!$AL171='Multiple LR'!K$2,1,0)</f>
        <v>0</v>
      </c>
      <c r="L172">
        <f xml:space="preserve"> IF('Exploratory Data Analysis - vid'!$AL171='Multiple LR'!L$2,1,0)</f>
        <v>1</v>
      </c>
      <c r="M172">
        <f xml:space="preserve"> IF('Exploratory Data Analysis - vid'!$AL171='Multiple LR'!M$2,1,0)</f>
        <v>0</v>
      </c>
      <c r="N172">
        <f xml:space="preserve"> IF('Exploratory Data Analysis - vid'!$AL171='Multiple LR'!N$2,1,0)</f>
        <v>0</v>
      </c>
      <c r="O172">
        <v>598</v>
      </c>
      <c r="P172">
        <f>'Exploratory Data Analysis - vid'!V171</f>
        <v>688299</v>
      </c>
      <c r="Q172">
        <f t="shared" si="2"/>
        <v>13.441978615530541</v>
      </c>
      <c r="R172">
        <f>'Exploratory Data Analysis - vid'!X171</f>
        <v>8135</v>
      </c>
    </row>
    <row r="173" spans="1:18" x14ac:dyDescent="0.35">
      <c r="A173">
        <v>171</v>
      </c>
      <c r="B173" t="str">
        <f>'Exploratory Data Analysis - vid'!B172</f>
        <v>DcBQQUQoSlk</v>
      </c>
      <c r="C173">
        <f>'Exploratory Data Analysis - vid'!N172</f>
        <v>4</v>
      </c>
      <c r="D173">
        <f>'Exploratory Data Analysis - vid'!O172</f>
        <v>2022</v>
      </c>
      <c r="E173">
        <f>IF('Exploratory Data Analysis - vid'!$AF172 = 'Multiple LR'!E$2,1,0)</f>
        <v>1</v>
      </c>
      <c r="F173">
        <f>IF('Exploratory Data Analysis - vid'!$AF172 = 'Multiple LR'!F$2,1,0)</f>
        <v>0</v>
      </c>
      <c r="G173">
        <f>IF('Exploratory Data Analysis - vid'!$AF172 = 'Multiple LR'!G$2,1,0)</f>
        <v>0</v>
      </c>
      <c r="H173">
        <f>IF('Exploratory Data Analysis - vid'!$AF172 = 'Multiple LR'!H$2,1,0)</f>
        <v>0</v>
      </c>
      <c r="I173">
        <f xml:space="preserve"> IF('Exploratory Data Analysis - vid'!$AL172='Multiple LR'!I$2,1,0)</f>
        <v>0</v>
      </c>
      <c r="J173">
        <f xml:space="preserve"> IF('Exploratory Data Analysis - vid'!$AL172='Multiple LR'!J$2,1,0)</f>
        <v>1</v>
      </c>
      <c r="K173">
        <f xml:space="preserve"> IF('Exploratory Data Analysis - vid'!$AL172='Multiple LR'!K$2,1,0)</f>
        <v>0</v>
      </c>
      <c r="L173">
        <f xml:space="preserve"> IF('Exploratory Data Analysis - vid'!$AL172='Multiple LR'!L$2,1,0)</f>
        <v>0</v>
      </c>
      <c r="M173">
        <f xml:space="preserve"> IF('Exploratory Data Analysis - vid'!$AL172='Multiple LR'!M$2,1,0)</f>
        <v>0</v>
      </c>
      <c r="N173">
        <f xml:space="preserve"> IF('Exploratory Data Analysis - vid'!$AL172='Multiple LR'!N$2,1,0)</f>
        <v>0</v>
      </c>
      <c r="O173">
        <v>350</v>
      </c>
      <c r="P173">
        <f>'Exploratory Data Analysis - vid'!V172</f>
        <v>104535</v>
      </c>
      <c r="Q173">
        <f t="shared" si="2"/>
        <v>11.557277222540728</v>
      </c>
      <c r="R173">
        <f>'Exploratory Data Analysis - vid'!X172</f>
        <v>2358</v>
      </c>
    </row>
    <row r="174" spans="1:18" x14ac:dyDescent="0.35">
      <c r="A174">
        <v>172</v>
      </c>
      <c r="B174" t="str">
        <f>'Exploratory Data Analysis - vid'!B173</f>
        <v>fxMlDQU1Tvk</v>
      </c>
      <c r="C174">
        <f>'Exploratory Data Analysis - vid'!N173</f>
        <v>4</v>
      </c>
      <c r="D174">
        <f>'Exploratory Data Analysis - vid'!O173</f>
        <v>2022</v>
      </c>
      <c r="E174">
        <f>IF('Exploratory Data Analysis - vid'!$AF173 = 'Multiple LR'!E$2,1,0)</f>
        <v>1</v>
      </c>
      <c r="F174">
        <f>IF('Exploratory Data Analysis - vid'!$AF173 = 'Multiple LR'!F$2,1,0)</f>
        <v>0</v>
      </c>
      <c r="G174">
        <f>IF('Exploratory Data Analysis - vid'!$AF173 = 'Multiple LR'!G$2,1,0)</f>
        <v>0</v>
      </c>
      <c r="H174">
        <f>IF('Exploratory Data Analysis - vid'!$AF173 = 'Multiple LR'!H$2,1,0)</f>
        <v>0</v>
      </c>
      <c r="I174">
        <f xml:space="preserve"> IF('Exploratory Data Analysis - vid'!$AL173='Multiple LR'!I$2,1,0)</f>
        <v>0</v>
      </c>
      <c r="J174">
        <f xml:space="preserve"> IF('Exploratory Data Analysis - vid'!$AL173='Multiple LR'!J$2,1,0)</f>
        <v>1</v>
      </c>
      <c r="K174">
        <f xml:space="preserve"> IF('Exploratory Data Analysis - vid'!$AL173='Multiple LR'!K$2,1,0)</f>
        <v>0</v>
      </c>
      <c r="L174">
        <f xml:space="preserve"> IF('Exploratory Data Analysis - vid'!$AL173='Multiple LR'!L$2,1,0)</f>
        <v>0</v>
      </c>
      <c r="M174">
        <f xml:space="preserve"> IF('Exploratory Data Analysis - vid'!$AL173='Multiple LR'!M$2,1,0)</f>
        <v>0</v>
      </c>
      <c r="N174">
        <f xml:space="preserve"> IF('Exploratory Data Analysis - vid'!$AL173='Multiple LR'!N$2,1,0)</f>
        <v>0</v>
      </c>
      <c r="O174">
        <v>809</v>
      </c>
      <c r="P174">
        <f>'Exploratory Data Analysis - vid'!V173</f>
        <v>21118</v>
      </c>
      <c r="Q174">
        <f t="shared" si="2"/>
        <v>9.9578810363664605</v>
      </c>
      <c r="R174">
        <f>'Exploratory Data Analysis - vid'!X173</f>
        <v>536</v>
      </c>
    </row>
    <row r="175" spans="1:18" x14ac:dyDescent="0.35">
      <c r="A175">
        <v>173</v>
      </c>
      <c r="B175" t="str">
        <f>'Exploratory Data Analysis - vid'!B174</f>
        <v>r-FBuFOGURc</v>
      </c>
      <c r="C175">
        <f>'Exploratory Data Analysis - vid'!N174</f>
        <v>4</v>
      </c>
      <c r="D175">
        <f>'Exploratory Data Analysis - vid'!O174</f>
        <v>2022</v>
      </c>
      <c r="E175">
        <f>IF('Exploratory Data Analysis - vid'!$AF174 = 'Multiple LR'!E$2,1,0)</f>
        <v>1</v>
      </c>
      <c r="F175">
        <f>IF('Exploratory Data Analysis - vid'!$AF174 = 'Multiple LR'!F$2,1,0)</f>
        <v>0</v>
      </c>
      <c r="G175">
        <f>IF('Exploratory Data Analysis - vid'!$AF174 = 'Multiple LR'!G$2,1,0)</f>
        <v>0</v>
      </c>
      <c r="H175">
        <f>IF('Exploratory Data Analysis - vid'!$AF174 = 'Multiple LR'!H$2,1,0)</f>
        <v>0</v>
      </c>
      <c r="I175">
        <f xml:space="preserve"> IF('Exploratory Data Analysis - vid'!$AL174='Multiple LR'!I$2,1,0)</f>
        <v>0</v>
      </c>
      <c r="J175">
        <f xml:space="preserve"> IF('Exploratory Data Analysis - vid'!$AL174='Multiple LR'!J$2,1,0)</f>
        <v>0</v>
      </c>
      <c r="K175">
        <f xml:space="preserve"> IF('Exploratory Data Analysis - vid'!$AL174='Multiple LR'!K$2,1,0)</f>
        <v>1</v>
      </c>
      <c r="L175">
        <f xml:space="preserve"> IF('Exploratory Data Analysis - vid'!$AL174='Multiple LR'!L$2,1,0)</f>
        <v>0</v>
      </c>
      <c r="M175">
        <f xml:space="preserve"> IF('Exploratory Data Analysis - vid'!$AL174='Multiple LR'!M$2,1,0)</f>
        <v>0</v>
      </c>
      <c r="N175">
        <f xml:space="preserve"> IF('Exploratory Data Analysis - vid'!$AL174='Multiple LR'!N$2,1,0)</f>
        <v>0</v>
      </c>
      <c r="O175">
        <v>663</v>
      </c>
      <c r="P175">
        <f>'Exploratory Data Analysis - vid'!V174</f>
        <v>177341</v>
      </c>
      <c r="Q175">
        <f t="shared" si="2"/>
        <v>12.085829711803855</v>
      </c>
      <c r="R175">
        <f>'Exploratory Data Analysis - vid'!X174</f>
        <v>3420</v>
      </c>
    </row>
    <row r="176" spans="1:18" x14ac:dyDescent="0.35">
      <c r="A176">
        <v>174</v>
      </c>
      <c r="B176" t="str">
        <f>'Exploratory Data Analysis - vid'!B175</f>
        <v>30DHJ7Hrbow</v>
      </c>
      <c r="C176">
        <f>'Exploratory Data Analysis - vid'!N175</f>
        <v>4</v>
      </c>
      <c r="D176">
        <f>'Exploratory Data Analysis - vid'!O175</f>
        <v>2022</v>
      </c>
      <c r="E176">
        <f>IF('Exploratory Data Analysis - vid'!$AF175 = 'Multiple LR'!E$2,1,0)</f>
        <v>0</v>
      </c>
      <c r="F176">
        <f>IF('Exploratory Data Analysis - vid'!$AF175 = 'Multiple LR'!F$2,1,0)</f>
        <v>1</v>
      </c>
      <c r="G176">
        <f>IF('Exploratory Data Analysis - vid'!$AF175 = 'Multiple LR'!G$2,1,0)</f>
        <v>0</v>
      </c>
      <c r="H176">
        <f>IF('Exploratory Data Analysis - vid'!$AF175 = 'Multiple LR'!H$2,1,0)</f>
        <v>0</v>
      </c>
      <c r="I176">
        <f xml:space="preserve"> IF('Exploratory Data Analysis - vid'!$AL175='Multiple LR'!I$2,1,0)</f>
        <v>0</v>
      </c>
      <c r="J176">
        <f xml:space="preserve"> IF('Exploratory Data Analysis - vid'!$AL175='Multiple LR'!J$2,1,0)</f>
        <v>0</v>
      </c>
      <c r="K176">
        <f xml:space="preserve"> IF('Exploratory Data Analysis - vid'!$AL175='Multiple LR'!K$2,1,0)</f>
        <v>1</v>
      </c>
      <c r="L176">
        <f xml:space="preserve"> IF('Exploratory Data Analysis - vid'!$AL175='Multiple LR'!L$2,1,0)</f>
        <v>0</v>
      </c>
      <c r="M176">
        <f xml:space="preserve"> IF('Exploratory Data Analysis - vid'!$AL175='Multiple LR'!M$2,1,0)</f>
        <v>0</v>
      </c>
      <c r="N176">
        <f xml:space="preserve"> IF('Exploratory Data Analysis - vid'!$AL175='Multiple LR'!N$2,1,0)</f>
        <v>0</v>
      </c>
      <c r="O176">
        <v>513</v>
      </c>
      <c r="P176">
        <f>'Exploratory Data Analysis - vid'!V175</f>
        <v>187750</v>
      </c>
      <c r="Q176">
        <f t="shared" si="2"/>
        <v>12.142866569626381</v>
      </c>
      <c r="R176">
        <f>'Exploratory Data Analysis - vid'!X175</f>
        <v>2856</v>
      </c>
    </row>
    <row r="177" spans="1:18" x14ac:dyDescent="0.35">
      <c r="A177">
        <v>175</v>
      </c>
      <c r="B177" t="str">
        <f>'Exploratory Data Analysis - vid'!B176</f>
        <v>jAiInLQtJAs</v>
      </c>
      <c r="C177">
        <f>'Exploratory Data Analysis - vid'!N176</f>
        <v>5</v>
      </c>
      <c r="D177">
        <f>'Exploratory Data Analysis - vid'!O176</f>
        <v>2022</v>
      </c>
      <c r="E177">
        <f>IF('Exploratory Data Analysis - vid'!$AF176 = 'Multiple LR'!E$2,1,0)</f>
        <v>0</v>
      </c>
      <c r="F177">
        <f>IF('Exploratory Data Analysis - vid'!$AF176 = 'Multiple LR'!F$2,1,0)</f>
        <v>1</v>
      </c>
      <c r="G177">
        <f>IF('Exploratory Data Analysis - vid'!$AF176 = 'Multiple LR'!G$2,1,0)</f>
        <v>0</v>
      </c>
      <c r="H177">
        <f>IF('Exploratory Data Analysis - vid'!$AF176 = 'Multiple LR'!H$2,1,0)</f>
        <v>0</v>
      </c>
      <c r="I177">
        <f xml:space="preserve"> IF('Exploratory Data Analysis - vid'!$AL176='Multiple LR'!I$2,1,0)</f>
        <v>0</v>
      </c>
      <c r="J177">
        <f xml:space="preserve"> IF('Exploratory Data Analysis - vid'!$AL176='Multiple LR'!J$2,1,0)</f>
        <v>0</v>
      </c>
      <c r="K177">
        <f xml:space="preserve"> IF('Exploratory Data Analysis - vid'!$AL176='Multiple LR'!K$2,1,0)</f>
        <v>0</v>
      </c>
      <c r="L177">
        <f xml:space="preserve"> IF('Exploratory Data Analysis - vid'!$AL176='Multiple LR'!L$2,1,0)</f>
        <v>0</v>
      </c>
      <c r="M177">
        <f xml:space="preserve"> IF('Exploratory Data Analysis - vid'!$AL176='Multiple LR'!M$2,1,0)</f>
        <v>1</v>
      </c>
      <c r="N177">
        <f xml:space="preserve"> IF('Exploratory Data Analysis - vid'!$AL176='Multiple LR'!N$2,1,0)</f>
        <v>0</v>
      </c>
      <c r="O177">
        <v>866</v>
      </c>
      <c r="P177">
        <f>'Exploratory Data Analysis - vid'!V176</f>
        <v>33394</v>
      </c>
      <c r="Q177">
        <f t="shared" si="2"/>
        <v>10.416131522108902</v>
      </c>
      <c r="R177">
        <f>'Exploratory Data Analysis - vid'!X176</f>
        <v>646</v>
      </c>
    </row>
    <row r="178" spans="1:18" x14ac:dyDescent="0.35">
      <c r="A178">
        <v>176</v>
      </c>
      <c r="B178" t="str">
        <f>'Exploratory Data Analysis - vid'!B177</f>
        <v>wUNsnDn4xPY</v>
      </c>
      <c r="C178">
        <f>'Exploratory Data Analysis - vid'!N177</f>
        <v>5</v>
      </c>
      <c r="D178">
        <f>'Exploratory Data Analysis - vid'!O177</f>
        <v>2022</v>
      </c>
      <c r="E178">
        <f>IF('Exploratory Data Analysis - vid'!$AF177 = 'Multiple LR'!E$2,1,0)</f>
        <v>0</v>
      </c>
      <c r="F178">
        <f>IF('Exploratory Data Analysis - vid'!$AF177 = 'Multiple LR'!F$2,1,0)</f>
        <v>0</v>
      </c>
      <c r="G178">
        <f>IF('Exploratory Data Analysis - vid'!$AF177 = 'Multiple LR'!G$2,1,0)</f>
        <v>1</v>
      </c>
      <c r="H178">
        <f>IF('Exploratory Data Analysis - vid'!$AF177 = 'Multiple LR'!H$2,1,0)</f>
        <v>0</v>
      </c>
      <c r="I178">
        <f xml:space="preserve"> IF('Exploratory Data Analysis - vid'!$AL177='Multiple LR'!I$2,1,0)</f>
        <v>0</v>
      </c>
      <c r="J178">
        <f xml:space="preserve"> IF('Exploratory Data Analysis - vid'!$AL177='Multiple LR'!J$2,1,0)</f>
        <v>0</v>
      </c>
      <c r="K178">
        <f xml:space="preserve"> IF('Exploratory Data Analysis - vid'!$AL177='Multiple LR'!K$2,1,0)</f>
        <v>1</v>
      </c>
      <c r="L178">
        <f xml:space="preserve"> IF('Exploratory Data Analysis - vid'!$AL177='Multiple LR'!L$2,1,0)</f>
        <v>0</v>
      </c>
      <c r="M178">
        <f xml:space="preserve"> IF('Exploratory Data Analysis - vid'!$AL177='Multiple LR'!M$2,1,0)</f>
        <v>0</v>
      </c>
      <c r="N178">
        <f xml:space="preserve"> IF('Exploratory Data Analysis - vid'!$AL177='Multiple LR'!N$2,1,0)</f>
        <v>0</v>
      </c>
      <c r="O178">
        <v>721</v>
      </c>
      <c r="P178">
        <f>'Exploratory Data Analysis - vid'!V177</f>
        <v>103756</v>
      </c>
      <c r="Q178">
        <f t="shared" si="2"/>
        <v>11.549797267746079</v>
      </c>
      <c r="R178">
        <f>'Exploratory Data Analysis - vid'!X177</f>
        <v>2540</v>
      </c>
    </row>
    <row r="179" spans="1:18" x14ac:dyDescent="0.35">
      <c r="A179">
        <v>177</v>
      </c>
      <c r="B179" t="str">
        <f>'Exploratory Data Analysis - vid'!B178</f>
        <v>kWIFYX4LKHw</v>
      </c>
      <c r="C179">
        <f>'Exploratory Data Analysis - vid'!N178</f>
        <v>5</v>
      </c>
      <c r="D179">
        <f>'Exploratory Data Analysis - vid'!O178</f>
        <v>2022</v>
      </c>
      <c r="E179">
        <f>IF('Exploratory Data Analysis - vid'!$AF178 = 'Multiple LR'!E$2,1,0)</f>
        <v>1</v>
      </c>
      <c r="F179">
        <f>IF('Exploratory Data Analysis - vid'!$AF178 = 'Multiple LR'!F$2,1,0)</f>
        <v>0</v>
      </c>
      <c r="G179">
        <f>IF('Exploratory Data Analysis - vid'!$AF178 = 'Multiple LR'!G$2,1,0)</f>
        <v>0</v>
      </c>
      <c r="H179">
        <f>IF('Exploratory Data Analysis - vid'!$AF178 = 'Multiple LR'!H$2,1,0)</f>
        <v>0</v>
      </c>
      <c r="I179">
        <f xml:space="preserve"> IF('Exploratory Data Analysis - vid'!$AL178='Multiple LR'!I$2,1,0)</f>
        <v>0</v>
      </c>
      <c r="J179">
        <f xml:space="preserve"> IF('Exploratory Data Analysis - vid'!$AL178='Multiple LR'!J$2,1,0)</f>
        <v>1</v>
      </c>
      <c r="K179">
        <f xml:space="preserve"> IF('Exploratory Data Analysis - vid'!$AL178='Multiple LR'!K$2,1,0)</f>
        <v>0</v>
      </c>
      <c r="L179">
        <f xml:space="preserve"> IF('Exploratory Data Analysis - vid'!$AL178='Multiple LR'!L$2,1,0)</f>
        <v>0</v>
      </c>
      <c r="M179">
        <f xml:space="preserve"> IF('Exploratory Data Analysis - vid'!$AL178='Multiple LR'!M$2,1,0)</f>
        <v>0</v>
      </c>
      <c r="N179">
        <f xml:space="preserve"> IF('Exploratory Data Analysis - vid'!$AL178='Multiple LR'!N$2,1,0)</f>
        <v>0</v>
      </c>
      <c r="O179">
        <v>660</v>
      </c>
      <c r="P179">
        <f>'Exploratory Data Analysis - vid'!V178</f>
        <v>75643</v>
      </c>
      <c r="Q179">
        <f t="shared" si="2"/>
        <v>11.233780183540627</v>
      </c>
      <c r="R179">
        <f>'Exploratory Data Analysis - vid'!X178</f>
        <v>1785</v>
      </c>
    </row>
    <row r="180" spans="1:18" x14ac:dyDescent="0.35">
      <c r="A180">
        <v>178</v>
      </c>
      <c r="B180" t="str">
        <f>'Exploratory Data Analysis - vid'!B179</f>
        <v>wDs69FolBVc</v>
      </c>
      <c r="C180">
        <f>'Exploratory Data Analysis - vid'!N179</f>
        <v>5</v>
      </c>
      <c r="D180">
        <f>'Exploratory Data Analysis - vid'!O179</f>
        <v>2022</v>
      </c>
      <c r="E180">
        <f>IF('Exploratory Data Analysis - vid'!$AF179 = 'Multiple LR'!E$2,1,0)</f>
        <v>1</v>
      </c>
      <c r="F180">
        <f>IF('Exploratory Data Analysis - vid'!$AF179 = 'Multiple LR'!F$2,1,0)</f>
        <v>0</v>
      </c>
      <c r="G180">
        <f>IF('Exploratory Data Analysis - vid'!$AF179 = 'Multiple LR'!G$2,1,0)</f>
        <v>0</v>
      </c>
      <c r="H180">
        <f>IF('Exploratory Data Analysis - vid'!$AF179 = 'Multiple LR'!H$2,1,0)</f>
        <v>0</v>
      </c>
      <c r="I180">
        <f xml:space="preserve"> IF('Exploratory Data Analysis - vid'!$AL179='Multiple LR'!I$2,1,0)</f>
        <v>1</v>
      </c>
      <c r="J180">
        <f xml:space="preserve"> IF('Exploratory Data Analysis - vid'!$AL179='Multiple LR'!J$2,1,0)</f>
        <v>0</v>
      </c>
      <c r="K180">
        <f xml:space="preserve"> IF('Exploratory Data Analysis - vid'!$AL179='Multiple LR'!K$2,1,0)</f>
        <v>0</v>
      </c>
      <c r="L180">
        <f xml:space="preserve"> IF('Exploratory Data Analysis - vid'!$AL179='Multiple LR'!L$2,1,0)</f>
        <v>0</v>
      </c>
      <c r="M180">
        <f xml:space="preserve"> IF('Exploratory Data Analysis - vid'!$AL179='Multiple LR'!M$2,1,0)</f>
        <v>0</v>
      </c>
      <c r="N180">
        <f xml:space="preserve"> IF('Exploratory Data Analysis - vid'!$AL179='Multiple LR'!N$2,1,0)</f>
        <v>0</v>
      </c>
      <c r="O180">
        <v>623</v>
      </c>
      <c r="P180">
        <f>'Exploratory Data Analysis - vid'!V179</f>
        <v>87872</v>
      </c>
      <c r="Q180">
        <f t="shared" si="2"/>
        <v>11.383636489127642</v>
      </c>
      <c r="R180">
        <f>'Exploratory Data Analysis - vid'!X179</f>
        <v>1623</v>
      </c>
    </row>
    <row r="181" spans="1:18" x14ac:dyDescent="0.35">
      <c r="A181">
        <v>179</v>
      </c>
      <c r="B181" t="str">
        <f>'Exploratory Data Analysis - vid'!B180</f>
        <v>OoLpusEybEc</v>
      </c>
      <c r="C181">
        <f>'Exploratory Data Analysis - vid'!N180</f>
        <v>5</v>
      </c>
      <c r="D181">
        <f>'Exploratory Data Analysis - vid'!O180</f>
        <v>2022</v>
      </c>
      <c r="E181">
        <f>IF('Exploratory Data Analysis - vid'!$AF180 = 'Multiple LR'!E$2,1,0)</f>
        <v>1</v>
      </c>
      <c r="F181">
        <f>IF('Exploratory Data Analysis - vid'!$AF180 = 'Multiple LR'!F$2,1,0)</f>
        <v>0</v>
      </c>
      <c r="G181">
        <f>IF('Exploratory Data Analysis - vid'!$AF180 = 'Multiple LR'!G$2,1,0)</f>
        <v>0</v>
      </c>
      <c r="H181">
        <f>IF('Exploratory Data Analysis - vid'!$AF180 = 'Multiple LR'!H$2,1,0)</f>
        <v>0</v>
      </c>
      <c r="I181">
        <f xml:space="preserve"> IF('Exploratory Data Analysis - vid'!$AL180='Multiple LR'!I$2,1,0)</f>
        <v>0</v>
      </c>
      <c r="J181">
        <f xml:space="preserve"> IF('Exploratory Data Analysis - vid'!$AL180='Multiple LR'!J$2,1,0)</f>
        <v>0</v>
      </c>
      <c r="K181">
        <f xml:space="preserve"> IF('Exploratory Data Analysis - vid'!$AL180='Multiple LR'!K$2,1,0)</f>
        <v>0</v>
      </c>
      <c r="L181">
        <f xml:space="preserve"> IF('Exploratory Data Analysis - vid'!$AL180='Multiple LR'!L$2,1,0)</f>
        <v>0</v>
      </c>
      <c r="M181">
        <f xml:space="preserve"> IF('Exploratory Data Analysis - vid'!$AL180='Multiple LR'!M$2,1,0)</f>
        <v>0</v>
      </c>
      <c r="N181">
        <f xml:space="preserve"> IF('Exploratory Data Analysis - vid'!$AL180='Multiple LR'!N$2,1,0)</f>
        <v>1</v>
      </c>
      <c r="O181">
        <v>1070</v>
      </c>
      <c r="P181">
        <f>'Exploratory Data Analysis - vid'!V180</f>
        <v>49918</v>
      </c>
      <c r="Q181">
        <f t="shared" si="2"/>
        <v>10.818136938138158</v>
      </c>
      <c r="R181">
        <f>'Exploratory Data Analysis - vid'!X180</f>
        <v>1171</v>
      </c>
    </row>
    <row r="182" spans="1:18" x14ac:dyDescent="0.35">
      <c r="A182">
        <v>180</v>
      </c>
      <c r="B182" t="str">
        <f>'Exploratory Data Analysis - vid'!B181</f>
        <v>lZBW0GWuukA</v>
      </c>
      <c r="C182">
        <f>'Exploratory Data Analysis - vid'!N181</f>
        <v>5</v>
      </c>
      <c r="D182">
        <f>'Exploratory Data Analysis - vid'!O181</f>
        <v>2022</v>
      </c>
      <c r="E182">
        <f>IF('Exploratory Data Analysis - vid'!$AF181 = 'Multiple LR'!E$2,1,0)</f>
        <v>0</v>
      </c>
      <c r="F182">
        <f>IF('Exploratory Data Analysis - vid'!$AF181 = 'Multiple LR'!F$2,1,0)</f>
        <v>1</v>
      </c>
      <c r="G182">
        <f>IF('Exploratory Data Analysis - vid'!$AF181 = 'Multiple LR'!G$2,1,0)</f>
        <v>0</v>
      </c>
      <c r="H182">
        <f>IF('Exploratory Data Analysis - vid'!$AF181 = 'Multiple LR'!H$2,1,0)</f>
        <v>0</v>
      </c>
      <c r="I182">
        <f xml:space="preserve"> IF('Exploratory Data Analysis - vid'!$AL181='Multiple LR'!I$2,1,0)</f>
        <v>0</v>
      </c>
      <c r="J182">
        <f xml:space="preserve"> IF('Exploratory Data Analysis - vid'!$AL181='Multiple LR'!J$2,1,0)</f>
        <v>0</v>
      </c>
      <c r="K182">
        <f xml:space="preserve"> IF('Exploratory Data Analysis - vid'!$AL181='Multiple LR'!K$2,1,0)</f>
        <v>0</v>
      </c>
      <c r="L182">
        <f xml:space="preserve"> IF('Exploratory Data Analysis - vid'!$AL181='Multiple LR'!L$2,1,0)</f>
        <v>0</v>
      </c>
      <c r="M182">
        <f xml:space="preserve"> IF('Exploratory Data Analysis - vid'!$AL181='Multiple LR'!M$2,1,0)</f>
        <v>1</v>
      </c>
      <c r="N182">
        <f xml:space="preserve"> IF('Exploratory Data Analysis - vid'!$AL181='Multiple LR'!N$2,1,0)</f>
        <v>0</v>
      </c>
      <c r="O182">
        <v>512</v>
      </c>
      <c r="P182">
        <f>'Exploratory Data Analysis - vid'!V181</f>
        <v>93767</v>
      </c>
      <c r="Q182">
        <f t="shared" si="2"/>
        <v>11.44856826072709</v>
      </c>
      <c r="R182">
        <f>'Exploratory Data Analysis - vid'!X181</f>
        <v>2200</v>
      </c>
    </row>
    <row r="183" spans="1:18" x14ac:dyDescent="0.35">
      <c r="A183">
        <v>181</v>
      </c>
      <c r="B183" t="str">
        <f>'Exploratory Data Analysis - vid'!B182</f>
        <v>mwMCwEmzfcA</v>
      </c>
      <c r="C183">
        <f>'Exploratory Data Analysis - vid'!N182</f>
        <v>6</v>
      </c>
      <c r="D183">
        <f>'Exploratory Data Analysis - vid'!O182</f>
        <v>2022</v>
      </c>
      <c r="E183">
        <f>IF('Exploratory Data Analysis - vid'!$AF182 = 'Multiple LR'!E$2,1,0)</f>
        <v>1</v>
      </c>
      <c r="F183">
        <f>IF('Exploratory Data Analysis - vid'!$AF182 = 'Multiple LR'!F$2,1,0)</f>
        <v>0</v>
      </c>
      <c r="G183">
        <f>IF('Exploratory Data Analysis - vid'!$AF182 = 'Multiple LR'!G$2,1,0)</f>
        <v>0</v>
      </c>
      <c r="H183">
        <f>IF('Exploratory Data Analysis - vid'!$AF182 = 'Multiple LR'!H$2,1,0)</f>
        <v>0</v>
      </c>
      <c r="I183">
        <f xml:space="preserve"> IF('Exploratory Data Analysis - vid'!$AL182='Multiple LR'!I$2,1,0)</f>
        <v>0</v>
      </c>
      <c r="J183">
        <f xml:space="preserve"> IF('Exploratory Data Analysis - vid'!$AL182='Multiple LR'!J$2,1,0)</f>
        <v>0</v>
      </c>
      <c r="K183">
        <f xml:space="preserve"> IF('Exploratory Data Analysis - vid'!$AL182='Multiple LR'!K$2,1,0)</f>
        <v>0</v>
      </c>
      <c r="L183">
        <f xml:space="preserve"> IF('Exploratory Data Analysis - vid'!$AL182='Multiple LR'!L$2,1,0)</f>
        <v>1</v>
      </c>
      <c r="M183">
        <f xml:space="preserve"> IF('Exploratory Data Analysis - vid'!$AL182='Multiple LR'!M$2,1,0)</f>
        <v>0</v>
      </c>
      <c r="N183">
        <f xml:space="preserve"> IF('Exploratory Data Analysis - vid'!$AL182='Multiple LR'!N$2,1,0)</f>
        <v>0</v>
      </c>
      <c r="O183">
        <v>586</v>
      </c>
      <c r="P183">
        <f>'Exploratory Data Analysis - vid'!V182</f>
        <v>278840</v>
      </c>
      <c r="Q183">
        <f t="shared" si="2"/>
        <v>12.538393419600334</v>
      </c>
      <c r="R183">
        <f>'Exploratory Data Analysis - vid'!X182</f>
        <v>5501</v>
      </c>
    </row>
    <row r="184" spans="1:18" x14ac:dyDescent="0.35">
      <c r="A184">
        <v>182</v>
      </c>
      <c r="B184" t="str">
        <f>'Exploratory Data Analysis - vid'!B183</f>
        <v>nDDfdufPabM</v>
      </c>
      <c r="C184">
        <f>'Exploratory Data Analysis - vid'!N183</f>
        <v>6</v>
      </c>
      <c r="D184">
        <f>'Exploratory Data Analysis - vid'!O183</f>
        <v>2022</v>
      </c>
      <c r="E184">
        <f>IF('Exploratory Data Analysis - vid'!$AF183 = 'Multiple LR'!E$2,1,0)</f>
        <v>1</v>
      </c>
      <c r="F184">
        <f>IF('Exploratory Data Analysis - vid'!$AF183 = 'Multiple LR'!F$2,1,0)</f>
        <v>0</v>
      </c>
      <c r="G184">
        <f>IF('Exploratory Data Analysis - vid'!$AF183 = 'Multiple LR'!G$2,1,0)</f>
        <v>0</v>
      </c>
      <c r="H184">
        <f>IF('Exploratory Data Analysis - vid'!$AF183 = 'Multiple LR'!H$2,1,0)</f>
        <v>0</v>
      </c>
      <c r="I184">
        <f xml:space="preserve"> IF('Exploratory Data Analysis - vid'!$AL183='Multiple LR'!I$2,1,0)</f>
        <v>1</v>
      </c>
      <c r="J184">
        <f xml:space="preserve"> IF('Exploratory Data Analysis - vid'!$AL183='Multiple LR'!J$2,1,0)</f>
        <v>0</v>
      </c>
      <c r="K184">
        <f xml:space="preserve"> IF('Exploratory Data Analysis - vid'!$AL183='Multiple LR'!K$2,1,0)</f>
        <v>0</v>
      </c>
      <c r="L184">
        <f xml:space="preserve"> IF('Exploratory Data Analysis - vid'!$AL183='Multiple LR'!L$2,1,0)</f>
        <v>0</v>
      </c>
      <c r="M184">
        <f xml:space="preserve"> IF('Exploratory Data Analysis - vid'!$AL183='Multiple LR'!M$2,1,0)</f>
        <v>0</v>
      </c>
      <c r="N184">
        <f xml:space="preserve"> IF('Exploratory Data Analysis - vid'!$AL183='Multiple LR'!N$2,1,0)</f>
        <v>0</v>
      </c>
      <c r="O184">
        <v>505</v>
      </c>
      <c r="P184">
        <f>'Exploratory Data Analysis - vid'!V183</f>
        <v>174265</v>
      </c>
      <c r="Q184">
        <f t="shared" si="2"/>
        <v>12.068332408131596</v>
      </c>
      <c r="R184">
        <f>'Exploratory Data Analysis - vid'!X183</f>
        <v>3364</v>
      </c>
    </row>
    <row r="185" spans="1:18" x14ac:dyDescent="0.35">
      <c r="A185">
        <v>183</v>
      </c>
      <c r="B185" t="str">
        <f>'Exploratory Data Analysis - vid'!B184</f>
        <v>_iMd-98sHFM</v>
      </c>
      <c r="C185">
        <f>'Exploratory Data Analysis - vid'!N184</f>
        <v>6</v>
      </c>
      <c r="D185">
        <f>'Exploratory Data Analysis - vid'!O184</f>
        <v>2022</v>
      </c>
      <c r="E185">
        <f>IF('Exploratory Data Analysis - vid'!$AF184 = 'Multiple LR'!E$2,1,0)</f>
        <v>0</v>
      </c>
      <c r="F185">
        <f>IF('Exploratory Data Analysis - vid'!$AF184 = 'Multiple LR'!F$2,1,0)</f>
        <v>1</v>
      </c>
      <c r="G185">
        <f>IF('Exploratory Data Analysis - vid'!$AF184 = 'Multiple LR'!G$2,1,0)</f>
        <v>0</v>
      </c>
      <c r="H185">
        <f>IF('Exploratory Data Analysis - vid'!$AF184 = 'Multiple LR'!H$2,1,0)</f>
        <v>0</v>
      </c>
      <c r="I185">
        <f xml:space="preserve"> IF('Exploratory Data Analysis - vid'!$AL184='Multiple LR'!I$2,1,0)</f>
        <v>0</v>
      </c>
      <c r="J185">
        <f xml:space="preserve"> IF('Exploratory Data Analysis - vid'!$AL184='Multiple LR'!J$2,1,0)</f>
        <v>0</v>
      </c>
      <c r="K185">
        <f xml:space="preserve"> IF('Exploratory Data Analysis - vid'!$AL184='Multiple LR'!K$2,1,0)</f>
        <v>1</v>
      </c>
      <c r="L185">
        <f xml:space="preserve"> IF('Exploratory Data Analysis - vid'!$AL184='Multiple LR'!L$2,1,0)</f>
        <v>0</v>
      </c>
      <c r="M185">
        <f xml:space="preserve"> IF('Exploratory Data Analysis - vid'!$AL184='Multiple LR'!M$2,1,0)</f>
        <v>0</v>
      </c>
      <c r="N185">
        <f xml:space="preserve"> IF('Exploratory Data Analysis - vid'!$AL184='Multiple LR'!N$2,1,0)</f>
        <v>0</v>
      </c>
      <c r="O185">
        <v>507</v>
      </c>
      <c r="P185">
        <f>'Exploratory Data Analysis - vid'!V184</f>
        <v>65326</v>
      </c>
      <c r="Q185">
        <f t="shared" si="2"/>
        <v>11.087145398346655</v>
      </c>
      <c r="R185">
        <f>'Exploratory Data Analysis - vid'!X184</f>
        <v>1479</v>
      </c>
    </row>
    <row r="186" spans="1:18" x14ac:dyDescent="0.35">
      <c r="A186">
        <v>184</v>
      </c>
      <c r="B186" t="str">
        <f>'Exploratory Data Analysis - vid'!B185</f>
        <v>y05PgL4y84M</v>
      </c>
      <c r="C186">
        <f>'Exploratory Data Analysis - vid'!N185</f>
        <v>6</v>
      </c>
      <c r="D186">
        <f>'Exploratory Data Analysis - vid'!O185</f>
        <v>2022</v>
      </c>
      <c r="E186">
        <f>IF('Exploratory Data Analysis - vid'!$AF185 = 'Multiple LR'!E$2,1,0)</f>
        <v>1</v>
      </c>
      <c r="F186">
        <f>IF('Exploratory Data Analysis - vid'!$AF185 = 'Multiple LR'!F$2,1,0)</f>
        <v>0</v>
      </c>
      <c r="G186">
        <f>IF('Exploratory Data Analysis - vid'!$AF185 = 'Multiple LR'!G$2,1,0)</f>
        <v>0</v>
      </c>
      <c r="H186">
        <f>IF('Exploratory Data Analysis - vid'!$AF185 = 'Multiple LR'!H$2,1,0)</f>
        <v>0</v>
      </c>
      <c r="I186">
        <f xml:space="preserve"> IF('Exploratory Data Analysis - vid'!$AL185='Multiple LR'!I$2,1,0)</f>
        <v>0</v>
      </c>
      <c r="J186">
        <f xml:space="preserve"> IF('Exploratory Data Analysis - vid'!$AL185='Multiple LR'!J$2,1,0)</f>
        <v>0</v>
      </c>
      <c r="K186">
        <f xml:space="preserve"> IF('Exploratory Data Analysis - vid'!$AL185='Multiple LR'!K$2,1,0)</f>
        <v>1</v>
      </c>
      <c r="L186">
        <f xml:space="preserve"> IF('Exploratory Data Analysis - vid'!$AL185='Multiple LR'!L$2,1,0)</f>
        <v>0</v>
      </c>
      <c r="M186">
        <f xml:space="preserve"> IF('Exploratory Data Analysis - vid'!$AL185='Multiple LR'!M$2,1,0)</f>
        <v>0</v>
      </c>
      <c r="N186">
        <f xml:space="preserve"> IF('Exploratory Data Analysis - vid'!$AL185='Multiple LR'!N$2,1,0)</f>
        <v>0</v>
      </c>
      <c r="O186">
        <v>529</v>
      </c>
      <c r="P186">
        <f>'Exploratory Data Analysis - vid'!V185</f>
        <v>33760</v>
      </c>
      <c r="Q186">
        <f t="shared" si="2"/>
        <v>10.427031948709894</v>
      </c>
      <c r="R186">
        <f>'Exploratory Data Analysis - vid'!X185</f>
        <v>990</v>
      </c>
    </row>
    <row r="187" spans="1:18" x14ac:dyDescent="0.35">
      <c r="A187">
        <v>185</v>
      </c>
      <c r="B187" t="str">
        <f>'Exploratory Data Analysis - vid'!B186</f>
        <v>sYEGuzVgLt4</v>
      </c>
      <c r="C187">
        <f>'Exploratory Data Analysis - vid'!N186</f>
        <v>6</v>
      </c>
      <c r="D187">
        <f>'Exploratory Data Analysis - vid'!O186</f>
        <v>2022</v>
      </c>
      <c r="E187">
        <f>IF('Exploratory Data Analysis - vid'!$AF186 = 'Multiple LR'!E$2,1,0)</f>
        <v>0</v>
      </c>
      <c r="F187">
        <f>IF('Exploratory Data Analysis - vid'!$AF186 = 'Multiple LR'!F$2,1,0)</f>
        <v>1</v>
      </c>
      <c r="G187">
        <f>IF('Exploratory Data Analysis - vid'!$AF186 = 'Multiple LR'!G$2,1,0)</f>
        <v>0</v>
      </c>
      <c r="H187">
        <f>IF('Exploratory Data Analysis - vid'!$AF186 = 'Multiple LR'!H$2,1,0)</f>
        <v>0</v>
      </c>
      <c r="I187">
        <f xml:space="preserve"> IF('Exploratory Data Analysis - vid'!$AL186='Multiple LR'!I$2,1,0)</f>
        <v>1</v>
      </c>
      <c r="J187">
        <f xml:space="preserve"> IF('Exploratory Data Analysis - vid'!$AL186='Multiple LR'!J$2,1,0)</f>
        <v>0</v>
      </c>
      <c r="K187">
        <f xml:space="preserve"> IF('Exploratory Data Analysis - vid'!$AL186='Multiple LR'!K$2,1,0)</f>
        <v>0</v>
      </c>
      <c r="L187">
        <f xml:space="preserve"> IF('Exploratory Data Analysis - vid'!$AL186='Multiple LR'!L$2,1,0)</f>
        <v>0</v>
      </c>
      <c r="M187">
        <f xml:space="preserve"> IF('Exploratory Data Analysis - vid'!$AL186='Multiple LR'!M$2,1,0)</f>
        <v>0</v>
      </c>
      <c r="N187">
        <f xml:space="preserve"> IF('Exploratory Data Analysis - vid'!$AL186='Multiple LR'!N$2,1,0)</f>
        <v>0</v>
      </c>
      <c r="O187">
        <v>471</v>
      </c>
      <c r="P187">
        <f>'Exploratory Data Analysis - vid'!V186</f>
        <v>229129</v>
      </c>
      <c r="Q187">
        <f t="shared" si="2"/>
        <v>12.342040442709207</v>
      </c>
      <c r="R187">
        <f>'Exploratory Data Analysis - vid'!X186</f>
        <v>5646</v>
      </c>
    </row>
    <row r="188" spans="1:18" x14ac:dyDescent="0.35">
      <c r="A188">
        <v>186</v>
      </c>
      <c r="B188" t="str">
        <f>'Exploratory Data Analysis - vid'!B187</f>
        <v>0UgGhaUQ09I</v>
      </c>
      <c r="C188">
        <f>'Exploratory Data Analysis - vid'!N187</f>
        <v>6</v>
      </c>
      <c r="D188">
        <f>'Exploratory Data Analysis - vid'!O187</f>
        <v>2022</v>
      </c>
      <c r="E188">
        <f>IF('Exploratory Data Analysis - vid'!$AF187 = 'Multiple LR'!E$2,1,0)</f>
        <v>1</v>
      </c>
      <c r="F188">
        <f>IF('Exploratory Data Analysis - vid'!$AF187 = 'Multiple LR'!F$2,1,0)</f>
        <v>0</v>
      </c>
      <c r="G188">
        <f>IF('Exploratory Data Analysis - vid'!$AF187 = 'Multiple LR'!G$2,1,0)</f>
        <v>0</v>
      </c>
      <c r="H188">
        <f>IF('Exploratory Data Analysis - vid'!$AF187 = 'Multiple LR'!H$2,1,0)</f>
        <v>0</v>
      </c>
      <c r="I188">
        <f xml:space="preserve"> IF('Exploratory Data Analysis - vid'!$AL187='Multiple LR'!I$2,1,0)</f>
        <v>1</v>
      </c>
      <c r="J188">
        <f xml:space="preserve"> IF('Exploratory Data Analysis - vid'!$AL187='Multiple LR'!J$2,1,0)</f>
        <v>0</v>
      </c>
      <c r="K188">
        <f xml:space="preserve"> IF('Exploratory Data Analysis - vid'!$AL187='Multiple LR'!K$2,1,0)</f>
        <v>0</v>
      </c>
      <c r="L188">
        <f xml:space="preserve"> IF('Exploratory Data Analysis - vid'!$AL187='Multiple LR'!L$2,1,0)</f>
        <v>0</v>
      </c>
      <c r="M188">
        <f xml:space="preserve"> IF('Exploratory Data Analysis - vid'!$AL187='Multiple LR'!M$2,1,0)</f>
        <v>0</v>
      </c>
      <c r="N188">
        <f xml:space="preserve"> IF('Exploratory Data Analysis - vid'!$AL187='Multiple LR'!N$2,1,0)</f>
        <v>0</v>
      </c>
      <c r="O188">
        <v>519</v>
      </c>
      <c r="P188">
        <f>'Exploratory Data Analysis - vid'!V187</f>
        <v>54026</v>
      </c>
      <c r="Q188">
        <f t="shared" si="2"/>
        <v>10.897220691152878</v>
      </c>
      <c r="R188">
        <f>'Exploratory Data Analysis - vid'!X187</f>
        <v>1248</v>
      </c>
    </row>
    <row r="189" spans="1:18" x14ac:dyDescent="0.35">
      <c r="A189">
        <v>187</v>
      </c>
      <c r="B189" t="str">
        <f>'Exploratory Data Analysis - vid'!B188</f>
        <v>xWu7ZB8oeN0</v>
      </c>
      <c r="C189">
        <f>'Exploratory Data Analysis - vid'!N188</f>
        <v>7</v>
      </c>
      <c r="D189">
        <f>'Exploratory Data Analysis - vid'!O188</f>
        <v>2022</v>
      </c>
      <c r="E189">
        <f>IF('Exploratory Data Analysis - vid'!$AF188 = 'Multiple LR'!E$2,1,0)</f>
        <v>1</v>
      </c>
      <c r="F189">
        <f>IF('Exploratory Data Analysis - vid'!$AF188 = 'Multiple LR'!F$2,1,0)</f>
        <v>0</v>
      </c>
      <c r="G189">
        <f>IF('Exploratory Data Analysis - vid'!$AF188 = 'Multiple LR'!G$2,1,0)</f>
        <v>0</v>
      </c>
      <c r="H189">
        <f>IF('Exploratory Data Analysis - vid'!$AF188 = 'Multiple LR'!H$2,1,0)</f>
        <v>0</v>
      </c>
      <c r="I189">
        <f xml:space="preserve"> IF('Exploratory Data Analysis - vid'!$AL188='Multiple LR'!I$2,1,0)</f>
        <v>1</v>
      </c>
      <c r="J189">
        <f xml:space="preserve"> IF('Exploratory Data Analysis - vid'!$AL188='Multiple LR'!J$2,1,0)</f>
        <v>0</v>
      </c>
      <c r="K189">
        <f xml:space="preserve"> IF('Exploratory Data Analysis - vid'!$AL188='Multiple LR'!K$2,1,0)</f>
        <v>0</v>
      </c>
      <c r="L189">
        <f xml:space="preserve"> IF('Exploratory Data Analysis - vid'!$AL188='Multiple LR'!L$2,1,0)</f>
        <v>0</v>
      </c>
      <c r="M189">
        <f xml:space="preserve"> IF('Exploratory Data Analysis - vid'!$AL188='Multiple LR'!M$2,1,0)</f>
        <v>0</v>
      </c>
      <c r="N189">
        <f xml:space="preserve"> IF('Exploratory Data Analysis - vid'!$AL188='Multiple LR'!N$2,1,0)</f>
        <v>0</v>
      </c>
      <c r="O189">
        <v>620</v>
      </c>
      <c r="P189">
        <f>'Exploratory Data Analysis - vid'!V188</f>
        <v>110331</v>
      </c>
      <c r="Q189">
        <f t="shared" si="2"/>
        <v>11.611240217431213</v>
      </c>
      <c r="R189">
        <f>'Exploratory Data Analysis - vid'!X188</f>
        <v>2459</v>
      </c>
    </row>
    <row r="190" spans="1:18" x14ac:dyDescent="0.35">
      <c r="A190">
        <v>188</v>
      </c>
      <c r="B190" t="str">
        <f>'Exploratory Data Analysis - vid'!B189</f>
        <v>8knLSz5P7PU</v>
      </c>
      <c r="C190">
        <f>'Exploratory Data Analysis - vid'!N189</f>
        <v>7</v>
      </c>
      <c r="D190">
        <f>'Exploratory Data Analysis - vid'!O189</f>
        <v>2022</v>
      </c>
      <c r="E190">
        <f>IF('Exploratory Data Analysis - vid'!$AF189 = 'Multiple LR'!E$2,1,0)</f>
        <v>1</v>
      </c>
      <c r="F190">
        <f>IF('Exploratory Data Analysis - vid'!$AF189 = 'Multiple LR'!F$2,1,0)</f>
        <v>0</v>
      </c>
      <c r="G190">
        <f>IF('Exploratory Data Analysis - vid'!$AF189 = 'Multiple LR'!G$2,1,0)</f>
        <v>0</v>
      </c>
      <c r="H190">
        <f>IF('Exploratory Data Analysis - vid'!$AF189 = 'Multiple LR'!H$2,1,0)</f>
        <v>0</v>
      </c>
      <c r="I190">
        <f xml:space="preserve"> IF('Exploratory Data Analysis - vid'!$AL189='Multiple LR'!I$2,1,0)</f>
        <v>0</v>
      </c>
      <c r="J190">
        <f xml:space="preserve"> IF('Exploratory Data Analysis - vid'!$AL189='Multiple LR'!J$2,1,0)</f>
        <v>0</v>
      </c>
      <c r="K190">
        <f xml:space="preserve"> IF('Exploratory Data Analysis - vid'!$AL189='Multiple LR'!K$2,1,0)</f>
        <v>0</v>
      </c>
      <c r="L190">
        <f xml:space="preserve"> IF('Exploratory Data Analysis - vid'!$AL189='Multiple LR'!L$2,1,0)</f>
        <v>0</v>
      </c>
      <c r="M190">
        <f xml:space="preserve"> IF('Exploratory Data Analysis - vid'!$AL189='Multiple LR'!M$2,1,0)</f>
        <v>1</v>
      </c>
      <c r="N190">
        <f xml:space="preserve"> IF('Exploratory Data Analysis - vid'!$AL189='Multiple LR'!N$2,1,0)</f>
        <v>0</v>
      </c>
      <c r="O190">
        <v>541</v>
      </c>
      <c r="P190">
        <f>'Exploratory Data Analysis - vid'!V189</f>
        <v>40879</v>
      </c>
      <c r="Q190">
        <f t="shared" si="2"/>
        <v>10.61837176273886</v>
      </c>
      <c r="R190">
        <f>'Exploratory Data Analysis - vid'!X189</f>
        <v>939</v>
      </c>
    </row>
    <row r="191" spans="1:18" x14ac:dyDescent="0.35">
      <c r="A191">
        <v>189</v>
      </c>
      <c r="B191" t="str">
        <f>'Exploratory Data Analysis - vid'!B190</f>
        <v>yN8fjgL7zO4</v>
      </c>
      <c r="C191">
        <f>'Exploratory Data Analysis - vid'!N190</f>
        <v>7</v>
      </c>
      <c r="D191">
        <f>'Exploratory Data Analysis - vid'!O190</f>
        <v>2022</v>
      </c>
      <c r="E191">
        <f>IF('Exploratory Data Analysis - vid'!$AF190 = 'Multiple LR'!E$2,1,0)</f>
        <v>0</v>
      </c>
      <c r="F191">
        <f>IF('Exploratory Data Analysis - vid'!$AF190 = 'Multiple LR'!F$2,1,0)</f>
        <v>1</v>
      </c>
      <c r="G191">
        <f>IF('Exploratory Data Analysis - vid'!$AF190 = 'Multiple LR'!G$2,1,0)</f>
        <v>0</v>
      </c>
      <c r="H191">
        <f>IF('Exploratory Data Analysis - vid'!$AF190 = 'Multiple LR'!H$2,1,0)</f>
        <v>0</v>
      </c>
      <c r="I191">
        <f xml:space="preserve"> IF('Exploratory Data Analysis - vid'!$AL190='Multiple LR'!I$2,1,0)</f>
        <v>0</v>
      </c>
      <c r="J191">
        <f xml:space="preserve"> IF('Exploratory Data Analysis - vid'!$AL190='Multiple LR'!J$2,1,0)</f>
        <v>0</v>
      </c>
      <c r="K191">
        <f xml:space="preserve"> IF('Exploratory Data Analysis - vid'!$AL190='Multiple LR'!K$2,1,0)</f>
        <v>0</v>
      </c>
      <c r="L191">
        <f xml:space="preserve"> IF('Exploratory Data Analysis - vid'!$AL190='Multiple LR'!L$2,1,0)</f>
        <v>1</v>
      </c>
      <c r="M191">
        <f xml:space="preserve"> IF('Exploratory Data Analysis - vid'!$AL190='Multiple LR'!M$2,1,0)</f>
        <v>0</v>
      </c>
      <c r="N191">
        <f xml:space="preserve"> IF('Exploratory Data Analysis - vid'!$AL190='Multiple LR'!N$2,1,0)</f>
        <v>0</v>
      </c>
      <c r="O191">
        <v>594</v>
      </c>
      <c r="P191">
        <f>'Exploratory Data Analysis - vid'!V190</f>
        <v>122186</v>
      </c>
      <c r="Q191">
        <f t="shared" si="2"/>
        <v>11.713299752871634</v>
      </c>
      <c r="R191">
        <f>'Exploratory Data Analysis - vid'!X190</f>
        <v>2005</v>
      </c>
    </row>
    <row r="192" spans="1:18" x14ac:dyDescent="0.35">
      <c r="A192">
        <v>190</v>
      </c>
      <c r="B192" t="str">
        <f>'Exploratory Data Analysis - vid'!B191</f>
        <v>cXqF_l1K-sw</v>
      </c>
      <c r="C192">
        <f>'Exploratory Data Analysis - vid'!N191</f>
        <v>7</v>
      </c>
      <c r="D192">
        <f>'Exploratory Data Analysis - vid'!O191</f>
        <v>2022</v>
      </c>
      <c r="E192">
        <f>IF('Exploratory Data Analysis - vid'!$AF191 = 'Multiple LR'!E$2,1,0)</f>
        <v>0</v>
      </c>
      <c r="F192">
        <f>IF('Exploratory Data Analysis - vid'!$AF191 = 'Multiple LR'!F$2,1,0)</f>
        <v>1</v>
      </c>
      <c r="G192">
        <f>IF('Exploratory Data Analysis - vid'!$AF191 = 'Multiple LR'!G$2,1,0)</f>
        <v>0</v>
      </c>
      <c r="H192">
        <f>IF('Exploratory Data Analysis - vid'!$AF191 = 'Multiple LR'!H$2,1,0)</f>
        <v>0</v>
      </c>
      <c r="I192">
        <f xml:space="preserve"> IF('Exploratory Data Analysis - vid'!$AL191='Multiple LR'!I$2,1,0)</f>
        <v>1</v>
      </c>
      <c r="J192">
        <f xml:space="preserve"> IF('Exploratory Data Analysis - vid'!$AL191='Multiple LR'!J$2,1,0)</f>
        <v>0</v>
      </c>
      <c r="K192">
        <f xml:space="preserve"> IF('Exploratory Data Analysis - vid'!$AL191='Multiple LR'!K$2,1,0)</f>
        <v>0</v>
      </c>
      <c r="L192">
        <f xml:space="preserve"> IF('Exploratory Data Analysis - vid'!$AL191='Multiple LR'!L$2,1,0)</f>
        <v>0</v>
      </c>
      <c r="M192">
        <f xml:space="preserve"> IF('Exploratory Data Analysis - vid'!$AL191='Multiple LR'!M$2,1,0)</f>
        <v>0</v>
      </c>
      <c r="N192">
        <f xml:space="preserve"> IF('Exploratory Data Analysis - vid'!$AL191='Multiple LR'!N$2,1,0)</f>
        <v>0</v>
      </c>
      <c r="O192">
        <v>1128</v>
      </c>
      <c r="P192">
        <f>'Exploratory Data Analysis - vid'!V191</f>
        <v>640492</v>
      </c>
      <c r="Q192">
        <f t="shared" si="2"/>
        <v>13.369991909998923</v>
      </c>
      <c r="R192">
        <f>'Exploratory Data Analysis - vid'!X191</f>
        <v>9307</v>
      </c>
    </row>
    <row r="193" spans="1:18" x14ac:dyDescent="0.35">
      <c r="A193">
        <v>191</v>
      </c>
      <c r="B193" t="str">
        <f>'Exploratory Data Analysis - vid'!B192</f>
        <v>F8CnTPHH9CA</v>
      </c>
      <c r="C193">
        <f>'Exploratory Data Analysis - vid'!N192</f>
        <v>7</v>
      </c>
      <c r="D193">
        <f>'Exploratory Data Analysis - vid'!O192</f>
        <v>2022</v>
      </c>
      <c r="E193">
        <f>IF('Exploratory Data Analysis - vid'!$AF192 = 'Multiple LR'!E$2,1,0)</f>
        <v>0</v>
      </c>
      <c r="F193">
        <f>IF('Exploratory Data Analysis - vid'!$AF192 = 'Multiple LR'!F$2,1,0)</f>
        <v>1</v>
      </c>
      <c r="G193">
        <f>IF('Exploratory Data Analysis - vid'!$AF192 = 'Multiple LR'!G$2,1,0)</f>
        <v>0</v>
      </c>
      <c r="H193">
        <f>IF('Exploratory Data Analysis - vid'!$AF192 = 'Multiple LR'!H$2,1,0)</f>
        <v>0</v>
      </c>
      <c r="I193">
        <f xml:space="preserve"> IF('Exploratory Data Analysis - vid'!$AL192='Multiple LR'!I$2,1,0)</f>
        <v>1</v>
      </c>
      <c r="J193">
        <f xml:space="preserve"> IF('Exploratory Data Analysis - vid'!$AL192='Multiple LR'!J$2,1,0)</f>
        <v>0</v>
      </c>
      <c r="K193">
        <f xml:space="preserve"> IF('Exploratory Data Analysis - vid'!$AL192='Multiple LR'!K$2,1,0)</f>
        <v>0</v>
      </c>
      <c r="L193">
        <f xml:space="preserve"> IF('Exploratory Data Analysis - vid'!$AL192='Multiple LR'!L$2,1,0)</f>
        <v>0</v>
      </c>
      <c r="M193">
        <f xml:space="preserve"> IF('Exploratory Data Analysis - vid'!$AL192='Multiple LR'!M$2,1,0)</f>
        <v>0</v>
      </c>
      <c r="N193">
        <f xml:space="preserve"> IF('Exploratory Data Analysis - vid'!$AL192='Multiple LR'!N$2,1,0)</f>
        <v>0</v>
      </c>
      <c r="O193">
        <v>587</v>
      </c>
      <c r="P193">
        <f>'Exploratory Data Analysis - vid'!V192</f>
        <v>32776</v>
      </c>
      <c r="Q193">
        <f t="shared" si="2"/>
        <v>10.397451819226706</v>
      </c>
      <c r="R193">
        <f>'Exploratory Data Analysis - vid'!X192</f>
        <v>649</v>
      </c>
    </row>
    <row r="194" spans="1:18" x14ac:dyDescent="0.35">
      <c r="A194">
        <v>192</v>
      </c>
      <c r="B194" t="str">
        <f>'Exploratory Data Analysis - vid'!B193</f>
        <v>8I-ecrHzQxo</v>
      </c>
      <c r="C194">
        <f>'Exploratory Data Analysis - vid'!N193</f>
        <v>7</v>
      </c>
      <c r="D194">
        <f>'Exploratory Data Analysis - vid'!O193</f>
        <v>2022</v>
      </c>
      <c r="E194">
        <f>IF('Exploratory Data Analysis - vid'!$AF193 = 'Multiple LR'!E$2,1,0)</f>
        <v>0</v>
      </c>
      <c r="F194">
        <f>IF('Exploratory Data Analysis - vid'!$AF193 = 'Multiple LR'!F$2,1,0)</f>
        <v>1</v>
      </c>
      <c r="G194">
        <f>IF('Exploratory Data Analysis - vid'!$AF193 = 'Multiple LR'!G$2,1,0)</f>
        <v>0</v>
      </c>
      <c r="H194">
        <f>IF('Exploratory Data Analysis - vid'!$AF193 = 'Multiple LR'!H$2,1,0)</f>
        <v>0</v>
      </c>
      <c r="I194">
        <f xml:space="preserve"> IF('Exploratory Data Analysis - vid'!$AL193='Multiple LR'!I$2,1,0)</f>
        <v>0</v>
      </c>
      <c r="J194">
        <f xml:space="preserve"> IF('Exploratory Data Analysis - vid'!$AL193='Multiple LR'!J$2,1,0)</f>
        <v>0</v>
      </c>
      <c r="K194">
        <f xml:space="preserve"> IF('Exploratory Data Analysis - vid'!$AL193='Multiple LR'!K$2,1,0)</f>
        <v>1</v>
      </c>
      <c r="L194">
        <f xml:space="preserve"> IF('Exploratory Data Analysis - vid'!$AL193='Multiple LR'!L$2,1,0)</f>
        <v>0</v>
      </c>
      <c r="M194">
        <f xml:space="preserve"> IF('Exploratory Data Analysis - vid'!$AL193='Multiple LR'!M$2,1,0)</f>
        <v>0</v>
      </c>
      <c r="N194">
        <f xml:space="preserve"> IF('Exploratory Data Analysis - vid'!$AL193='Multiple LR'!N$2,1,0)</f>
        <v>0</v>
      </c>
      <c r="O194">
        <v>529</v>
      </c>
      <c r="P194">
        <f>'Exploratory Data Analysis - vid'!V193</f>
        <v>138510</v>
      </c>
      <c r="Q194">
        <f t="shared" si="2"/>
        <v>11.838697804169144</v>
      </c>
      <c r="R194">
        <f>'Exploratory Data Analysis - vid'!X193</f>
        <v>2146</v>
      </c>
    </row>
    <row r="195" spans="1:18" x14ac:dyDescent="0.35">
      <c r="A195">
        <v>193</v>
      </c>
      <c r="B195" t="str">
        <f>'Exploratory Data Analysis - vid'!B194</f>
        <v>ThU2D8armkg</v>
      </c>
      <c r="C195">
        <f>'Exploratory Data Analysis - vid'!N194</f>
        <v>7</v>
      </c>
      <c r="D195">
        <f>'Exploratory Data Analysis - vid'!O194</f>
        <v>2022</v>
      </c>
      <c r="E195">
        <f>IF('Exploratory Data Analysis - vid'!$AF194 = 'Multiple LR'!E$2,1,0)</f>
        <v>0</v>
      </c>
      <c r="F195">
        <f>IF('Exploratory Data Analysis - vid'!$AF194 = 'Multiple LR'!F$2,1,0)</f>
        <v>1</v>
      </c>
      <c r="G195">
        <f>IF('Exploratory Data Analysis - vid'!$AF194 = 'Multiple LR'!G$2,1,0)</f>
        <v>0</v>
      </c>
      <c r="H195">
        <f>IF('Exploratory Data Analysis - vid'!$AF194 = 'Multiple LR'!H$2,1,0)</f>
        <v>0</v>
      </c>
      <c r="I195">
        <f xml:space="preserve"> IF('Exploratory Data Analysis - vid'!$AL194='Multiple LR'!I$2,1,0)</f>
        <v>0</v>
      </c>
      <c r="J195">
        <f xml:space="preserve"> IF('Exploratory Data Analysis - vid'!$AL194='Multiple LR'!J$2,1,0)</f>
        <v>0</v>
      </c>
      <c r="K195">
        <f xml:space="preserve"> IF('Exploratory Data Analysis - vid'!$AL194='Multiple LR'!K$2,1,0)</f>
        <v>1</v>
      </c>
      <c r="L195">
        <f xml:space="preserve"> IF('Exploratory Data Analysis - vid'!$AL194='Multiple LR'!L$2,1,0)</f>
        <v>0</v>
      </c>
      <c r="M195">
        <f xml:space="preserve"> IF('Exploratory Data Analysis - vid'!$AL194='Multiple LR'!M$2,1,0)</f>
        <v>0</v>
      </c>
      <c r="N195">
        <f xml:space="preserve"> IF('Exploratory Data Analysis - vid'!$AL194='Multiple LR'!N$2,1,0)</f>
        <v>0</v>
      </c>
      <c r="O195">
        <v>417</v>
      </c>
      <c r="P195">
        <f>'Exploratory Data Analysis - vid'!V194</f>
        <v>71625</v>
      </c>
      <c r="Q195">
        <f t="shared" si="2"/>
        <v>11.179199454017041</v>
      </c>
      <c r="R195">
        <f>'Exploratory Data Analysis - vid'!X194</f>
        <v>1251</v>
      </c>
    </row>
    <row r="196" spans="1:18" x14ac:dyDescent="0.35">
      <c r="A196">
        <v>194</v>
      </c>
      <c r="B196" t="str">
        <f>'Exploratory Data Analysis - vid'!B195</f>
        <v>FKVc2o8ghhc</v>
      </c>
      <c r="C196">
        <f>'Exploratory Data Analysis - vid'!N195</f>
        <v>7</v>
      </c>
      <c r="D196">
        <f>'Exploratory Data Analysis - vid'!O195</f>
        <v>2022</v>
      </c>
      <c r="E196">
        <f>IF('Exploratory Data Analysis - vid'!$AF195 = 'Multiple LR'!E$2,1,0)</f>
        <v>0</v>
      </c>
      <c r="F196">
        <f>IF('Exploratory Data Analysis - vid'!$AF195 = 'Multiple LR'!F$2,1,0)</f>
        <v>1</v>
      </c>
      <c r="G196">
        <f>IF('Exploratory Data Analysis - vid'!$AF195 = 'Multiple LR'!G$2,1,0)</f>
        <v>0</v>
      </c>
      <c r="H196">
        <f>IF('Exploratory Data Analysis - vid'!$AF195 = 'Multiple LR'!H$2,1,0)</f>
        <v>0</v>
      </c>
      <c r="I196">
        <f xml:space="preserve"> IF('Exploratory Data Analysis - vid'!$AL195='Multiple LR'!I$2,1,0)</f>
        <v>0</v>
      </c>
      <c r="J196">
        <f xml:space="preserve"> IF('Exploratory Data Analysis - vid'!$AL195='Multiple LR'!J$2,1,0)</f>
        <v>1</v>
      </c>
      <c r="K196">
        <f xml:space="preserve"> IF('Exploratory Data Analysis - vid'!$AL195='Multiple LR'!K$2,1,0)</f>
        <v>0</v>
      </c>
      <c r="L196">
        <f xml:space="preserve"> IF('Exploratory Data Analysis - vid'!$AL195='Multiple LR'!L$2,1,0)</f>
        <v>0</v>
      </c>
      <c r="M196">
        <f xml:space="preserve"> IF('Exploratory Data Analysis - vid'!$AL195='Multiple LR'!M$2,1,0)</f>
        <v>0</v>
      </c>
      <c r="N196">
        <f xml:space="preserve"> IF('Exploratory Data Analysis - vid'!$AL195='Multiple LR'!N$2,1,0)</f>
        <v>0</v>
      </c>
      <c r="O196">
        <v>584</v>
      </c>
      <c r="P196">
        <f>'Exploratory Data Analysis - vid'!V195</f>
        <v>45333</v>
      </c>
      <c r="Q196">
        <f t="shared" ref="Q196:Q259" si="3">LN(P196)</f>
        <v>10.72179052308187</v>
      </c>
      <c r="R196">
        <f>'Exploratory Data Analysis - vid'!X195</f>
        <v>1008</v>
      </c>
    </row>
    <row r="197" spans="1:18" x14ac:dyDescent="0.35">
      <c r="A197">
        <v>195</v>
      </c>
      <c r="B197" t="str">
        <f>'Exploratory Data Analysis - vid'!B196</f>
        <v>rorKVg742M0</v>
      </c>
      <c r="C197">
        <f>'Exploratory Data Analysis - vid'!N196</f>
        <v>7</v>
      </c>
      <c r="D197">
        <f>'Exploratory Data Analysis - vid'!O196</f>
        <v>2022</v>
      </c>
      <c r="E197">
        <f>IF('Exploratory Data Analysis - vid'!$AF196 = 'Multiple LR'!E$2,1,0)</f>
        <v>1</v>
      </c>
      <c r="F197">
        <f>IF('Exploratory Data Analysis - vid'!$AF196 = 'Multiple LR'!F$2,1,0)</f>
        <v>0</v>
      </c>
      <c r="G197">
        <f>IF('Exploratory Data Analysis - vid'!$AF196 = 'Multiple LR'!G$2,1,0)</f>
        <v>0</v>
      </c>
      <c r="H197">
        <f>IF('Exploratory Data Analysis - vid'!$AF196 = 'Multiple LR'!H$2,1,0)</f>
        <v>0</v>
      </c>
      <c r="I197">
        <f xml:space="preserve"> IF('Exploratory Data Analysis - vid'!$AL196='Multiple LR'!I$2,1,0)</f>
        <v>0</v>
      </c>
      <c r="J197">
        <f xml:space="preserve"> IF('Exploratory Data Analysis - vid'!$AL196='Multiple LR'!J$2,1,0)</f>
        <v>1</v>
      </c>
      <c r="K197">
        <f xml:space="preserve"> IF('Exploratory Data Analysis - vid'!$AL196='Multiple LR'!K$2,1,0)</f>
        <v>0</v>
      </c>
      <c r="L197">
        <f xml:space="preserve"> IF('Exploratory Data Analysis - vid'!$AL196='Multiple LR'!L$2,1,0)</f>
        <v>0</v>
      </c>
      <c r="M197">
        <f xml:space="preserve"> IF('Exploratory Data Analysis - vid'!$AL196='Multiple LR'!M$2,1,0)</f>
        <v>0</v>
      </c>
      <c r="N197">
        <f xml:space="preserve"> IF('Exploratory Data Analysis - vid'!$AL196='Multiple LR'!N$2,1,0)</f>
        <v>0</v>
      </c>
      <c r="O197">
        <v>742</v>
      </c>
      <c r="P197">
        <f>'Exploratory Data Analysis - vid'!V196</f>
        <v>41559</v>
      </c>
      <c r="Q197">
        <f t="shared" si="3"/>
        <v>10.634869383325988</v>
      </c>
      <c r="R197">
        <f>'Exploratory Data Analysis - vid'!X196</f>
        <v>930</v>
      </c>
    </row>
    <row r="198" spans="1:18" x14ac:dyDescent="0.35">
      <c r="A198">
        <v>196</v>
      </c>
      <c r="B198" t="str">
        <f>'Exploratory Data Analysis - vid'!B197</f>
        <v>BdTW-mf0PL0</v>
      </c>
      <c r="C198">
        <f>'Exploratory Data Analysis - vid'!N197</f>
        <v>7</v>
      </c>
      <c r="D198">
        <f>'Exploratory Data Analysis - vid'!O197</f>
        <v>2022</v>
      </c>
      <c r="E198">
        <f>IF('Exploratory Data Analysis - vid'!$AF197 = 'Multiple LR'!E$2,1,0)</f>
        <v>1</v>
      </c>
      <c r="F198">
        <f>IF('Exploratory Data Analysis - vid'!$AF197 = 'Multiple LR'!F$2,1,0)</f>
        <v>0</v>
      </c>
      <c r="G198">
        <f>IF('Exploratory Data Analysis - vid'!$AF197 = 'Multiple LR'!G$2,1,0)</f>
        <v>0</v>
      </c>
      <c r="H198">
        <f>IF('Exploratory Data Analysis - vid'!$AF197 = 'Multiple LR'!H$2,1,0)</f>
        <v>0</v>
      </c>
      <c r="I198">
        <f xml:space="preserve"> IF('Exploratory Data Analysis - vid'!$AL197='Multiple LR'!I$2,1,0)</f>
        <v>0</v>
      </c>
      <c r="J198">
        <f xml:space="preserve"> IF('Exploratory Data Analysis - vid'!$AL197='Multiple LR'!J$2,1,0)</f>
        <v>1</v>
      </c>
      <c r="K198">
        <f xml:space="preserve"> IF('Exploratory Data Analysis - vid'!$AL197='Multiple LR'!K$2,1,0)</f>
        <v>0</v>
      </c>
      <c r="L198">
        <f xml:space="preserve"> IF('Exploratory Data Analysis - vid'!$AL197='Multiple LR'!L$2,1,0)</f>
        <v>0</v>
      </c>
      <c r="M198">
        <f xml:space="preserve"> IF('Exploratory Data Analysis - vid'!$AL197='Multiple LR'!M$2,1,0)</f>
        <v>0</v>
      </c>
      <c r="N198">
        <f xml:space="preserve"> IF('Exploratory Data Analysis - vid'!$AL197='Multiple LR'!N$2,1,0)</f>
        <v>0</v>
      </c>
      <c r="O198">
        <v>629</v>
      </c>
      <c r="P198">
        <f>'Exploratory Data Analysis - vid'!V197</f>
        <v>22085</v>
      </c>
      <c r="Q198">
        <f t="shared" si="3"/>
        <v>10.002653924030627</v>
      </c>
      <c r="R198">
        <f>'Exploratory Data Analysis - vid'!X197</f>
        <v>459</v>
      </c>
    </row>
    <row r="199" spans="1:18" x14ac:dyDescent="0.35">
      <c r="A199">
        <v>197</v>
      </c>
      <c r="B199" t="str">
        <f>'Exploratory Data Analysis - vid'!B198</f>
        <v>lx-s1fPygRM</v>
      </c>
      <c r="C199">
        <f>'Exploratory Data Analysis - vid'!N198</f>
        <v>7</v>
      </c>
      <c r="D199">
        <f>'Exploratory Data Analysis - vid'!O198</f>
        <v>2022</v>
      </c>
      <c r="E199">
        <f>IF('Exploratory Data Analysis - vid'!$AF198 = 'Multiple LR'!E$2,1,0)</f>
        <v>1</v>
      </c>
      <c r="F199">
        <f>IF('Exploratory Data Analysis - vid'!$AF198 = 'Multiple LR'!F$2,1,0)</f>
        <v>0</v>
      </c>
      <c r="G199">
        <f>IF('Exploratory Data Analysis - vid'!$AF198 = 'Multiple LR'!G$2,1,0)</f>
        <v>0</v>
      </c>
      <c r="H199">
        <f>IF('Exploratory Data Analysis - vid'!$AF198 = 'Multiple LR'!H$2,1,0)</f>
        <v>0</v>
      </c>
      <c r="I199">
        <f xml:space="preserve"> IF('Exploratory Data Analysis - vid'!$AL198='Multiple LR'!I$2,1,0)</f>
        <v>0</v>
      </c>
      <c r="J199">
        <f xml:space="preserve"> IF('Exploratory Data Analysis - vid'!$AL198='Multiple LR'!J$2,1,0)</f>
        <v>1</v>
      </c>
      <c r="K199">
        <f xml:space="preserve"> IF('Exploratory Data Analysis - vid'!$AL198='Multiple LR'!K$2,1,0)</f>
        <v>0</v>
      </c>
      <c r="L199">
        <f xml:space="preserve"> IF('Exploratory Data Analysis - vid'!$AL198='Multiple LR'!L$2,1,0)</f>
        <v>0</v>
      </c>
      <c r="M199">
        <f xml:space="preserve"> IF('Exploratory Data Analysis - vid'!$AL198='Multiple LR'!M$2,1,0)</f>
        <v>0</v>
      </c>
      <c r="N199">
        <f xml:space="preserve"> IF('Exploratory Data Analysis - vid'!$AL198='Multiple LR'!N$2,1,0)</f>
        <v>0</v>
      </c>
      <c r="O199">
        <v>718</v>
      </c>
      <c r="P199">
        <f>'Exploratory Data Analysis - vid'!V198</f>
        <v>57106</v>
      </c>
      <c r="Q199">
        <f t="shared" si="3"/>
        <v>10.952664468932817</v>
      </c>
      <c r="R199">
        <f>'Exploratory Data Analysis - vid'!X198</f>
        <v>1630</v>
      </c>
    </row>
    <row r="200" spans="1:18" x14ac:dyDescent="0.35">
      <c r="A200">
        <v>198</v>
      </c>
      <c r="B200" t="str">
        <f>'Exploratory Data Analysis - vid'!B199</f>
        <v>XCRPH1zyhXI</v>
      </c>
      <c r="C200">
        <f>'Exploratory Data Analysis - vid'!N199</f>
        <v>7</v>
      </c>
      <c r="D200">
        <f>'Exploratory Data Analysis - vid'!O199</f>
        <v>2022</v>
      </c>
      <c r="E200">
        <f>IF('Exploratory Data Analysis - vid'!$AF199 = 'Multiple LR'!E$2,1,0)</f>
        <v>0</v>
      </c>
      <c r="F200">
        <f>IF('Exploratory Data Analysis - vid'!$AF199 = 'Multiple LR'!F$2,1,0)</f>
        <v>1</v>
      </c>
      <c r="G200">
        <f>IF('Exploratory Data Analysis - vid'!$AF199 = 'Multiple LR'!G$2,1,0)</f>
        <v>0</v>
      </c>
      <c r="H200">
        <f>IF('Exploratory Data Analysis - vid'!$AF199 = 'Multiple LR'!H$2,1,0)</f>
        <v>0</v>
      </c>
      <c r="I200">
        <f xml:space="preserve"> IF('Exploratory Data Analysis - vid'!$AL199='Multiple LR'!I$2,1,0)</f>
        <v>0</v>
      </c>
      <c r="J200">
        <f xml:space="preserve"> IF('Exploratory Data Analysis - vid'!$AL199='Multiple LR'!J$2,1,0)</f>
        <v>0</v>
      </c>
      <c r="K200">
        <f xml:space="preserve"> IF('Exploratory Data Analysis - vid'!$AL199='Multiple LR'!K$2,1,0)</f>
        <v>0</v>
      </c>
      <c r="L200">
        <f xml:space="preserve"> IF('Exploratory Data Analysis - vid'!$AL199='Multiple LR'!L$2,1,0)</f>
        <v>1</v>
      </c>
      <c r="M200">
        <f xml:space="preserve"> IF('Exploratory Data Analysis - vid'!$AL199='Multiple LR'!M$2,1,0)</f>
        <v>0</v>
      </c>
      <c r="N200">
        <f xml:space="preserve"> IF('Exploratory Data Analysis - vid'!$AL199='Multiple LR'!N$2,1,0)</f>
        <v>0</v>
      </c>
      <c r="O200">
        <v>526</v>
      </c>
      <c r="P200">
        <f>'Exploratory Data Analysis - vid'!V199</f>
        <v>163401</v>
      </c>
      <c r="Q200">
        <f t="shared" si="3"/>
        <v>12.003962581340353</v>
      </c>
      <c r="R200">
        <f>'Exploratory Data Analysis - vid'!X199</f>
        <v>4269</v>
      </c>
    </row>
    <row r="201" spans="1:18" x14ac:dyDescent="0.35">
      <c r="A201">
        <v>199</v>
      </c>
      <c r="B201" t="str">
        <f>'Exploratory Data Analysis - vid'!B200</f>
        <v>KtVswWxWuZ0</v>
      </c>
      <c r="C201">
        <f>'Exploratory Data Analysis - vid'!N200</f>
        <v>7</v>
      </c>
      <c r="D201">
        <f>'Exploratory Data Analysis - vid'!O200</f>
        <v>2022</v>
      </c>
      <c r="E201">
        <f>IF('Exploratory Data Analysis - vid'!$AF200 = 'Multiple LR'!E$2,1,0)</f>
        <v>0</v>
      </c>
      <c r="F201">
        <f>IF('Exploratory Data Analysis - vid'!$AF200 = 'Multiple LR'!F$2,1,0)</f>
        <v>0</v>
      </c>
      <c r="G201">
        <f>IF('Exploratory Data Analysis - vid'!$AF200 = 'Multiple LR'!G$2,1,0)</f>
        <v>1</v>
      </c>
      <c r="H201">
        <f>IF('Exploratory Data Analysis - vid'!$AF200 = 'Multiple LR'!H$2,1,0)</f>
        <v>0</v>
      </c>
      <c r="I201">
        <f xml:space="preserve"> IF('Exploratory Data Analysis - vid'!$AL200='Multiple LR'!I$2,1,0)</f>
        <v>0</v>
      </c>
      <c r="J201">
        <f xml:space="preserve"> IF('Exploratory Data Analysis - vid'!$AL200='Multiple LR'!J$2,1,0)</f>
        <v>0</v>
      </c>
      <c r="K201">
        <f xml:space="preserve"> IF('Exploratory Data Analysis - vid'!$AL200='Multiple LR'!K$2,1,0)</f>
        <v>1</v>
      </c>
      <c r="L201">
        <f xml:space="preserve"> IF('Exploratory Data Analysis - vid'!$AL200='Multiple LR'!L$2,1,0)</f>
        <v>0</v>
      </c>
      <c r="M201">
        <f xml:space="preserve"> IF('Exploratory Data Analysis - vid'!$AL200='Multiple LR'!M$2,1,0)</f>
        <v>0</v>
      </c>
      <c r="N201">
        <f xml:space="preserve"> IF('Exploratory Data Analysis - vid'!$AL200='Multiple LR'!N$2,1,0)</f>
        <v>0</v>
      </c>
      <c r="O201">
        <v>728</v>
      </c>
      <c r="P201">
        <f>'Exploratory Data Analysis - vid'!V200</f>
        <v>330629</v>
      </c>
      <c r="Q201">
        <f t="shared" si="3"/>
        <v>12.708752179820193</v>
      </c>
      <c r="R201">
        <f>'Exploratory Data Analysis - vid'!X200</f>
        <v>6234</v>
      </c>
    </row>
    <row r="202" spans="1:18" x14ac:dyDescent="0.35">
      <c r="A202">
        <v>200</v>
      </c>
      <c r="B202" t="str">
        <f>'Exploratory Data Analysis - vid'!B201</f>
        <v>wQMgSIaqgTc</v>
      </c>
      <c r="C202">
        <f>'Exploratory Data Analysis - vid'!N201</f>
        <v>8</v>
      </c>
      <c r="D202">
        <f>'Exploratory Data Analysis - vid'!O201</f>
        <v>2022</v>
      </c>
      <c r="E202">
        <f>IF('Exploratory Data Analysis - vid'!$AF201 = 'Multiple LR'!E$2,1,0)</f>
        <v>1</v>
      </c>
      <c r="F202">
        <f>IF('Exploratory Data Analysis - vid'!$AF201 = 'Multiple LR'!F$2,1,0)</f>
        <v>0</v>
      </c>
      <c r="G202">
        <f>IF('Exploratory Data Analysis - vid'!$AF201 = 'Multiple LR'!G$2,1,0)</f>
        <v>0</v>
      </c>
      <c r="H202">
        <f>IF('Exploratory Data Analysis - vid'!$AF201 = 'Multiple LR'!H$2,1,0)</f>
        <v>0</v>
      </c>
      <c r="I202">
        <f xml:space="preserve"> IF('Exploratory Data Analysis - vid'!$AL201='Multiple LR'!I$2,1,0)</f>
        <v>0</v>
      </c>
      <c r="J202">
        <f xml:space="preserve"> IF('Exploratory Data Analysis - vid'!$AL201='Multiple LR'!J$2,1,0)</f>
        <v>0</v>
      </c>
      <c r="K202">
        <f xml:space="preserve"> IF('Exploratory Data Analysis - vid'!$AL201='Multiple LR'!K$2,1,0)</f>
        <v>0</v>
      </c>
      <c r="L202">
        <f xml:space="preserve"> IF('Exploratory Data Analysis - vid'!$AL201='Multiple LR'!L$2,1,0)</f>
        <v>1</v>
      </c>
      <c r="M202">
        <f xml:space="preserve"> IF('Exploratory Data Analysis - vid'!$AL201='Multiple LR'!M$2,1,0)</f>
        <v>0</v>
      </c>
      <c r="N202">
        <f xml:space="preserve"> IF('Exploratory Data Analysis - vid'!$AL201='Multiple LR'!N$2,1,0)</f>
        <v>0</v>
      </c>
      <c r="O202">
        <v>626</v>
      </c>
      <c r="P202">
        <f>'Exploratory Data Analysis - vid'!V201</f>
        <v>376921</v>
      </c>
      <c r="Q202">
        <f t="shared" si="3"/>
        <v>12.839790895400055</v>
      </c>
      <c r="R202">
        <f>'Exploratory Data Analysis - vid'!X201</f>
        <v>6650</v>
      </c>
    </row>
    <row r="203" spans="1:18" x14ac:dyDescent="0.35">
      <c r="A203">
        <v>201</v>
      </c>
      <c r="B203" t="str">
        <f>'Exploratory Data Analysis - vid'!B202</f>
        <v>WsrGi2bMorQ</v>
      </c>
      <c r="C203">
        <f>'Exploratory Data Analysis - vid'!N202</f>
        <v>8</v>
      </c>
      <c r="D203">
        <f>'Exploratory Data Analysis - vid'!O202</f>
        <v>2022</v>
      </c>
      <c r="E203">
        <f>IF('Exploratory Data Analysis - vid'!$AF202 = 'Multiple LR'!E$2,1,0)</f>
        <v>1</v>
      </c>
      <c r="F203">
        <f>IF('Exploratory Data Analysis - vid'!$AF202 = 'Multiple LR'!F$2,1,0)</f>
        <v>0</v>
      </c>
      <c r="G203">
        <f>IF('Exploratory Data Analysis - vid'!$AF202 = 'Multiple LR'!G$2,1,0)</f>
        <v>0</v>
      </c>
      <c r="H203">
        <f>IF('Exploratory Data Analysis - vid'!$AF202 = 'Multiple LR'!H$2,1,0)</f>
        <v>0</v>
      </c>
      <c r="I203">
        <f xml:space="preserve"> IF('Exploratory Data Analysis - vid'!$AL202='Multiple LR'!I$2,1,0)</f>
        <v>1</v>
      </c>
      <c r="J203">
        <f xml:space="preserve"> IF('Exploratory Data Analysis - vid'!$AL202='Multiple LR'!J$2,1,0)</f>
        <v>0</v>
      </c>
      <c r="K203">
        <f xml:space="preserve"> IF('Exploratory Data Analysis - vid'!$AL202='Multiple LR'!K$2,1,0)</f>
        <v>0</v>
      </c>
      <c r="L203">
        <f xml:space="preserve"> IF('Exploratory Data Analysis - vid'!$AL202='Multiple LR'!L$2,1,0)</f>
        <v>0</v>
      </c>
      <c r="M203">
        <f xml:space="preserve"> IF('Exploratory Data Analysis - vid'!$AL202='Multiple LR'!M$2,1,0)</f>
        <v>0</v>
      </c>
      <c r="N203">
        <f xml:space="preserve"> IF('Exploratory Data Analysis - vid'!$AL202='Multiple LR'!N$2,1,0)</f>
        <v>0</v>
      </c>
      <c r="O203">
        <v>694</v>
      </c>
      <c r="P203">
        <f>'Exploratory Data Analysis - vid'!V202</f>
        <v>260890</v>
      </c>
      <c r="Q203">
        <f t="shared" si="3"/>
        <v>12.471854141528617</v>
      </c>
      <c r="R203">
        <f>'Exploratory Data Analysis - vid'!X202</f>
        <v>5342</v>
      </c>
    </row>
    <row r="204" spans="1:18" x14ac:dyDescent="0.35">
      <c r="A204">
        <v>202</v>
      </c>
      <c r="B204" t="str">
        <f>'Exploratory Data Analysis - vid'!B203</f>
        <v>azkeIma44ec</v>
      </c>
      <c r="C204">
        <f>'Exploratory Data Analysis - vid'!N203</f>
        <v>8</v>
      </c>
      <c r="D204">
        <f>'Exploratory Data Analysis - vid'!O203</f>
        <v>2022</v>
      </c>
      <c r="E204">
        <f>IF('Exploratory Data Analysis - vid'!$AF203 = 'Multiple LR'!E$2,1,0)</f>
        <v>1</v>
      </c>
      <c r="F204">
        <f>IF('Exploratory Data Analysis - vid'!$AF203 = 'Multiple LR'!F$2,1,0)</f>
        <v>0</v>
      </c>
      <c r="G204">
        <f>IF('Exploratory Data Analysis - vid'!$AF203 = 'Multiple LR'!G$2,1,0)</f>
        <v>0</v>
      </c>
      <c r="H204">
        <f>IF('Exploratory Data Analysis - vid'!$AF203 = 'Multiple LR'!H$2,1,0)</f>
        <v>0</v>
      </c>
      <c r="I204">
        <f xml:space="preserve"> IF('Exploratory Data Analysis - vid'!$AL203='Multiple LR'!I$2,1,0)</f>
        <v>0</v>
      </c>
      <c r="J204">
        <f xml:space="preserve"> IF('Exploratory Data Analysis - vid'!$AL203='Multiple LR'!J$2,1,0)</f>
        <v>0</v>
      </c>
      <c r="K204">
        <f xml:space="preserve"> IF('Exploratory Data Analysis - vid'!$AL203='Multiple LR'!K$2,1,0)</f>
        <v>0</v>
      </c>
      <c r="L204">
        <f xml:space="preserve"> IF('Exploratory Data Analysis - vid'!$AL203='Multiple LR'!L$2,1,0)</f>
        <v>0</v>
      </c>
      <c r="M204">
        <f xml:space="preserve"> IF('Exploratory Data Analysis - vid'!$AL203='Multiple LR'!M$2,1,0)</f>
        <v>1</v>
      </c>
      <c r="N204">
        <f xml:space="preserve"> IF('Exploratory Data Analysis - vid'!$AL203='Multiple LR'!N$2,1,0)</f>
        <v>0</v>
      </c>
      <c r="O204">
        <v>574</v>
      </c>
      <c r="P204">
        <f>'Exploratory Data Analysis - vid'!V203</f>
        <v>320259</v>
      </c>
      <c r="Q204">
        <f t="shared" si="3"/>
        <v>12.676885322408594</v>
      </c>
      <c r="R204">
        <f>'Exploratory Data Analysis - vid'!X203</f>
        <v>5593</v>
      </c>
    </row>
    <row r="205" spans="1:18" x14ac:dyDescent="0.35">
      <c r="A205">
        <v>203</v>
      </c>
      <c r="B205" t="str">
        <f>'Exploratory Data Analysis - vid'!B204</f>
        <v>kkW0xucXCU8</v>
      </c>
      <c r="C205">
        <f>'Exploratory Data Analysis - vid'!N204</f>
        <v>8</v>
      </c>
      <c r="D205">
        <f>'Exploratory Data Analysis - vid'!O204</f>
        <v>2022</v>
      </c>
      <c r="E205">
        <f>IF('Exploratory Data Analysis - vid'!$AF204 = 'Multiple LR'!E$2,1,0)</f>
        <v>0</v>
      </c>
      <c r="F205">
        <f>IF('Exploratory Data Analysis - vid'!$AF204 = 'Multiple LR'!F$2,1,0)</f>
        <v>0</v>
      </c>
      <c r="G205">
        <f>IF('Exploratory Data Analysis - vid'!$AF204 = 'Multiple LR'!G$2,1,0)</f>
        <v>1</v>
      </c>
      <c r="H205">
        <f>IF('Exploratory Data Analysis - vid'!$AF204 = 'Multiple LR'!H$2,1,0)</f>
        <v>0</v>
      </c>
      <c r="I205">
        <f xml:space="preserve"> IF('Exploratory Data Analysis - vid'!$AL204='Multiple LR'!I$2,1,0)</f>
        <v>0</v>
      </c>
      <c r="J205">
        <f xml:space="preserve"> IF('Exploratory Data Analysis - vid'!$AL204='Multiple LR'!J$2,1,0)</f>
        <v>0</v>
      </c>
      <c r="K205">
        <f xml:space="preserve"> IF('Exploratory Data Analysis - vid'!$AL204='Multiple LR'!K$2,1,0)</f>
        <v>0</v>
      </c>
      <c r="L205">
        <f xml:space="preserve"> IF('Exploratory Data Analysis - vid'!$AL204='Multiple LR'!L$2,1,0)</f>
        <v>0</v>
      </c>
      <c r="M205">
        <f xml:space="preserve"> IF('Exploratory Data Analysis - vid'!$AL204='Multiple LR'!M$2,1,0)</f>
        <v>1</v>
      </c>
      <c r="N205">
        <f xml:space="preserve"> IF('Exploratory Data Analysis - vid'!$AL204='Multiple LR'!N$2,1,0)</f>
        <v>0</v>
      </c>
      <c r="O205">
        <v>454</v>
      </c>
      <c r="P205">
        <f>'Exploratory Data Analysis - vid'!V204</f>
        <v>494633</v>
      </c>
      <c r="Q205">
        <f t="shared" si="3"/>
        <v>13.111571352426022</v>
      </c>
      <c r="R205">
        <f>'Exploratory Data Analysis - vid'!X204</f>
        <v>7115</v>
      </c>
    </row>
    <row r="206" spans="1:18" x14ac:dyDescent="0.35">
      <c r="A206">
        <v>204</v>
      </c>
      <c r="B206" t="str">
        <f>'Exploratory Data Analysis - vid'!B205</f>
        <v>B-o0wOKJOFw</v>
      </c>
      <c r="C206">
        <f>'Exploratory Data Analysis - vid'!N205</f>
        <v>8</v>
      </c>
      <c r="D206">
        <f>'Exploratory Data Analysis - vid'!O205</f>
        <v>2022</v>
      </c>
      <c r="E206">
        <f>IF('Exploratory Data Analysis - vid'!$AF205 = 'Multiple LR'!E$2,1,0)</f>
        <v>0</v>
      </c>
      <c r="F206">
        <f>IF('Exploratory Data Analysis - vid'!$AF205 = 'Multiple LR'!F$2,1,0)</f>
        <v>0</v>
      </c>
      <c r="G206">
        <f>IF('Exploratory Data Analysis - vid'!$AF205 = 'Multiple LR'!G$2,1,0)</f>
        <v>1</v>
      </c>
      <c r="H206">
        <f>IF('Exploratory Data Analysis - vid'!$AF205 = 'Multiple LR'!H$2,1,0)</f>
        <v>0</v>
      </c>
      <c r="I206">
        <f xml:space="preserve"> IF('Exploratory Data Analysis - vid'!$AL205='Multiple LR'!I$2,1,0)</f>
        <v>0</v>
      </c>
      <c r="J206">
        <f xml:space="preserve"> IF('Exploratory Data Analysis - vid'!$AL205='Multiple LR'!J$2,1,0)</f>
        <v>0</v>
      </c>
      <c r="K206">
        <f xml:space="preserve"> IF('Exploratory Data Analysis - vid'!$AL205='Multiple LR'!K$2,1,0)</f>
        <v>0</v>
      </c>
      <c r="L206">
        <f xml:space="preserve"> IF('Exploratory Data Analysis - vid'!$AL205='Multiple LR'!L$2,1,0)</f>
        <v>0</v>
      </c>
      <c r="M206">
        <f xml:space="preserve"> IF('Exploratory Data Analysis - vid'!$AL205='Multiple LR'!M$2,1,0)</f>
        <v>1</v>
      </c>
      <c r="N206">
        <f xml:space="preserve"> IF('Exploratory Data Analysis - vid'!$AL205='Multiple LR'!N$2,1,0)</f>
        <v>0</v>
      </c>
      <c r="O206">
        <v>1362</v>
      </c>
      <c r="P206">
        <f>'Exploratory Data Analysis - vid'!V205</f>
        <v>371882</v>
      </c>
      <c r="Q206">
        <f t="shared" si="3"/>
        <v>12.826331878634283</v>
      </c>
      <c r="R206">
        <f>'Exploratory Data Analysis - vid'!X205</f>
        <v>4029</v>
      </c>
    </row>
    <row r="207" spans="1:18" x14ac:dyDescent="0.35">
      <c r="A207">
        <v>205</v>
      </c>
      <c r="B207" t="str">
        <f>'Exploratory Data Analysis - vid'!B206</f>
        <v>8lDjdQD-vFU</v>
      </c>
      <c r="C207">
        <f>'Exploratory Data Analysis - vid'!N206</f>
        <v>8</v>
      </c>
      <c r="D207">
        <f>'Exploratory Data Analysis - vid'!O206</f>
        <v>2022</v>
      </c>
      <c r="E207">
        <f>IF('Exploratory Data Analysis - vid'!$AF206 = 'Multiple LR'!E$2,1,0)</f>
        <v>1</v>
      </c>
      <c r="F207">
        <f>IF('Exploratory Data Analysis - vid'!$AF206 = 'Multiple LR'!F$2,1,0)</f>
        <v>0</v>
      </c>
      <c r="G207">
        <f>IF('Exploratory Data Analysis - vid'!$AF206 = 'Multiple LR'!G$2,1,0)</f>
        <v>0</v>
      </c>
      <c r="H207">
        <f>IF('Exploratory Data Analysis - vid'!$AF206 = 'Multiple LR'!H$2,1,0)</f>
        <v>0</v>
      </c>
      <c r="I207">
        <f xml:space="preserve"> IF('Exploratory Data Analysis - vid'!$AL206='Multiple LR'!I$2,1,0)</f>
        <v>0</v>
      </c>
      <c r="J207">
        <f xml:space="preserve"> IF('Exploratory Data Analysis - vid'!$AL206='Multiple LR'!J$2,1,0)</f>
        <v>1</v>
      </c>
      <c r="K207">
        <f xml:space="preserve"> IF('Exploratory Data Analysis - vid'!$AL206='Multiple LR'!K$2,1,0)</f>
        <v>0</v>
      </c>
      <c r="L207">
        <f xml:space="preserve"> IF('Exploratory Data Analysis - vid'!$AL206='Multiple LR'!L$2,1,0)</f>
        <v>0</v>
      </c>
      <c r="M207">
        <f xml:space="preserve"> IF('Exploratory Data Analysis - vid'!$AL206='Multiple LR'!M$2,1,0)</f>
        <v>0</v>
      </c>
      <c r="N207">
        <f xml:space="preserve"> IF('Exploratory Data Analysis - vid'!$AL206='Multiple LR'!N$2,1,0)</f>
        <v>0</v>
      </c>
      <c r="O207">
        <v>1180</v>
      </c>
      <c r="P207">
        <f>'Exploratory Data Analysis - vid'!V206</f>
        <v>162600</v>
      </c>
      <c r="Q207">
        <f t="shared" si="3"/>
        <v>11.999048476095847</v>
      </c>
      <c r="R207">
        <f>'Exploratory Data Analysis - vid'!X206</f>
        <v>2994</v>
      </c>
    </row>
    <row r="208" spans="1:18" x14ac:dyDescent="0.35">
      <c r="A208">
        <v>206</v>
      </c>
      <c r="B208" t="str">
        <f>'Exploratory Data Analysis - vid'!B207</f>
        <v>QILIOC89Q1E</v>
      </c>
      <c r="C208">
        <f>'Exploratory Data Analysis - vid'!N207</f>
        <v>8</v>
      </c>
      <c r="D208">
        <f>'Exploratory Data Analysis - vid'!O207</f>
        <v>2022</v>
      </c>
      <c r="E208">
        <f>IF('Exploratory Data Analysis - vid'!$AF207 = 'Multiple LR'!E$2,1,0)</f>
        <v>1</v>
      </c>
      <c r="F208">
        <f>IF('Exploratory Data Analysis - vid'!$AF207 = 'Multiple LR'!F$2,1,0)</f>
        <v>0</v>
      </c>
      <c r="G208">
        <f>IF('Exploratory Data Analysis - vid'!$AF207 = 'Multiple LR'!G$2,1,0)</f>
        <v>0</v>
      </c>
      <c r="H208">
        <f>IF('Exploratory Data Analysis - vid'!$AF207 = 'Multiple LR'!H$2,1,0)</f>
        <v>0</v>
      </c>
      <c r="I208">
        <f xml:space="preserve"> IF('Exploratory Data Analysis - vid'!$AL207='Multiple LR'!I$2,1,0)</f>
        <v>0</v>
      </c>
      <c r="J208">
        <f xml:space="preserve"> IF('Exploratory Data Analysis - vid'!$AL207='Multiple LR'!J$2,1,0)</f>
        <v>0</v>
      </c>
      <c r="K208">
        <f xml:space="preserve"> IF('Exploratory Data Analysis - vid'!$AL207='Multiple LR'!K$2,1,0)</f>
        <v>1</v>
      </c>
      <c r="L208">
        <f xml:space="preserve"> IF('Exploratory Data Analysis - vid'!$AL207='Multiple LR'!L$2,1,0)</f>
        <v>0</v>
      </c>
      <c r="M208">
        <f xml:space="preserve"> IF('Exploratory Data Analysis - vid'!$AL207='Multiple LR'!M$2,1,0)</f>
        <v>0</v>
      </c>
      <c r="N208">
        <f xml:space="preserve"> IF('Exploratory Data Analysis - vid'!$AL207='Multiple LR'!N$2,1,0)</f>
        <v>0</v>
      </c>
      <c r="O208">
        <v>724</v>
      </c>
      <c r="P208">
        <f>'Exploratory Data Analysis - vid'!V207</f>
        <v>128761</v>
      </c>
      <c r="Q208">
        <f t="shared" si="3"/>
        <v>11.765713251769663</v>
      </c>
      <c r="R208">
        <f>'Exploratory Data Analysis - vid'!X207</f>
        <v>2258</v>
      </c>
    </row>
    <row r="209" spans="1:18" x14ac:dyDescent="0.35">
      <c r="A209">
        <v>207</v>
      </c>
      <c r="B209" t="str">
        <f>'Exploratory Data Analysis - vid'!B208</f>
        <v>MZtfBCDZqhU</v>
      </c>
      <c r="C209">
        <f>'Exploratory Data Analysis - vid'!N208</f>
        <v>8</v>
      </c>
      <c r="D209">
        <f>'Exploratory Data Analysis - vid'!O208</f>
        <v>2022</v>
      </c>
      <c r="E209">
        <f>IF('Exploratory Data Analysis - vid'!$AF208 = 'Multiple LR'!E$2,1,0)</f>
        <v>0</v>
      </c>
      <c r="F209">
        <f>IF('Exploratory Data Analysis - vid'!$AF208 = 'Multiple LR'!F$2,1,0)</f>
        <v>1</v>
      </c>
      <c r="G209">
        <f>IF('Exploratory Data Analysis - vid'!$AF208 = 'Multiple LR'!G$2,1,0)</f>
        <v>0</v>
      </c>
      <c r="H209">
        <f>IF('Exploratory Data Analysis - vid'!$AF208 = 'Multiple LR'!H$2,1,0)</f>
        <v>0</v>
      </c>
      <c r="I209">
        <f xml:space="preserve"> IF('Exploratory Data Analysis - vid'!$AL208='Multiple LR'!I$2,1,0)</f>
        <v>1</v>
      </c>
      <c r="J209">
        <f xml:space="preserve"> IF('Exploratory Data Analysis - vid'!$AL208='Multiple LR'!J$2,1,0)</f>
        <v>0</v>
      </c>
      <c r="K209">
        <f xml:space="preserve"> IF('Exploratory Data Analysis - vid'!$AL208='Multiple LR'!K$2,1,0)</f>
        <v>0</v>
      </c>
      <c r="L209">
        <f xml:space="preserve"> IF('Exploratory Data Analysis - vid'!$AL208='Multiple LR'!L$2,1,0)</f>
        <v>0</v>
      </c>
      <c r="M209">
        <f xml:space="preserve"> IF('Exploratory Data Analysis - vid'!$AL208='Multiple LR'!M$2,1,0)</f>
        <v>0</v>
      </c>
      <c r="N209">
        <f xml:space="preserve"> IF('Exploratory Data Analysis - vid'!$AL208='Multiple LR'!N$2,1,0)</f>
        <v>0</v>
      </c>
      <c r="O209">
        <v>457</v>
      </c>
      <c r="P209">
        <f>'Exploratory Data Analysis - vid'!V208</f>
        <v>113077</v>
      </c>
      <c r="Q209">
        <f t="shared" si="3"/>
        <v>11.635824281565259</v>
      </c>
      <c r="R209">
        <f>'Exploratory Data Analysis - vid'!X208</f>
        <v>2116</v>
      </c>
    </row>
    <row r="210" spans="1:18" x14ac:dyDescent="0.35">
      <c r="A210">
        <v>208</v>
      </c>
      <c r="B210" t="str">
        <f>'Exploratory Data Analysis - vid'!B209</f>
        <v>b8EJM5UllAk</v>
      </c>
      <c r="C210">
        <f>'Exploratory Data Analysis - vid'!N209</f>
        <v>9</v>
      </c>
      <c r="D210">
        <f>'Exploratory Data Analysis - vid'!O209</f>
        <v>2022</v>
      </c>
      <c r="E210">
        <f>IF('Exploratory Data Analysis - vid'!$AF209 = 'Multiple LR'!E$2,1,0)</f>
        <v>0</v>
      </c>
      <c r="F210">
        <f>IF('Exploratory Data Analysis - vid'!$AF209 = 'Multiple LR'!F$2,1,0)</f>
        <v>1</v>
      </c>
      <c r="G210">
        <f>IF('Exploratory Data Analysis - vid'!$AF209 = 'Multiple LR'!G$2,1,0)</f>
        <v>0</v>
      </c>
      <c r="H210">
        <f>IF('Exploratory Data Analysis - vid'!$AF209 = 'Multiple LR'!H$2,1,0)</f>
        <v>0</v>
      </c>
      <c r="I210">
        <f xml:space="preserve"> IF('Exploratory Data Analysis - vid'!$AL209='Multiple LR'!I$2,1,0)</f>
        <v>0</v>
      </c>
      <c r="J210">
        <f xml:space="preserve"> IF('Exploratory Data Analysis - vid'!$AL209='Multiple LR'!J$2,1,0)</f>
        <v>0</v>
      </c>
      <c r="K210">
        <f xml:space="preserve"> IF('Exploratory Data Analysis - vid'!$AL209='Multiple LR'!K$2,1,0)</f>
        <v>1</v>
      </c>
      <c r="L210">
        <f xml:space="preserve"> IF('Exploratory Data Analysis - vid'!$AL209='Multiple LR'!L$2,1,0)</f>
        <v>0</v>
      </c>
      <c r="M210">
        <f xml:space="preserve"> IF('Exploratory Data Analysis - vid'!$AL209='Multiple LR'!M$2,1,0)</f>
        <v>0</v>
      </c>
      <c r="N210">
        <f xml:space="preserve"> IF('Exploratory Data Analysis - vid'!$AL209='Multiple LR'!N$2,1,0)</f>
        <v>0</v>
      </c>
      <c r="O210">
        <v>875</v>
      </c>
      <c r="P210">
        <f>'Exploratory Data Analysis - vid'!V209</f>
        <v>108188</v>
      </c>
      <c r="Q210">
        <f t="shared" si="3"/>
        <v>11.591625733513894</v>
      </c>
      <c r="R210">
        <f>'Exploratory Data Analysis - vid'!X209</f>
        <v>1839</v>
      </c>
    </row>
    <row r="211" spans="1:18" x14ac:dyDescent="0.35">
      <c r="A211">
        <v>209</v>
      </c>
      <c r="B211" t="str">
        <f>'Exploratory Data Analysis - vid'!B210</f>
        <v>Ev6dfOQ4B7I</v>
      </c>
      <c r="C211">
        <f>'Exploratory Data Analysis - vid'!N210</f>
        <v>9</v>
      </c>
      <c r="D211">
        <f>'Exploratory Data Analysis - vid'!O210</f>
        <v>2022</v>
      </c>
      <c r="E211">
        <f>IF('Exploratory Data Analysis - vid'!$AF210 = 'Multiple LR'!E$2,1,0)</f>
        <v>0</v>
      </c>
      <c r="F211">
        <f>IF('Exploratory Data Analysis - vid'!$AF210 = 'Multiple LR'!F$2,1,0)</f>
        <v>1</v>
      </c>
      <c r="G211">
        <f>IF('Exploratory Data Analysis - vid'!$AF210 = 'Multiple LR'!G$2,1,0)</f>
        <v>0</v>
      </c>
      <c r="H211">
        <f>IF('Exploratory Data Analysis - vid'!$AF210 = 'Multiple LR'!H$2,1,0)</f>
        <v>0</v>
      </c>
      <c r="I211">
        <f xml:space="preserve"> IF('Exploratory Data Analysis - vid'!$AL210='Multiple LR'!I$2,1,0)</f>
        <v>0</v>
      </c>
      <c r="J211">
        <f xml:space="preserve"> IF('Exploratory Data Analysis - vid'!$AL210='Multiple LR'!J$2,1,0)</f>
        <v>1</v>
      </c>
      <c r="K211">
        <f xml:space="preserve"> IF('Exploratory Data Analysis - vid'!$AL210='Multiple LR'!K$2,1,0)</f>
        <v>0</v>
      </c>
      <c r="L211">
        <f xml:space="preserve"> IF('Exploratory Data Analysis - vid'!$AL210='Multiple LR'!L$2,1,0)</f>
        <v>0</v>
      </c>
      <c r="M211">
        <f xml:space="preserve"> IF('Exploratory Data Analysis - vid'!$AL210='Multiple LR'!M$2,1,0)</f>
        <v>0</v>
      </c>
      <c r="N211">
        <f xml:space="preserve"> IF('Exploratory Data Analysis - vid'!$AL210='Multiple LR'!N$2,1,0)</f>
        <v>0</v>
      </c>
      <c r="O211">
        <v>1423</v>
      </c>
      <c r="P211">
        <f>'Exploratory Data Analysis - vid'!V210</f>
        <v>105396</v>
      </c>
      <c r="Q211">
        <f t="shared" si="3"/>
        <v>11.565479963705117</v>
      </c>
      <c r="R211">
        <f>'Exploratory Data Analysis - vid'!X210</f>
        <v>2442</v>
      </c>
    </row>
    <row r="212" spans="1:18" x14ac:dyDescent="0.35">
      <c r="A212">
        <v>210</v>
      </c>
      <c r="B212" t="str">
        <f>'Exploratory Data Analysis - vid'!B211</f>
        <v>_tqIYkIjRmM</v>
      </c>
      <c r="C212">
        <f>'Exploratory Data Analysis - vid'!N211</f>
        <v>9</v>
      </c>
      <c r="D212">
        <f>'Exploratory Data Analysis - vid'!O211</f>
        <v>2022</v>
      </c>
      <c r="E212">
        <f>IF('Exploratory Data Analysis - vid'!$AF211 = 'Multiple LR'!E$2,1,0)</f>
        <v>0</v>
      </c>
      <c r="F212">
        <f>IF('Exploratory Data Analysis - vid'!$AF211 = 'Multiple LR'!F$2,1,0)</f>
        <v>1</v>
      </c>
      <c r="G212">
        <f>IF('Exploratory Data Analysis - vid'!$AF211 = 'Multiple LR'!G$2,1,0)</f>
        <v>0</v>
      </c>
      <c r="H212">
        <f>IF('Exploratory Data Analysis - vid'!$AF211 = 'Multiple LR'!H$2,1,0)</f>
        <v>0</v>
      </c>
      <c r="I212">
        <f xml:space="preserve"> IF('Exploratory Data Analysis - vid'!$AL211='Multiple LR'!I$2,1,0)</f>
        <v>0</v>
      </c>
      <c r="J212">
        <f xml:space="preserve"> IF('Exploratory Data Analysis - vid'!$AL211='Multiple LR'!J$2,1,0)</f>
        <v>0</v>
      </c>
      <c r="K212">
        <f xml:space="preserve"> IF('Exploratory Data Analysis - vid'!$AL211='Multiple LR'!K$2,1,0)</f>
        <v>0</v>
      </c>
      <c r="L212">
        <f xml:space="preserve"> IF('Exploratory Data Analysis - vid'!$AL211='Multiple LR'!L$2,1,0)</f>
        <v>1</v>
      </c>
      <c r="M212">
        <f xml:space="preserve"> IF('Exploratory Data Analysis - vid'!$AL211='Multiple LR'!M$2,1,0)</f>
        <v>0</v>
      </c>
      <c r="N212">
        <f xml:space="preserve"> IF('Exploratory Data Analysis - vid'!$AL211='Multiple LR'!N$2,1,0)</f>
        <v>0</v>
      </c>
      <c r="O212">
        <v>827</v>
      </c>
      <c r="P212">
        <f>'Exploratory Data Analysis - vid'!V211</f>
        <v>171354</v>
      </c>
      <c r="Q212">
        <f t="shared" si="3"/>
        <v>12.051486871062968</v>
      </c>
      <c r="R212">
        <f>'Exploratory Data Analysis - vid'!X211</f>
        <v>3115</v>
      </c>
    </row>
    <row r="213" spans="1:18" x14ac:dyDescent="0.35">
      <c r="A213">
        <v>211</v>
      </c>
      <c r="B213" t="str">
        <f>'Exploratory Data Analysis - vid'!B212</f>
        <v>qiiIH1KMMGI</v>
      </c>
      <c r="C213">
        <f>'Exploratory Data Analysis - vid'!N212</f>
        <v>9</v>
      </c>
      <c r="D213">
        <f>'Exploratory Data Analysis - vid'!O212</f>
        <v>2022</v>
      </c>
      <c r="E213">
        <f>IF('Exploratory Data Analysis - vid'!$AF212 = 'Multiple LR'!E$2,1,0)</f>
        <v>1</v>
      </c>
      <c r="F213">
        <f>IF('Exploratory Data Analysis - vid'!$AF212 = 'Multiple LR'!F$2,1,0)</f>
        <v>0</v>
      </c>
      <c r="G213">
        <f>IF('Exploratory Data Analysis - vid'!$AF212 = 'Multiple LR'!G$2,1,0)</f>
        <v>0</v>
      </c>
      <c r="H213">
        <f>IF('Exploratory Data Analysis - vid'!$AF212 = 'Multiple LR'!H$2,1,0)</f>
        <v>0</v>
      </c>
      <c r="I213">
        <f xml:space="preserve"> IF('Exploratory Data Analysis - vid'!$AL212='Multiple LR'!I$2,1,0)</f>
        <v>0</v>
      </c>
      <c r="J213">
        <f xml:space="preserve"> IF('Exploratory Data Analysis - vid'!$AL212='Multiple LR'!J$2,1,0)</f>
        <v>0</v>
      </c>
      <c r="K213">
        <f xml:space="preserve"> IF('Exploratory Data Analysis - vid'!$AL212='Multiple LR'!K$2,1,0)</f>
        <v>1</v>
      </c>
      <c r="L213">
        <f xml:space="preserve"> IF('Exploratory Data Analysis - vid'!$AL212='Multiple LR'!L$2,1,0)</f>
        <v>0</v>
      </c>
      <c r="M213">
        <f xml:space="preserve"> IF('Exploratory Data Analysis - vid'!$AL212='Multiple LR'!M$2,1,0)</f>
        <v>0</v>
      </c>
      <c r="N213">
        <f xml:space="preserve"> IF('Exploratory Data Analysis - vid'!$AL212='Multiple LR'!N$2,1,0)</f>
        <v>0</v>
      </c>
      <c r="O213">
        <v>1313</v>
      </c>
      <c r="P213">
        <f>'Exploratory Data Analysis - vid'!V212</f>
        <v>22397</v>
      </c>
      <c r="Q213">
        <f t="shared" si="3"/>
        <v>10.01668230030247</v>
      </c>
      <c r="R213">
        <f>'Exploratory Data Analysis - vid'!X212</f>
        <v>423</v>
      </c>
    </row>
    <row r="214" spans="1:18" x14ac:dyDescent="0.35">
      <c r="A214">
        <v>212</v>
      </c>
      <c r="B214" t="str">
        <f>'Exploratory Data Analysis - vid'!B213</f>
        <v>HNx5qDcaJhw</v>
      </c>
      <c r="C214">
        <f>'Exploratory Data Analysis - vid'!N213</f>
        <v>9</v>
      </c>
      <c r="D214">
        <f>'Exploratory Data Analysis - vid'!O213</f>
        <v>2022</v>
      </c>
      <c r="E214">
        <f>IF('Exploratory Data Analysis - vid'!$AF213 = 'Multiple LR'!E$2,1,0)</f>
        <v>1</v>
      </c>
      <c r="F214">
        <f>IF('Exploratory Data Analysis - vid'!$AF213 = 'Multiple LR'!F$2,1,0)</f>
        <v>0</v>
      </c>
      <c r="G214">
        <f>IF('Exploratory Data Analysis - vid'!$AF213 = 'Multiple LR'!G$2,1,0)</f>
        <v>0</v>
      </c>
      <c r="H214">
        <f>IF('Exploratory Data Analysis - vid'!$AF213 = 'Multiple LR'!H$2,1,0)</f>
        <v>0</v>
      </c>
      <c r="I214">
        <f xml:space="preserve"> IF('Exploratory Data Analysis - vid'!$AL213='Multiple LR'!I$2,1,0)</f>
        <v>0</v>
      </c>
      <c r="J214">
        <f xml:space="preserve"> IF('Exploratory Data Analysis - vid'!$AL213='Multiple LR'!J$2,1,0)</f>
        <v>0</v>
      </c>
      <c r="K214">
        <f xml:space="preserve"> IF('Exploratory Data Analysis - vid'!$AL213='Multiple LR'!K$2,1,0)</f>
        <v>0</v>
      </c>
      <c r="L214">
        <f xml:space="preserve"> IF('Exploratory Data Analysis - vid'!$AL213='Multiple LR'!L$2,1,0)</f>
        <v>0</v>
      </c>
      <c r="M214">
        <f xml:space="preserve"> IF('Exploratory Data Analysis - vid'!$AL213='Multiple LR'!M$2,1,0)</f>
        <v>1</v>
      </c>
      <c r="N214">
        <f xml:space="preserve"> IF('Exploratory Data Analysis - vid'!$AL213='Multiple LR'!N$2,1,0)</f>
        <v>0</v>
      </c>
      <c r="O214">
        <v>800</v>
      </c>
      <c r="P214">
        <f>'Exploratory Data Analysis - vid'!V213</f>
        <v>65654</v>
      </c>
      <c r="Q214">
        <f t="shared" si="3"/>
        <v>11.092153807044676</v>
      </c>
      <c r="R214">
        <f>'Exploratory Data Analysis - vid'!X213</f>
        <v>1203</v>
      </c>
    </row>
    <row r="215" spans="1:18" x14ac:dyDescent="0.35">
      <c r="A215">
        <v>213</v>
      </c>
      <c r="B215" t="str">
        <f>'Exploratory Data Analysis - vid'!B214</f>
        <v>T3BPHT5WDW4</v>
      </c>
      <c r="C215">
        <f>'Exploratory Data Analysis - vid'!N214</f>
        <v>10</v>
      </c>
      <c r="D215">
        <f>'Exploratory Data Analysis - vid'!O214</f>
        <v>2022</v>
      </c>
      <c r="E215">
        <f>IF('Exploratory Data Analysis - vid'!$AF214 = 'Multiple LR'!E$2,1,0)</f>
        <v>1</v>
      </c>
      <c r="F215">
        <f>IF('Exploratory Data Analysis - vid'!$AF214 = 'Multiple LR'!F$2,1,0)</f>
        <v>0</v>
      </c>
      <c r="G215">
        <f>IF('Exploratory Data Analysis - vid'!$AF214 = 'Multiple LR'!G$2,1,0)</f>
        <v>0</v>
      </c>
      <c r="H215">
        <f>IF('Exploratory Data Analysis - vid'!$AF214 = 'Multiple LR'!H$2,1,0)</f>
        <v>0</v>
      </c>
      <c r="I215">
        <f xml:space="preserve"> IF('Exploratory Data Analysis - vid'!$AL214='Multiple LR'!I$2,1,0)</f>
        <v>0</v>
      </c>
      <c r="J215">
        <f xml:space="preserve"> IF('Exploratory Data Analysis - vid'!$AL214='Multiple LR'!J$2,1,0)</f>
        <v>0</v>
      </c>
      <c r="K215">
        <f xml:space="preserve"> IF('Exploratory Data Analysis - vid'!$AL214='Multiple LR'!K$2,1,0)</f>
        <v>1</v>
      </c>
      <c r="L215">
        <f xml:space="preserve"> IF('Exploratory Data Analysis - vid'!$AL214='Multiple LR'!L$2,1,0)</f>
        <v>0</v>
      </c>
      <c r="M215">
        <f xml:space="preserve"> IF('Exploratory Data Analysis - vid'!$AL214='Multiple LR'!M$2,1,0)</f>
        <v>0</v>
      </c>
      <c r="N215">
        <f xml:space="preserve"> IF('Exploratory Data Analysis - vid'!$AL214='Multiple LR'!N$2,1,0)</f>
        <v>0</v>
      </c>
      <c r="O215">
        <v>478</v>
      </c>
      <c r="P215">
        <f>'Exploratory Data Analysis - vid'!V214</f>
        <v>60291</v>
      </c>
      <c r="Q215">
        <f t="shared" si="3"/>
        <v>11.006938117844488</v>
      </c>
      <c r="R215">
        <f>'Exploratory Data Analysis - vid'!X214</f>
        <v>1240</v>
      </c>
    </row>
    <row r="216" spans="1:18" x14ac:dyDescent="0.35">
      <c r="A216">
        <v>214</v>
      </c>
      <c r="B216" t="str">
        <f>'Exploratory Data Analysis - vid'!B215</f>
        <v>MM41V2Gxpv4</v>
      </c>
      <c r="C216">
        <f>'Exploratory Data Analysis - vid'!N215</f>
        <v>10</v>
      </c>
      <c r="D216">
        <f>'Exploratory Data Analysis - vid'!O215</f>
        <v>2022</v>
      </c>
      <c r="E216">
        <f>IF('Exploratory Data Analysis - vid'!$AF215 = 'Multiple LR'!E$2,1,0)</f>
        <v>0</v>
      </c>
      <c r="F216">
        <f>IF('Exploratory Data Analysis - vid'!$AF215 = 'Multiple LR'!F$2,1,0)</f>
        <v>1</v>
      </c>
      <c r="G216">
        <f>IF('Exploratory Data Analysis - vid'!$AF215 = 'Multiple LR'!G$2,1,0)</f>
        <v>0</v>
      </c>
      <c r="H216">
        <f>IF('Exploratory Data Analysis - vid'!$AF215 = 'Multiple LR'!H$2,1,0)</f>
        <v>0</v>
      </c>
      <c r="I216">
        <f xml:space="preserve"> IF('Exploratory Data Analysis - vid'!$AL215='Multiple LR'!I$2,1,0)</f>
        <v>0</v>
      </c>
      <c r="J216">
        <f xml:space="preserve"> IF('Exploratory Data Analysis - vid'!$AL215='Multiple LR'!J$2,1,0)</f>
        <v>0</v>
      </c>
      <c r="K216">
        <f xml:space="preserve"> IF('Exploratory Data Analysis - vid'!$AL215='Multiple LR'!K$2,1,0)</f>
        <v>1</v>
      </c>
      <c r="L216">
        <f xml:space="preserve"> IF('Exploratory Data Analysis - vid'!$AL215='Multiple LR'!L$2,1,0)</f>
        <v>0</v>
      </c>
      <c r="M216">
        <f xml:space="preserve"> IF('Exploratory Data Analysis - vid'!$AL215='Multiple LR'!M$2,1,0)</f>
        <v>0</v>
      </c>
      <c r="N216">
        <f xml:space="preserve"> IF('Exploratory Data Analysis - vid'!$AL215='Multiple LR'!N$2,1,0)</f>
        <v>0</v>
      </c>
      <c r="O216">
        <v>1325</v>
      </c>
      <c r="P216">
        <f>'Exploratory Data Analysis - vid'!V215</f>
        <v>20972</v>
      </c>
      <c r="Q216">
        <f t="shared" si="3"/>
        <v>9.9509434936924226</v>
      </c>
      <c r="R216">
        <f>'Exploratory Data Analysis - vid'!X215</f>
        <v>392</v>
      </c>
    </row>
    <row r="217" spans="1:18" x14ac:dyDescent="0.35">
      <c r="A217">
        <v>215</v>
      </c>
      <c r="B217" t="str">
        <f>'Exploratory Data Analysis - vid'!B216</f>
        <v>gfFtjKy-MXE</v>
      </c>
      <c r="C217">
        <f>'Exploratory Data Analysis - vid'!N216</f>
        <v>10</v>
      </c>
      <c r="D217">
        <f>'Exploratory Data Analysis - vid'!O216</f>
        <v>2022</v>
      </c>
      <c r="E217">
        <f>IF('Exploratory Data Analysis - vid'!$AF216 = 'Multiple LR'!E$2,1,0)</f>
        <v>0</v>
      </c>
      <c r="F217">
        <f>IF('Exploratory Data Analysis - vid'!$AF216 = 'Multiple LR'!F$2,1,0)</f>
        <v>1</v>
      </c>
      <c r="G217">
        <f>IF('Exploratory Data Analysis - vid'!$AF216 = 'Multiple LR'!G$2,1,0)</f>
        <v>0</v>
      </c>
      <c r="H217">
        <f>IF('Exploratory Data Analysis - vid'!$AF216 = 'Multiple LR'!H$2,1,0)</f>
        <v>0</v>
      </c>
      <c r="I217">
        <f xml:space="preserve"> IF('Exploratory Data Analysis - vid'!$AL216='Multiple LR'!I$2,1,0)</f>
        <v>0</v>
      </c>
      <c r="J217">
        <f xml:space="preserve"> IF('Exploratory Data Analysis - vid'!$AL216='Multiple LR'!J$2,1,0)</f>
        <v>0</v>
      </c>
      <c r="K217">
        <f xml:space="preserve"> IF('Exploratory Data Analysis - vid'!$AL216='Multiple LR'!K$2,1,0)</f>
        <v>1</v>
      </c>
      <c r="L217">
        <f xml:space="preserve"> IF('Exploratory Data Analysis - vid'!$AL216='Multiple LR'!L$2,1,0)</f>
        <v>0</v>
      </c>
      <c r="M217">
        <f xml:space="preserve"> IF('Exploratory Data Analysis - vid'!$AL216='Multiple LR'!M$2,1,0)</f>
        <v>0</v>
      </c>
      <c r="N217">
        <f xml:space="preserve"> IF('Exploratory Data Analysis - vid'!$AL216='Multiple LR'!N$2,1,0)</f>
        <v>0</v>
      </c>
      <c r="O217">
        <v>542</v>
      </c>
      <c r="P217">
        <f>'Exploratory Data Analysis - vid'!V216</f>
        <v>85097</v>
      </c>
      <c r="Q217">
        <f t="shared" si="3"/>
        <v>11.351547061296127</v>
      </c>
      <c r="R217">
        <f>'Exploratory Data Analysis - vid'!X216</f>
        <v>2553</v>
      </c>
    </row>
    <row r="218" spans="1:18" x14ac:dyDescent="0.35">
      <c r="A218">
        <v>216</v>
      </c>
      <c r="B218" t="str">
        <f>'Exploratory Data Analysis - vid'!B217</f>
        <v>-78vDnRvKxM</v>
      </c>
      <c r="C218">
        <f>'Exploratory Data Analysis - vid'!N217</f>
        <v>10</v>
      </c>
      <c r="D218">
        <f>'Exploratory Data Analysis - vid'!O217</f>
        <v>2022</v>
      </c>
      <c r="E218">
        <f>IF('Exploratory Data Analysis - vid'!$AF217 = 'Multiple LR'!E$2,1,0)</f>
        <v>1</v>
      </c>
      <c r="F218">
        <f>IF('Exploratory Data Analysis - vid'!$AF217 = 'Multiple LR'!F$2,1,0)</f>
        <v>0</v>
      </c>
      <c r="G218">
        <f>IF('Exploratory Data Analysis - vid'!$AF217 = 'Multiple LR'!G$2,1,0)</f>
        <v>0</v>
      </c>
      <c r="H218">
        <f>IF('Exploratory Data Analysis - vid'!$AF217 = 'Multiple LR'!H$2,1,0)</f>
        <v>0</v>
      </c>
      <c r="I218">
        <f xml:space="preserve"> IF('Exploratory Data Analysis - vid'!$AL217='Multiple LR'!I$2,1,0)</f>
        <v>0</v>
      </c>
      <c r="J218">
        <f xml:space="preserve"> IF('Exploratory Data Analysis - vid'!$AL217='Multiple LR'!J$2,1,0)</f>
        <v>0</v>
      </c>
      <c r="K218">
        <f xml:space="preserve"> IF('Exploratory Data Analysis - vid'!$AL217='Multiple LR'!K$2,1,0)</f>
        <v>1</v>
      </c>
      <c r="L218">
        <f xml:space="preserve"> IF('Exploratory Data Analysis - vid'!$AL217='Multiple LR'!L$2,1,0)</f>
        <v>0</v>
      </c>
      <c r="M218">
        <f xml:space="preserve"> IF('Exploratory Data Analysis - vid'!$AL217='Multiple LR'!M$2,1,0)</f>
        <v>0</v>
      </c>
      <c r="N218">
        <f xml:space="preserve"> IF('Exploratory Data Analysis - vid'!$AL217='Multiple LR'!N$2,1,0)</f>
        <v>0</v>
      </c>
      <c r="O218">
        <v>1250</v>
      </c>
      <c r="P218">
        <f>'Exploratory Data Analysis - vid'!V217</f>
        <v>233395</v>
      </c>
      <c r="Q218">
        <f t="shared" si="3"/>
        <v>12.3604875761544</v>
      </c>
      <c r="R218">
        <f>'Exploratory Data Analysis - vid'!X217</f>
        <v>4541</v>
      </c>
    </row>
    <row r="219" spans="1:18" x14ac:dyDescent="0.35">
      <c r="A219">
        <v>217</v>
      </c>
      <c r="B219" t="str">
        <f>'Exploratory Data Analysis - vid'!B218</f>
        <v>D0Yr1D7X-nw</v>
      </c>
      <c r="C219">
        <f>'Exploratory Data Analysis - vid'!N218</f>
        <v>10</v>
      </c>
      <c r="D219">
        <f>'Exploratory Data Analysis - vid'!O218</f>
        <v>2022</v>
      </c>
      <c r="E219">
        <f>IF('Exploratory Data Analysis - vid'!$AF218 = 'Multiple LR'!E$2,1,0)</f>
        <v>1</v>
      </c>
      <c r="F219">
        <f>IF('Exploratory Data Analysis - vid'!$AF218 = 'Multiple LR'!F$2,1,0)</f>
        <v>0</v>
      </c>
      <c r="G219">
        <f>IF('Exploratory Data Analysis - vid'!$AF218 = 'Multiple LR'!G$2,1,0)</f>
        <v>0</v>
      </c>
      <c r="H219">
        <f>IF('Exploratory Data Analysis - vid'!$AF218 = 'Multiple LR'!H$2,1,0)</f>
        <v>0</v>
      </c>
      <c r="I219">
        <f xml:space="preserve"> IF('Exploratory Data Analysis - vid'!$AL218='Multiple LR'!I$2,1,0)</f>
        <v>0</v>
      </c>
      <c r="J219">
        <f xml:space="preserve"> IF('Exploratory Data Analysis - vid'!$AL218='Multiple LR'!J$2,1,0)</f>
        <v>0</v>
      </c>
      <c r="K219">
        <f xml:space="preserve"> IF('Exploratory Data Analysis - vid'!$AL218='Multiple LR'!K$2,1,0)</f>
        <v>0</v>
      </c>
      <c r="L219">
        <f xml:space="preserve"> IF('Exploratory Data Analysis - vid'!$AL218='Multiple LR'!L$2,1,0)</f>
        <v>0</v>
      </c>
      <c r="M219">
        <f xml:space="preserve"> IF('Exploratory Data Analysis - vid'!$AL218='Multiple LR'!M$2,1,0)</f>
        <v>1</v>
      </c>
      <c r="N219">
        <f xml:space="preserve"> IF('Exploratory Data Analysis - vid'!$AL218='Multiple LR'!N$2,1,0)</f>
        <v>0</v>
      </c>
      <c r="O219">
        <v>603</v>
      </c>
      <c r="P219">
        <f>'Exploratory Data Analysis - vid'!V218</f>
        <v>225302</v>
      </c>
      <c r="Q219">
        <f t="shared" si="3"/>
        <v>12.325197003433754</v>
      </c>
      <c r="R219">
        <f>'Exploratory Data Analysis - vid'!X218</f>
        <v>3315</v>
      </c>
    </row>
    <row r="220" spans="1:18" x14ac:dyDescent="0.35">
      <c r="A220">
        <v>218</v>
      </c>
      <c r="B220" t="str">
        <f>'Exploratory Data Analysis - vid'!B219</f>
        <v>d16HyKeY-IU</v>
      </c>
      <c r="C220">
        <f>'Exploratory Data Analysis - vid'!N219</f>
        <v>10</v>
      </c>
      <c r="D220">
        <f>'Exploratory Data Analysis - vid'!O219</f>
        <v>2022</v>
      </c>
      <c r="E220">
        <f>IF('Exploratory Data Analysis - vid'!$AF219 = 'Multiple LR'!E$2,1,0)</f>
        <v>0</v>
      </c>
      <c r="F220">
        <f>IF('Exploratory Data Analysis - vid'!$AF219 = 'Multiple LR'!F$2,1,0)</f>
        <v>0</v>
      </c>
      <c r="G220">
        <f>IF('Exploratory Data Analysis - vid'!$AF219 = 'Multiple LR'!G$2,1,0)</f>
        <v>1</v>
      </c>
      <c r="H220">
        <f>IF('Exploratory Data Analysis - vid'!$AF219 = 'Multiple LR'!H$2,1,0)</f>
        <v>0</v>
      </c>
      <c r="I220">
        <f xml:space="preserve"> IF('Exploratory Data Analysis - vid'!$AL219='Multiple LR'!I$2,1,0)</f>
        <v>0</v>
      </c>
      <c r="J220">
        <f xml:space="preserve"> IF('Exploratory Data Analysis - vid'!$AL219='Multiple LR'!J$2,1,0)</f>
        <v>1</v>
      </c>
      <c r="K220">
        <f xml:space="preserve"> IF('Exploratory Data Analysis - vid'!$AL219='Multiple LR'!K$2,1,0)</f>
        <v>0</v>
      </c>
      <c r="L220">
        <f xml:space="preserve"> IF('Exploratory Data Analysis - vid'!$AL219='Multiple LR'!L$2,1,0)</f>
        <v>0</v>
      </c>
      <c r="M220">
        <f xml:space="preserve"> IF('Exploratory Data Analysis - vid'!$AL219='Multiple LR'!M$2,1,0)</f>
        <v>0</v>
      </c>
      <c r="N220">
        <f xml:space="preserve"> IF('Exploratory Data Analysis - vid'!$AL219='Multiple LR'!N$2,1,0)</f>
        <v>0</v>
      </c>
      <c r="O220">
        <v>560</v>
      </c>
      <c r="P220">
        <f>'Exploratory Data Analysis - vid'!V219</f>
        <v>126662</v>
      </c>
      <c r="Q220">
        <f t="shared" si="3"/>
        <v>11.749277400250509</v>
      </c>
      <c r="R220">
        <f>'Exploratory Data Analysis - vid'!X219</f>
        <v>2188</v>
      </c>
    </row>
    <row r="221" spans="1:18" x14ac:dyDescent="0.35">
      <c r="A221">
        <v>219</v>
      </c>
      <c r="B221" t="str">
        <f>'Exploratory Data Analysis - vid'!B220</f>
        <v>5zGa9h_s8kw</v>
      </c>
      <c r="C221">
        <f>'Exploratory Data Analysis - vid'!N220</f>
        <v>10</v>
      </c>
      <c r="D221">
        <f>'Exploratory Data Analysis - vid'!O220</f>
        <v>2022</v>
      </c>
      <c r="E221">
        <f>IF('Exploratory Data Analysis - vid'!$AF220 = 'Multiple LR'!E$2,1,0)</f>
        <v>0</v>
      </c>
      <c r="F221">
        <f>IF('Exploratory Data Analysis - vid'!$AF220 = 'Multiple LR'!F$2,1,0)</f>
        <v>1</v>
      </c>
      <c r="G221">
        <f>IF('Exploratory Data Analysis - vid'!$AF220 = 'Multiple LR'!G$2,1,0)</f>
        <v>0</v>
      </c>
      <c r="H221">
        <f>IF('Exploratory Data Analysis - vid'!$AF220 = 'Multiple LR'!H$2,1,0)</f>
        <v>0</v>
      </c>
      <c r="I221">
        <f xml:space="preserve"> IF('Exploratory Data Analysis - vid'!$AL220='Multiple LR'!I$2,1,0)</f>
        <v>0</v>
      </c>
      <c r="J221">
        <f xml:space="preserve"> IF('Exploratory Data Analysis - vid'!$AL220='Multiple LR'!J$2,1,0)</f>
        <v>0</v>
      </c>
      <c r="K221">
        <f xml:space="preserve"> IF('Exploratory Data Analysis - vid'!$AL220='Multiple LR'!K$2,1,0)</f>
        <v>1</v>
      </c>
      <c r="L221">
        <f xml:space="preserve"> IF('Exploratory Data Analysis - vid'!$AL220='Multiple LR'!L$2,1,0)</f>
        <v>0</v>
      </c>
      <c r="M221">
        <f xml:space="preserve"> IF('Exploratory Data Analysis - vid'!$AL220='Multiple LR'!M$2,1,0)</f>
        <v>0</v>
      </c>
      <c r="N221">
        <f xml:space="preserve"> IF('Exploratory Data Analysis - vid'!$AL220='Multiple LR'!N$2,1,0)</f>
        <v>0</v>
      </c>
      <c r="O221">
        <v>1277</v>
      </c>
      <c r="P221">
        <f>'Exploratory Data Analysis - vid'!V220</f>
        <v>22211</v>
      </c>
      <c r="Q221">
        <f t="shared" si="3"/>
        <v>10.008342940638508</v>
      </c>
      <c r="R221">
        <f>'Exploratory Data Analysis - vid'!X220</f>
        <v>450</v>
      </c>
    </row>
    <row r="222" spans="1:18" x14ac:dyDescent="0.35">
      <c r="A222">
        <v>220</v>
      </c>
      <c r="B222" t="str">
        <f>'Exploratory Data Analysis - vid'!B221</f>
        <v>6QlBTCdWEws</v>
      </c>
      <c r="C222">
        <f>'Exploratory Data Analysis - vid'!N221</f>
        <v>10</v>
      </c>
      <c r="D222">
        <f>'Exploratory Data Analysis - vid'!O221</f>
        <v>2022</v>
      </c>
      <c r="E222">
        <f>IF('Exploratory Data Analysis - vid'!$AF221 = 'Multiple LR'!E$2,1,0)</f>
        <v>1</v>
      </c>
      <c r="F222">
        <f>IF('Exploratory Data Analysis - vid'!$AF221 = 'Multiple LR'!F$2,1,0)</f>
        <v>0</v>
      </c>
      <c r="G222">
        <f>IF('Exploratory Data Analysis - vid'!$AF221 = 'Multiple LR'!G$2,1,0)</f>
        <v>0</v>
      </c>
      <c r="H222">
        <f>IF('Exploratory Data Analysis - vid'!$AF221 = 'Multiple LR'!H$2,1,0)</f>
        <v>0</v>
      </c>
      <c r="I222">
        <f xml:space="preserve"> IF('Exploratory Data Analysis - vid'!$AL221='Multiple LR'!I$2,1,0)</f>
        <v>1</v>
      </c>
      <c r="J222">
        <f xml:space="preserve"> IF('Exploratory Data Analysis - vid'!$AL221='Multiple LR'!J$2,1,0)</f>
        <v>0</v>
      </c>
      <c r="K222">
        <f xml:space="preserve"> IF('Exploratory Data Analysis - vid'!$AL221='Multiple LR'!K$2,1,0)</f>
        <v>0</v>
      </c>
      <c r="L222">
        <f xml:space="preserve"> IF('Exploratory Data Analysis - vid'!$AL221='Multiple LR'!L$2,1,0)</f>
        <v>0</v>
      </c>
      <c r="M222">
        <f xml:space="preserve"> IF('Exploratory Data Analysis - vid'!$AL221='Multiple LR'!M$2,1,0)</f>
        <v>0</v>
      </c>
      <c r="N222">
        <f xml:space="preserve"> IF('Exploratory Data Analysis - vid'!$AL221='Multiple LR'!N$2,1,0)</f>
        <v>0</v>
      </c>
      <c r="O222">
        <v>625</v>
      </c>
      <c r="P222">
        <f>'Exploratory Data Analysis - vid'!V221</f>
        <v>239010</v>
      </c>
      <c r="Q222">
        <f t="shared" si="3"/>
        <v>12.384260671042522</v>
      </c>
      <c r="R222">
        <f>'Exploratory Data Analysis - vid'!X221</f>
        <v>4158</v>
      </c>
    </row>
    <row r="223" spans="1:18" x14ac:dyDescent="0.35">
      <c r="A223">
        <v>221</v>
      </c>
      <c r="B223" t="str">
        <f>'Exploratory Data Analysis - vid'!B222</f>
        <v>7hHuym2c2Oc</v>
      </c>
      <c r="C223">
        <f>'Exploratory Data Analysis - vid'!N222</f>
        <v>11</v>
      </c>
      <c r="D223">
        <f>'Exploratory Data Analysis - vid'!O222</f>
        <v>2022</v>
      </c>
      <c r="E223">
        <f>IF('Exploratory Data Analysis - vid'!$AF222 = 'Multiple LR'!E$2,1,0)</f>
        <v>1</v>
      </c>
      <c r="F223">
        <f>IF('Exploratory Data Analysis - vid'!$AF222 = 'Multiple LR'!F$2,1,0)</f>
        <v>0</v>
      </c>
      <c r="G223">
        <f>IF('Exploratory Data Analysis - vid'!$AF222 = 'Multiple LR'!G$2,1,0)</f>
        <v>0</v>
      </c>
      <c r="H223">
        <f>IF('Exploratory Data Analysis - vid'!$AF222 = 'Multiple LR'!H$2,1,0)</f>
        <v>0</v>
      </c>
      <c r="I223">
        <f xml:space="preserve"> IF('Exploratory Data Analysis - vid'!$AL222='Multiple LR'!I$2,1,0)</f>
        <v>0</v>
      </c>
      <c r="J223">
        <f xml:space="preserve"> IF('Exploratory Data Analysis - vid'!$AL222='Multiple LR'!J$2,1,0)</f>
        <v>0</v>
      </c>
      <c r="K223">
        <f xml:space="preserve"> IF('Exploratory Data Analysis - vid'!$AL222='Multiple LR'!K$2,1,0)</f>
        <v>1</v>
      </c>
      <c r="L223">
        <f xml:space="preserve"> IF('Exploratory Data Analysis - vid'!$AL222='Multiple LR'!L$2,1,0)</f>
        <v>0</v>
      </c>
      <c r="M223">
        <f xml:space="preserve"> IF('Exploratory Data Analysis - vid'!$AL222='Multiple LR'!M$2,1,0)</f>
        <v>0</v>
      </c>
      <c r="N223">
        <f xml:space="preserve"> IF('Exploratory Data Analysis - vid'!$AL222='Multiple LR'!N$2,1,0)</f>
        <v>0</v>
      </c>
      <c r="O223">
        <v>432</v>
      </c>
      <c r="P223">
        <f>'Exploratory Data Analysis - vid'!V222</f>
        <v>61650</v>
      </c>
      <c r="Q223">
        <f t="shared" si="3"/>
        <v>11.029228508592491</v>
      </c>
      <c r="R223">
        <f>'Exploratory Data Analysis - vid'!X222</f>
        <v>1282</v>
      </c>
    </row>
    <row r="224" spans="1:18" x14ac:dyDescent="0.35">
      <c r="A224">
        <v>222</v>
      </c>
      <c r="B224" t="str">
        <f>'Exploratory Data Analysis - vid'!B223</f>
        <v>RhmAzZEPpzg</v>
      </c>
      <c r="C224">
        <f>'Exploratory Data Analysis - vid'!N223</f>
        <v>11</v>
      </c>
      <c r="D224">
        <f>'Exploratory Data Analysis - vid'!O223</f>
        <v>2022</v>
      </c>
      <c r="E224">
        <f>IF('Exploratory Data Analysis - vid'!$AF223 = 'Multiple LR'!E$2,1,0)</f>
        <v>0</v>
      </c>
      <c r="F224">
        <f>IF('Exploratory Data Analysis - vid'!$AF223 = 'Multiple LR'!F$2,1,0)</f>
        <v>0</v>
      </c>
      <c r="G224">
        <f>IF('Exploratory Data Analysis - vid'!$AF223 = 'Multiple LR'!G$2,1,0)</f>
        <v>1</v>
      </c>
      <c r="H224">
        <f>IF('Exploratory Data Analysis - vid'!$AF223 = 'Multiple LR'!H$2,1,0)</f>
        <v>0</v>
      </c>
      <c r="I224">
        <f xml:space="preserve"> IF('Exploratory Data Analysis - vid'!$AL223='Multiple LR'!I$2,1,0)</f>
        <v>1</v>
      </c>
      <c r="J224">
        <f xml:space="preserve"> IF('Exploratory Data Analysis - vid'!$AL223='Multiple LR'!J$2,1,0)</f>
        <v>0</v>
      </c>
      <c r="K224">
        <f xml:space="preserve"> IF('Exploratory Data Analysis - vid'!$AL223='Multiple LR'!K$2,1,0)</f>
        <v>0</v>
      </c>
      <c r="L224">
        <f xml:space="preserve"> IF('Exploratory Data Analysis - vid'!$AL223='Multiple LR'!L$2,1,0)</f>
        <v>0</v>
      </c>
      <c r="M224">
        <f xml:space="preserve"> IF('Exploratory Data Analysis - vid'!$AL223='Multiple LR'!M$2,1,0)</f>
        <v>0</v>
      </c>
      <c r="N224">
        <f xml:space="preserve"> IF('Exploratory Data Analysis - vid'!$AL223='Multiple LR'!N$2,1,0)</f>
        <v>0</v>
      </c>
      <c r="O224">
        <v>1306</v>
      </c>
      <c r="P224">
        <f>'Exploratory Data Analysis - vid'!V223</f>
        <v>55510</v>
      </c>
      <c r="Q224">
        <f t="shared" si="3"/>
        <v>10.924318463684207</v>
      </c>
      <c r="R224">
        <f>'Exploratory Data Analysis - vid'!X223</f>
        <v>973</v>
      </c>
    </row>
    <row r="225" spans="1:18" x14ac:dyDescent="0.35">
      <c r="A225">
        <v>223</v>
      </c>
      <c r="B225" t="str">
        <f>'Exploratory Data Analysis - vid'!B224</f>
        <v>RZgpttoPIQo</v>
      </c>
      <c r="C225">
        <f>'Exploratory Data Analysis - vid'!N224</f>
        <v>11</v>
      </c>
      <c r="D225">
        <f>'Exploratory Data Analysis - vid'!O224</f>
        <v>2022</v>
      </c>
      <c r="E225">
        <f>IF('Exploratory Data Analysis - vid'!$AF224 = 'Multiple LR'!E$2,1,0)</f>
        <v>1</v>
      </c>
      <c r="F225">
        <f>IF('Exploratory Data Analysis - vid'!$AF224 = 'Multiple LR'!F$2,1,0)</f>
        <v>0</v>
      </c>
      <c r="G225">
        <f>IF('Exploratory Data Analysis - vid'!$AF224 = 'Multiple LR'!G$2,1,0)</f>
        <v>0</v>
      </c>
      <c r="H225">
        <f>IF('Exploratory Data Analysis - vid'!$AF224 = 'Multiple LR'!H$2,1,0)</f>
        <v>0</v>
      </c>
      <c r="I225">
        <f xml:space="preserve"> IF('Exploratory Data Analysis - vid'!$AL224='Multiple LR'!I$2,1,0)</f>
        <v>0</v>
      </c>
      <c r="J225">
        <f xml:space="preserve"> IF('Exploratory Data Analysis - vid'!$AL224='Multiple LR'!J$2,1,0)</f>
        <v>1</v>
      </c>
      <c r="K225">
        <f xml:space="preserve"> IF('Exploratory Data Analysis - vid'!$AL224='Multiple LR'!K$2,1,0)</f>
        <v>0</v>
      </c>
      <c r="L225">
        <f xml:space="preserve"> IF('Exploratory Data Analysis - vid'!$AL224='Multiple LR'!L$2,1,0)</f>
        <v>0</v>
      </c>
      <c r="M225">
        <f xml:space="preserve"> IF('Exploratory Data Analysis - vid'!$AL224='Multiple LR'!M$2,1,0)</f>
        <v>0</v>
      </c>
      <c r="N225">
        <f xml:space="preserve"> IF('Exploratory Data Analysis - vid'!$AL224='Multiple LR'!N$2,1,0)</f>
        <v>0</v>
      </c>
      <c r="O225">
        <v>550</v>
      </c>
      <c r="P225">
        <f>'Exploratory Data Analysis - vid'!V224</f>
        <v>177478</v>
      </c>
      <c r="Q225">
        <f t="shared" si="3"/>
        <v>12.086601936553985</v>
      </c>
      <c r="R225">
        <f>'Exploratory Data Analysis - vid'!X224</f>
        <v>3577</v>
      </c>
    </row>
    <row r="226" spans="1:18" x14ac:dyDescent="0.35">
      <c r="A226">
        <v>224</v>
      </c>
      <c r="B226" t="str">
        <f>'Exploratory Data Analysis - vid'!B225</f>
        <v>sc9a6ZwXqP0</v>
      </c>
      <c r="C226">
        <f>'Exploratory Data Analysis - vid'!N225</f>
        <v>11</v>
      </c>
      <c r="D226">
        <f>'Exploratory Data Analysis - vid'!O225</f>
        <v>2022</v>
      </c>
      <c r="E226">
        <f>IF('Exploratory Data Analysis - vid'!$AF225 = 'Multiple LR'!E$2,1,0)</f>
        <v>0</v>
      </c>
      <c r="F226">
        <f>IF('Exploratory Data Analysis - vid'!$AF225 = 'Multiple LR'!F$2,1,0)</f>
        <v>0</v>
      </c>
      <c r="G226">
        <f>IF('Exploratory Data Analysis - vid'!$AF225 = 'Multiple LR'!G$2,1,0)</f>
        <v>1</v>
      </c>
      <c r="H226">
        <f>IF('Exploratory Data Analysis - vid'!$AF225 = 'Multiple LR'!H$2,1,0)</f>
        <v>0</v>
      </c>
      <c r="I226">
        <f xml:space="preserve"> IF('Exploratory Data Analysis - vid'!$AL225='Multiple LR'!I$2,1,0)</f>
        <v>0</v>
      </c>
      <c r="J226">
        <f xml:space="preserve"> IF('Exploratory Data Analysis - vid'!$AL225='Multiple LR'!J$2,1,0)</f>
        <v>0</v>
      </c>
      <c r="K226">
        <f xml:space="preserve"> IF('Exploratory Data Analysis - vid'!$AL225='Multiple LR'!K$2,1,0)</f>
        <v>0</v>
      </c>
      <c r="L226">
        <f xml:space="preserve"> IF('Exploratory Data Analysis - vid'!$AL225='Multiple LR'!L$2,1,0)</f>
        <v>0</v>
      </c>
      <c r="M226">
        <f xml:space="preserve"> IF('Exploratory Data Analysis - vid'!$AL225='Multiple LR'!M$2,1,0)</f>
        <v>1</v>
      </c>
      <c r="N226">
        <f xml:space="preserve"> IF('Exploratory Data Analysis - vid'!$AL225='Multiple LR'!N$2,1,0)</f>
        <v>0</v>
      </c>
      <c r="O226">
        <v>586</v>
      </c>
      <c r="P226">
        <f>'Exploratory Data Analysis - vid'!V225</f>
        <v>63596</v>
      </c>
      <c r="Q226">
        <f t="shared" si="3"/>
        <v>11.0603058542686</v>
      </c>
      <c r="R226">
        <f>'Exploratory Data Analysis - vid'!X225</f>
        <v>1063</v>
      </c>
    </row>
    <row r="227" spans="1:18" x14ac:dyDescent="0.35">
      <c r="A227">
        <v>225</v>
      </c>
      <c r="B227" t="str">
        <f>'Exploratory Data Analysis - vid'!B226</f>
        <v>FW0ZzwfHmws</v>
      </c>
      <c r="C227">
        <f>'Exploratory Data Analysis - vid'!N226</f>
        <v>11</v>
      </c>
      <c r="D227">
        <f>'Exploratory Data Analysis - vid'!O226</f>
        <v>2022</v>
      </c>
      <c r="E227">
        <f>IF('Exploratory Data Analysis - vid'!$AF226 = 'Multiple LR'!E$2,1,0)</f>
        <v>0</v>
      </c>
      <c r="F227">
        <f>IF('Exploratory Data Analysis - vid'!$AF226 = 'Multiple LR'!F$2,1,0)</f>
        <v>1</v>
      </c>
      <c r="G227">
        <f>IF('Exploratory Data Analysis - vid'!$AF226 = 'Multiple LR'!G$2,1,0)</f>
        <v>0</v>
      </c>
      <c r="H227">
        <f>IF('Exploratory Data Analysis - vid'!$AF226 = 'Multiple LR'!H$2,1,0)</f>
        <v>0</v>
      </c>
      <c r="I227">
        <f xml:space="preserve"> IF('Exploratory Data Analysis - vid'!$AL226='Multiple LR'!I$2,1,0)</f>
        <v>0</v>
      </c>
      <c r="J227">
        <f xml:space="preserve"> IF('Exploratory Data Analysis - vid'!$AL226='Multiple LR'!J$2,1,0)</f>
        <v>0</v>
      </c>
      <c r="K227">
        <f xml:space="preserve"> IF('Exploratory Data Analysis - vid'!$AL226='Multiple LR'!K$2,1,0)</f>
        <v>0</v>
      </c>
      <c r="L227">
        <f xml:space="preserve"> IF('Exploratory Data Analysis - vid'!$AL226='Multiple LR'!L$2,1,0)</f>
        <v>1</v>
      </c>
      <c r="M227">
        <f xml:space="preserve"> IF('Exploratory Data Analysis - vid'!$AL226='Multiple LR'!M$2,1,0)</f>
        <v>0</v>
      </c>
      <c r="N227">
        <f xml:space="preserve"> IF('Exploratory Data Analysis - vid'!$AL226='Multiple LR'!N$2,1,0)</f>
        <v>0</v>
      </c>
      <c r="O227">
        <v>1145</v>
      </c>
      <c r="P227">
        <f>'Exploratory Data Analysis - vid'!V226</f>
        <v>77851</v>
      </c>
      <c r="Q227">
        <f t="shared" si="3"/>
        <v>11.262552022394802</v>
      </c>
      <c r="R227">
        <f>'Exploratory Data Analysis - vid'!X226</f>
        <v>1850</v>
      </c>
    </row>
    <row r="228" spans="1:18" x14ac:dyDescent="0.35">
      <c r="A228">
        <v>226</v>
      </c>
      <c r="B228" t="str">
        <f>'Exploratory Data Analysis - vid'!B227</f>
        <v>HokFSIVcrSk</v>
      </c>
      <c r="C228">
        <f>'Exploratory Data Analysis - vid'!N227</f>
        <v>11</v>
      </c>
      <c r="D228">
        <f>'Exploratory Data Analysis - vid'!O227</f>
        <v>2022</v>
      </c>
      <c r="E228">
        <f>IF('Exploratory Data Analysis - vid'!$AF227 = 'Multiple LR'!E$2,1,0)</f>
        <v>1</v>
      </c>
      <c r="F228">
        <f>IF('Exploratory Data Analysis - vid'!$AF227 = 'Multiple LR'!F$2,1,0)</f>
        <v>0</v>
      </c>
      <c r="G228">
        <f>IF('Exploratory Data Analysis - vid'!$AF227 = 'Multiple LR'!G$2,1,0)</f>
        <v>0</v>
      </c>
      <c r="H228">
        <f>IF('Exploratory Data Analysis - vid'!$AF227 = 'Multiple LR'!H$2,1,0)</f>
        <v>0</v>
      </c>
      <c r="I228">
        <f xml:space="preserve"> IF('Exploratory Data Analysis - vid'!$AL227='Multiple LR'!I$2,1,0)</f>
        <v>0</v>
      </c>
      <c r="J228">
        <f xml:space="preserve"> IF('Exploratory Data Analysis - vid'!$AL227='Multiple LR'!J$2,1,0)</f>
        <v>0</v>
      </c>
      <c r="K228">
        <f xml:space="preserve"> IF('Exploratory Data Analysis - vid'!$AL227='Multiple LR'!K$2,1,0)</f>
        <v>1</v>
      </c>
      <c r="L228">
        <f xml:space="preserve"> IF('Exploratory Data Analysis - vid'!$AL227='Multiple LR'!L$2,1,0)</f>
        <v>0</v>
      </c>
      <c r="M228">
        <f xml:space="preserve"> IF('Exploratory Data Analysis - vid'!$AL227='Multiple LR'!M$2,1,0)</f>
        <v>0</v>
      </c>
      <c r="N228">
        <f xml:space="preserve"> IF('Exploratory Data Analysis - vid'!$AL227='Multiple LR'!N$2,1,0)</f>
        <v>0</v>
      </c>
      <c r="O228">
        <v>657</v>
      </c>
      <c r="P228">
        <f>'Exploratory Data Analysis - vid'!V227</f>
        <v>36326</v>
      </c>
      <c r="Q228">
        <f t="shared" si="3"/>
        <v>10.500289017309388</v>
      </c>
      <c r="R228">
        <f>'Exploratory Data Analysis - vid'!X227</f>
        <v>779</v>
      </c>
    </row>
    <row r="229" spans="1:18" x14ac:dyDescent="0.35">
      <c r="A229">
        <v>227</v>
      </c>
      <c r="B229" t="str">
        <f>'Exploratory Data Analysis - vid'!B228</f>
        <v>jwB0meyYev8</v>
      </c>
      <c r="C229">
        <f>'Exploratory Data Analysis - vid'!N228</f>
        <v>11</v>
      </c>
      <c r="D229">
        <f>'Exploratory Data Analysis - vid'!O228</f>
        <v>2022</v>
      </c>
      <c r="E229">
        <f>IF('Exploratory Data Analysis - vid'!$AF228 = 'Multiple LR'!E$2,1,0)</f>
        <v>0</v>
      </c>
      <c r="F229">
        <f>IF('Exploratory Data Analysis - vid'!$AF228 = 'Multiple LR'!F$2,1,0)</f>
        <v>1</v>
      </c>
      <c r="G229">
        <f>IF('Exploratory Data Analysis - vid'!$AF228 = 'Multiple LR'!G$2,1,0)</f>
        <v>0</v>
      </c>
      <c r="H229">
        <f>IF('Exploratory Data Analysis - vid'!$AF228 = 'Multiple LR'!H$2,1,0)</f>
        <v>0</v>
      </c>
      <c r="I229">
        <f xml:space="preserve"> IF('Exploratory Data Analysis - vid'!$AL228='Multiple LR'!I$2,1,0)</f>
        <v>1</v>
      </c>
      <c r="J229">
        <f xml:space="preserve"> IF('Exploratory Data Analysis - vid'!$AL228='Multiple LR'!J$2,1,0)</f>
        <v>0</v>
      </c>
      <c r="K229">
        <f xml:space="preserve"> IF('Exploratory Data Analysis - vid'!$AL228='Multiple LR'!K$2,1,0)</f>
        <v>0</v>
      </c>
      <c r="L229">
        <f xml:space="preserve"> IF('Exploratory Data Analysis - vid'!$AL228='Multiple LR'!L$2,1,0)</f>
        <v>0</v>
      </c>
      <c r="M229">
        <f xml:space="preserve"> IF('Exploratory Data Analysis - vid'!$AL228='Multiple LR'!M$2,1,0)</f>
        <v>0</v>
      </c>
      <c r="N229">
        <f xml:space="preserve"> IF('Exploratory Data Analysis - vid'!$AL228='Multiple LR'!N$2,1,0)</f>
        <v>0</v>
      </c>
      <c r="O229">
        <v>1370</v>
      </c>
      <c r="P229">
        <f>'Exploratory Data Analysis - vid'!V228</f>
        <v>272136</v>
      </c>
      <c r="Q229">
        <f t="shared" si="3"/>
        <v>12.514057220319785</v>
      </c>
      <c r="R229">
        <f>'Exploratory Data Analysis - vid'!X228</f>
        <v>4077</v>
      </c>
    </row>
    <row r="230" spans="1:18" x14ac:dyDescent="0.35">
      <c r="A230">
        <v>228</v>
      </c>
      <c r="B230" t="str">
        <f>'Exploratory Data Analysis - vid'!B229</f>
        <v>AvQCrctddew</v>
      </c>
      <c r="C230">
        <f>'Exploratory Data Analysis - vid'!N229</f>
        <v>11</v>
      </c>
      <c r="D230">
        <f>'Exploratory Data Analysis - vid'!O229</f>
        <v>2022</v>
      </c>
      <c r="E230">
        <f>IF('Exploratory Data Analysis - vid'!$AF229 = 'Multiple LR'!E$2,1,0)</f>
        <v>1</v>
      </c>
      <c r="F230">
        <f>IF('Exploratory Data Analysis - vid'!$AF229 = 'Multiple LR'!F$2,1,0)</f>
        <v>0</v>
      </c>
      <c r="G230">
        <f>IF('Exploratory Data Analysis - vid'!$AF229 = 'Multiple LR'!G$2,1,0)</f>
        <v>0</v>
      </c>
      <c r="H230">
        <f>IF('Exploratory Data Analysis - vid'!$AF229 = 'Multiple LR'!H$2,1,0)</f>
        <v>0</v>
      </c>
      <c r="I230">
        <f xml:space="preserve"> IF('Exploratory Data Analysis - vid'!$AL229='Multiple LR'!I$2,1,0)</f>
        <v>0</v>
      </c>
      <c r="J230">
        <f xml:space="preserve"> IF('Exploratory Data Analysis - vid'!$AL229='Multiple LR'!J$2,1,0)</f>
        <v>0</v>
      </c>
      <c r="K230">
        <f xml:space="preserve"> IF('Exploratory Data Analysis - vid'!$AL229='Multiple LR'!K$2,1,0)</f>
        <v>0</v>
      </c>
      <c r="L230">
        <f xml:space="preserve"> IF('Exploratory Data Analysis - vid'!$AL229='Multiple LR'!L$2,1,0)</f>
        <v>1</v>
      </c>
      <c r="M230">
        <f xml:space="preserve"> IF('Exploratory Data Analysis - vid'!$AL229='Multiple LR'!M$2,1,0)</f>
        <v>0</v>
      </c>
      <c r="N230">
        <f xml:space="preserve"> IF('Exploratory Data Analysis - vid'!$AL229='Multiple LR'!N$2,1,0)</f>
        <v>0</v>
      </c>
      <c r="O230">
        <v>436</v>
      </c>
      <c r="P230">
        <f>'Exploratory Data Analysis - vid'!V229</f>
        <v>92586</v>
      </c>
      <c r="Q230">
        <f t="shared" si="3"/>
        <v>11.43589322129926</v>
      </c>
      <c r="R230">
        <f>'Exploratory Data Analysis - vid'!X229</f>
        <v>1647</v>
      </c>
    </row>
    <row r="231" spans="1:18" x14ac:dyDescent="0.35">
      <c r="A231">
        <v>229</v>
      </c>
      <c r="B231" t="str">
        <f>'Exploratory Data Analysis - vid'!B230</f>
        <v>HZQDGgaJcAo</v>
      </c>
      <c r="C231">
        <f>'Exploratory Data Analysis - vid'!N230</f>
        <v>11</v>
      </c>
      <c r="D231">
        <f>'Exploratory Data Analysis - vid'!O230</f>
        <v>2022</v>
      </c>
      <c r="E231">
        <f>IF('Exploratory Data Analysis - vid'!$AF230 = 'Multiple LR'!E$2,1,0)</f>
        <v>1</v>
      </c>
      <c r="F231">
        <f>IF('Exploratory Data Analysis - vid'!$AF230 = 'Multiple LR'!F$2,1,0)</f>
        <v>0</v>
      </c>
      <c r="G231">
        <f>IF('Exploratory Data Analysis - vid'!$AF230 = 'Multiple LR'!G$2,1,0)</f>
        <v>0</v>
      </c>
      <c r="H231">
        <f>IF('Exploratory Data Analysis - vid'!$AF230 = 'Multiple LR'!H$2,1,0)</f>
        <v>0</v>
      </c>
      <c r="I231">
        <f xml:space="preserve"> IF('Exploratory Data Analysis - vid'!$AL230='Multiple LR'!I$2,1,0)</f>
        <v>0</v>
      </c>
      <c r="J231">
        <f xml:space="preserve"> IF('Exploratory Data Analysis - vid'!$AL230='Multiple LR'!J$2,1,0)</f>
        <v>0</v>
      </c>
      <c r="K231">
        <f xml:space="preserve"> IF('Exploratory Data Analysis - vid'!$AL230='Multiple LR'!K$2,1,0)</f>
        <v>0</v>
      </c>
      <c r="L231">
        <f xml:space="preserve"> IF('Exploratory Data Analysis - vid'!$AL230='Multiple LR'!L$2,1,0)</f>
        <v>1</v>
      </c>
      <c r="M231">
        <f xml:space="preserve"> IF('Exploratory Data Analysis - vid'!$AL230='Multiple LR'!M$2,1,0)</f>
        <v>0</v>
      </c>
      <c r="N231">
        <f xml:space="preserve"> IF('Exploratory Data Analysis - vid'!$AL230='Multiple LR'!N$2,1,0)</f>
        <v>0</v>
      </c>
      <c r="O231">
        <v>490</v>
      </c>
      <c r="P231">
        <f>'Exploratory Data Analysis - vid'!V230</f>
        <v>70765</v>
      </c>
      <c r="Q231">
        <f t="shared" si="3"/>
        <v>11.167119807167939</v>
      </c>
      <c r="R231">
        <f>'Exploratory Data Analysis - vid'!X230</f>
        <v>1618</v>
      </c>
    </row>
    <row r="232" spans="1:18" x14ac:dyDescent="0.35">
      <c r="A232">
        <v>230</v>
      </c>
      <c r="B232" t="str">
        <f>'Exploratory Data Analysis - vid'!B231</f>
        <v>PZ7YZNDcL-4</v>
      </c>
      <c r="C232">
        <f>'Exploratory Data Analysis - vid'!N231</f>
        <v>11</v>
      </c>
      <c r="D232">
        <f>'Exploratory Data Analysis - vid'!O231</f>
        <v>2022</v>
      </c>
      <c r="E232">
        <f>IF('Exploratory Data Analysis - vid'!$AF231 = 'Multiple LR'!E$2,1,0)</f>
        <v>0</v>
      </c>
      <c r="F232">
        <f>IF('Exploratory Data Analysis - vid'!$AF231 = 'Multiple LR'!F$2,1,0)</f>
        <v>1</v>
      </c>
      <c r="G232">
        <f>IF('Exploratory Data Analysis - vid'!$AF231 = 'Multiple LR'!G$2,1,0)</f>
        <v>0</v>
      </c>
      <c r="H232">
        <f>IF('Exploratory Data Analysis - vid'!$AF231 = 'Multiple LR'!H$2,1,0)</f>
        <v>0</v>
      </c>
      <c r="I232">
        <f xml:space="preserve"> IF('Exploratory Data Analysis - vid'!$AL231='Multiple LR'!I$2,1,0)</f>
        <v>0</v>
      </c>
      <c r="J232">
        <f xml:space="preserve"> IF('Exploratory Data Analysis - vid'!$AL231='Multiple LR'!J$2,1,0)</f>
        <v>1</v>
      </c>
      <c r="K232">
        <f xml:space="preserve"> IF('Exploratory Data Analysis - vid'!$AL231='Multiple LR'!K$2,1,0)</f>
        <v>0</v>
      </c>
      <c r="L232">
        <f xml:space="preserve"> IF('Exploratory Data Analysis - vid'!$AL231='Multiple LR'!L$2,1,0)</f>
        <v>0</v>
      </c>
      <c r="M232">
        <f xml:space="preserve"> IF('Exploratory Data Analysis - vid'!$AL231='Multiple LR'!M$2,1,0)</f>
        <v>0</v>
      </c>
      <c r="N232">
        <f xml:space="preserve"> IF('Exploratory Data Analysis - vid'!$AL231='Multiple LR'!N$2,1,0)</f>
        <v>0</v>
      </c>
      <c r="O232">
        <v>372</v>
      </c>
      <c r="P232">
        <f>'Exploratory Data Analysis - vid'!V231</f>
        <v>218223</v>
      </c>
      <c r="Q232">
        <f t="shared" si="3"/>
        <v>12.293272754708763</v>
      </c>
      <c r="R232">
        <f>'Exploratory Data Analysis - vid'!X231</f>
        <v>6871</v>
      </c>
    </row>
    <row r="233" spans="1:18" x14ac:dyDescent="0.35">
      <c r="A233">
        <v>231</v>
      </c>
      <c r="B233" t="str">
        <f>'Exploratory Data Analysis - vid'!B232</f>
        <v>qvwtkWKO6-s</v>
      </c>
      <c r="C233">
        <f>'Exploratory Data Analysis - vid'!N232</f>
        <v>12</v>
      </c>
      <c r="D233">
        <f>'Exploratory Data Analysis - vid'!O232</f>
        <v>2022</v>
      </c>
      <c r="E233">
        <f>IF('Exploratory Data Analysis - vid'!$AF232 = 'Multiple LR'!E$2,1,0)</f>
        <v>1</v>
      </c>
      <c r="F233">
        <f>IF('Exploratory Data Analysis - vid'!$AF232 = 'Multiple LR'!F$2,1,0)</f>
        <v>0</v>
      </c>
      <c r="G233">
        <f>IF('Exploratory Data Analysis - vid'!$AF232 = 'Multiple LR'!G$2,1,0)</f>
        <v>0</v>
      </c>
      <c r="H233">
        <f>IF('Exploratory Data Analysis - vid'!$AF232 = 'Multiple LR'!H$2,1,0)</f>
        <v>0</v>
      </c>
      <c r="I233">
        <f xml:space="preserve"> IF('Exploratory Data Analysis - vid'!$AL232='Multiple LR'!I$2,1,0)</f>
        <v>1</v>
      </c>
      <c r="J233">
        <f xml:space="preserve"> IF('Exploratory Data Analysis - vid'!$AL232='Multiple LR'!J$2,1,0)</f>
        <v>0</v>
      </c>
      <c r="K233">
        <f xml:space="preserve"> IF('Exploratory Data Analysis - vid'!$AL232='Multiple LR'!K$2,1,0)</f>
        <v>0</v>
      </c>
      <c r="L233">
        <f xml:space="preserve"> IF('Exploratory Data Analysis - vid'!$AL232='Multiple LR'!L$2,1,0)</f>
        <v>0</v>
      </c>
      <c r="M233">
        <f xml:space="preserve"> IF('Exploratory Data Analysis - vid'!$AL232='Multiple LR'!M$2,1,0)</f>
        <v>0</v>
      </c>
      <c r="N233">
        <f xml:space="preserve"> IF('Exploratory Data Analysis - vid'!$AL232='Multiple LR'!N$2,1,0)</f>
        <v>0</v>
      </c>
      <c r="O233">
        <v>1199</v>
      </c>
      <c r="P233">
        <f>'Exploratory Data Analysis - vid'!V232</f>
        <v>70680</v>
      </c>
      <c r="Q233">
        <f t="shared" si="3"/>
        <v>11.165917926433632</v>
      </c>
      <c r="R233">
        <f>'Exploratory Data Analysis - vid'!X232</f>
        <v>1474</v>
      </c>
    </row>
    <row r="234" spans="1:18" x14ac:dyDescent="0.35">
      <c r="A234">
        <v>232</v>
      </c>
      <c r="B234" t="str">
        <f>'Exploratory Data Analysis - vid'!B233</f>
        <v>fMLa5MVodXI</v>
      </c>
      <c r="C234">
        <f>'Exploratory Data Analysis - vid'!N233</f>
        <v>12</v>
      </c>
      <c r="D234">
        <f>'Exploratory Data Analysis - vid'!O233</f>
        <v>2022</v>
      </c>
      <c r="E234">
        <f>IF('Exploratory Data Analysis - vid'!$AF233 = 'Multiple LR'!E$2,1,0)</f>
        <v>0</v>
      </c>
      <c r="F234">
        <f>IF('Exploratory Data Analysis - vid'!$AF233 = 'Multiple LR'!F$2,1,0)</f>
        <v>1</v>
      </c>
      <c r="G234">
        <f>IF('Exploratory Data Analysis - vid'!$AF233 = 'Multiple LR'!G$2,1,0)</f>
        <v>0</v>
      </c>
      <c r="H234">
        <f>IF('Exploratory Data Analysis - vid'!$AF233 = 'Multiple LR'!H$2,1,0)</f>
        <v>0</v>
      </c>
      <c r="I234">
        <f xml:space="preserve"> IF('Exploratory Data Analysis - vid'!$AL233='Multiple LR'!I$2,1,0)</f>
        <v>0</v>
      </c>
      <c r="J234">
        <f xml:space="preserve"> IF('Exploratory Data Analysis - vid'!$AL233='Multiple LR'!J$2,1,0)</f>
        <v>1</v>
      </c>
      <c r="K234">
        <f xml:space="preserve"> IF('Exploratory Data Analysis - vid'!$AL233='Multiple LR'!K$2,1,0)</f>
        <v>0</v>
      </c>
      <c r="L234">
        <f xml:space="preserve"> IF('Exploratory Data Analysis - vid'!$AL233='Multiple LR'!L$2,1,0)</f>
        <v>0</v>
      </c>
      <c r="M234">
        <f xml:space="preserve"> IF('Exploratory Data Analysis - vid'!$AL233='Multiple LR'!M$2,1,0)</f>
        <v>0</v>
      </c>
      <c r="N234">
        <f xml:space="preserve"> IF('Exploratory Data Analysis - vid'!$AL233='Multiple LR'!N$2,1,0)</f>
        <v>0</v>
      </c>
      <c r="O234">
        <v>696</v>
      </c>
      <c r="P234">
        <f>'Exploratory Data Analysis - vid'!V233</f>
        <v>41514</v>
      </c>
      <c r="Q234">
        <f t="shared" si="3"/>
        <v>10.633785998726866</v>
      </c>
      <c r="R234">
        <f>'Exploratory Data Analysis - vid'!X233</f>
        <v>803</v>
      </c>
    </row>
    <row r="235" spans="1:18" x14ac:dyDescent="0.35">
      <c r="A235">
        <v>233</v>
      </c>
      <c r="B235" t="str">
        <f>'Exploratory Data Analysis - vid'!B234</f>
        <v>oap8MzIGLKE</v>
      </c>
      <c r="C235">
        <f>'Exploratory Data Analysis - vid'!N234</f>
        <v>12</v>
      </c>
      <c r="D235">
        <f>'Exploratory Data Analysis - vid'!O234</f>
        <v>2022</v>
      </c>
      <c r="E235">
        <f>IF('Exploratory Data Analysis - vid'!$AF234 = 'Multiple LR'!E$2,1,0)</f>
        <v>1</v>
      </c>
      <c r="F235">
        <f>IF('Exploratory Data Analysis - vid'!$AF234 = 'Multiple LR'!F$2,1,0)</f>
        <v>0</v>
      </c>
      <c r="G235">
        <f>IF('Exploratory Data Analysis - vid'!$AF234 = 'Multiple LR'!G$2,1,0)</f>
        <v>0</v>
      </c>
      <c r="H235">
        <f>IF('Exploratory Data Analysis - vid'!$AF234 = 'Multiple LR'!H$2,1,0)</f>
        <v>0</v>
      </c>
      <c r="I235">
        <f xml:space="preserve"> IF('Exploratory Data Analysis - vid'!$AL234='Multiple LR'!I$2,1,0)</f>
        <v>0</v>
      </c>
      <c r="J235">
        <f xml:space="preserve"> IF('Exploratory Data Analysis - vid'!$AL234='Multiple LR'!J$2,1,0)</f>
        <v>1</v>
      </c>
      <c r="K235">
        <f xml:space="preserve"> IF('Exploratory Data Analysis - vid'!$AL234='Multiple LR'!K$2,1,0)</f>
        <v>0</v>
      </c>
      <c r="L235">
        <f xml:space="preserve"> IF('Exploratory Data Analysis - vid'!$AL234='Multiple LR'!L$2,1,0)</f>
        <v>0</v>
      </c>
      <c r="M235">
        <f xml:space="preserve"> IF('Exploratory Data Analysis - vid'!$AL234='Multiple LR'!M$2,1,0)</f>
        <v>0</v>
      </c>
      <c r="N235">
        <f xml:space="preserve"> IF('Exploratory Data Analysis - vid'!$AL234='Multiple LR'!N$2,1,0)</f>
        <v>0</v>
      </c>
      <c r="O235">
        <v>664</v>
      </c>
      <c r="P235">
        <f>'Exploratory Data Analysis - vid'!V234</f>
        <v>43167</v>
      </c>
      <c r="Q235">
        <f t="shared" si="3"/>
        <v>10.672831593431527</v>
      </c>
      <c r="R235">
        <f>'Exploratory Data Analysis - vid'!X234</f>
        <v>822</v>
      </c>
    </row>
    <row r="236" spans="1:18" x14ac:dyDescent="0.35">
      <c r="A236">
        <v>234</v>
      </c>
      <c r="B236" t="str">
        <f>'Exploratory Data Analysis - vid'!B235</f>
        <v>ToGIcAbhR6k</v>
      </c>
      <c r="C236">
        <f>'Exploratory Data Analysis - vid'!N235</f>
        <v>12</v>
      </c>
      <c r="D236">
        <f>'Exploratory Data Analysis - vid'!O235</f>
        <v>2022</v>
      </c>
      <c r="E236">
        <f>IF('Exploratory Data Analysis - vid'!$AF235 = 'Multiple LR'!E$2,1,0)</f>
        <v>1</v>
      </c>
      <c r="F236">
        <f>IF('Exploratory Data Analysis - vid'!$AF235 = 'Multiple LR'!F$2,1,0)</f>
        <v>0</v>
      </c>
      <c r="G236">
        <f>IF('Exploratory Data Analysis - vid'!$AF235 = 'Multiple LR'!G$2,1,0)</f>
        <v>0</v>
      </c>
      <c r="H236">
        <f>IF('Exploratory Data Analysis - vid'!$AF235 = 'Multiple LR'!H$2,1,0)</f>
        <v>0</v>
      </c>
      <c r="I236">
        <f xml:space="preserve"> IF('Exploratory Data Analysis - vid'!$AL235='Multiple LR'!I$2,1,0)</f>
        <v>0</v>
      </c>
      <c r="J236">
        <f xml:space="preserve"> IF('Exploratory Data Analysis - vid'!$AL235='Multiple LR'!J$2,1,0)</f>
        <v>0</v>
      </c>
      <c r="K236">
        <f xml:space="preserve"> IF('Exploratory Data Analysis - vid'!$AL235='Multiple LR'!K$2,1,0)</f>
        <v>0</v>
      </c>
      <c r="L236">
        <f xml:space="preserve"> IF('Exploratory Data Analysis - vid'!$AL235='Multiple LR'!L$2,1,0)</f>
        <v>1</v>
      </c>
      <c r="M236">
        <f xml:space="preserve"> IF('Exploratory Data Analysis - vid'!$AL235='Multiple LR'!M$2,1,0)</f>
        <v>0</v>
      </c>
      <c r="N236">
        <f xml:space="preserve"> IF('Exploratory Data Analysis - vid'!$AL235='Multiple LR'!N$2,1,0)</f>
        <v>0</v>
      </c>
      <c r="O236">
        <v>643</v>
      </c>
      <c r="P236">
        <f>'Exploratory Data Analysis - vid'!V235</f>
        <v>348000</v>
      </c>
      <c r="Q236">
        <f t="shared" si="3"/>
        <v>12.759957758756611</v>
      </c>
      <c r="R236">
        <f>'Exploratory Data Analysis - vid'!X235</f>
        <v>6980</v>
      </c>
    </row>
    <row r="237" spans="1:18" x14ac:dyDescent="0.35">
      <c r="A237">
        <v>235</v>
      </c>
      <c r="B237" t="str">
        <f>'Exploratory Data Analysis - vid'!B236</f>
        <v>ngMrJ_gJxB8</v>
      </c>
      <c r="C237">
        <f>'Exploratory Data Analysis - vid'!N236</f>
        <v>12</v>
      </c>
      <c r="D237">
        <f>'Exploratory Data Analysis - vid'!O236</f>
        <v>2022</v>
      </c>
      <c r="E237">
        <f>IF('Exploratory Data Analysis - vid'!$AF236 = 'Multiple LR'!E$2,1,0)</f>
        <v>1</v>
      </c>
      <c r="F237">
        <f>IF('Exploratory Data Analysis - vid'!$AF236 = 'Multiple LR'!F$2,1,0)</f>
        <v>0</v>
      </c>
      <c r="G237">
        <f>IF('Exploratory Data Analysis - vid'!$AF236 = 'Multiple LR'!G$2,1,0)</f>
        <v>0</v>
      </c>
      <c r="H237">
        <f>IF('Exploratory Data Analysis - vid'!$AF236 = 'Multiple LR'!H$2,1,0)</f>
        <v>0</v>
      </c>
      <c r="I237">
        <f xml:space="preserve"> IF('Exploratory Data Analysis - vid'!$AL236='Multiple LR'!I$2,1,0)</f>
        <v>0</v>
      </c>
      <c r="J237">
        <f xml:space="preserve"> IF('Exploratory Data Analysis - vid'!$AL236='Multiple LR'!J$2,1,0)</f>
        <v>0</v>
      </c>
      <c r="K237">
        <f xml:space="preserve"> IF('Exploratory Data Analysis - vid'!$AL236='Multiple LR'!K$2,1,0)</f>
        <v>1</v>
      </c>
      <c r="L237">
        <f xml:space="preserve"> IF('Exploratory Data Analysis - vid'!$AL236='Multiple LR'!L$2,1,0)</f>
        <v>0</v>
      </c>
      <c r="M237">
        <f xml:space="preserve"> IF('Exploratory Data Analysis - vid'!$AL236='Multiple LR'!M$2,1,0)</f>
        <v>0</v>
      </c>
      <c r="N237">
        <f xml:space="preserve"> IF('Exploratory Data Analysis - vid'!$AL236='Multiple LR'!N$2,1,0)</f>
        <v>0</v>
      </c>
      <c r="O237">
        <v>1209</v>
      </c>
      <c r="P237">
        <f>'Exploratory Data Analysis - vid'!V236</f>
        <v>169125</v>
      </c>
      <c r="Q237">
        <f t="shared" si="3"/>
        <v>12.038393365473089</v>
      </c>
      <c r="R237">
        <f>'Exploratory Data Analysis - vid'!X236</f>
        <v>3187</v>
      </c>
    </row>
    <row r="238" spans="1:18" x14ac:dyDescent="0.35">
      <c r="A238">
        <v>236</v>
      </c>
      <c r="B238" t="str">
        <f>'Exploratory Data Analysis - vid'!B237</f>
        <v>W-l9SwPmDJU</v>
      </c>
      <c r="C238">
        <f>'Exploratory Data Analysis - vid'!N237</f>
        <v>1</v>
      </c>
      <c r="D238">
        <f>'Exploratory Data Analysis - vid'!O237</f>
        <v>2023</v>
      </c>
      <c r="E238">
        <f>IF('Exploratory Data Analysis - vid'!$AF237 = 'Multiple LR'!E$2,1,0)</f>
        <v>0</v>
      </c>
      <c r="F238">
        <f>IF('Exploratory Data Analysis - vid'!$AF237 = 'Multiple LR'!F$2,1,0)</f>
        <v>0</v>
      </c>
      <c r="G238">
        <f>IF('Exploratory Data Analysis - vid'!$AF237 = 'Multiple LR'!G$2,1,0)</f>
        <v>1</v>
      </c>
      <c r="H238">
        <f>IF('Exploratory Data Analysis - vid'!$AF237 = 'Multiple LR'!H$2,1,0)</f>
        <v>0</v>
      </c>
      <c r="I238">
        <f xml:space="preserve"> IF('Exploratory Data Analysis - vid'!$AL237='Multiple LR'!I$2,1,0)</f>
        <v>0</v>
      </c>
      <c r="J238">
        <f xml:space="preserve"> IF('Exploratory Data Analysis - vid'!$AL237='Multiple LR'!J$2,1,0)</f>
        <v>0</v>
      </c>
      <c r="K238">
        <f xml:space="preserve"> IF('Exploratory Data Analysis - vid'!$AL237='Multiple LR'!K$2,1,0)</f>
        <v>1</v>
      </c>
      <c r="L238">
        <f xml:space="preserve"> IF('Exploratory Data Analysis - vid'!$AL237='Multiple LR'!L$2,1,0)</f>
        <v>0</v>
      </c>
      <c r="M238">
        <f xml:space="preserve"> IF('Exploratory Data Analysis - vid'!$AL237='Multiple LR'!M$2,1,0)</f>
        <v>0</v>
      </c>
      <c r="N238">
        <f xml:space="preserve"> IF('Exploratory Data Analysis - vid'!$AL237='Multiple LR'!N$2,1,0)</f>
        <v>0</v>
      </c>
      <c r="O238">
        <v>521</v>
      </c>
      <c r="P238">
        <f>'Exploratory Data Analysis - vid'!V237</f>
        <v>73023</v>
      </c>
      <c r="Q238">
        <f t="shared" si="3"/>
        <v>11.198529739000024</v>
      </c>
      <c r="R238">
        <f>'Exploratory Data Analysis - vid'!X237</f>
        <v>1769</v>
      </c>
    </row>
    <row r="239" spans="1:18" x14ac:dyDescent="0.35">
      <c r="A239">
        <v>237</v>
      </c>
      <c r="B239" t="str">
        <f>'Exploratory Data Analysis - vid'!B238</f>
        <v>Hcdm-bYBvY8</v>
      </c>
      <c r="C239">
        <f>'Exploratory Data Analysis - vid'!N238</f>
        <v>1</v>
      </c>
      <c r="D239">
        <f>'Exploratory Data Analysis - vid'!O238</f>
        <v>2023</v>
      </c>
      <c r="E239">
        <f>IF('Exploratory Data Analysis - vid'!$AF238 = 'Multiple LR'!E$2,1,0)</f>
        <v>1</v>
      </c>
      <c r="F239">
        <f>IF('Exploratory Data Analysis - vid'!$AF238 = 'Multiple LR'!F$2,1,0)</f>
        <v>0</v>
      </c>
      <c r="G239">
        <f>IF('Exploratory Data Analysis - vid'!$AF238 = 'Multiple LR'!G$2,1,0)</f>
        <v>0</v>
      </c>
      <c r="H239">
        <f>IF('Exploratory Data Analysis - vid'!$AF238 = 'Multiple LR'!H$2,1,0)</f>
        <v>0</v>
      </c>
      <c r="I239">
        <f xml:space="preserve"> IF('Exploratory Data Analysis - vid'!$AL238='Multiple LR'!I$2,1,0)</f>
        <v>0</v>
      </c>
      <c r="J239">
        <f xml:space="preserve"> IF('Exploratory Data Analysis - vid'!$AL238='Multiple LR'!J$2,1,0)</f>
        <v>0</v>
      </c>
      <c r="K239">
        <f xml:space="preserve"> IF('Exploratory Data Analysis - vid'!$AL238='Multiple LR'!K$2,1,0)</f>
        <v>1</v>
      </c>
      <c r="L239">
        <f xml:space="preserve"> IF('Exploratory Data Analysis - vid'!$AL238='Multiple LR'!L$2,1,0)</f>
        <v>0</v>
      </c>
      <c r="M239">
        <f xml:space="preserve"> IF('Exploratory Data Analysis - vid'!$AL238='Multiple LR'!M$2,1,0)</f>
        <v>0</v>
      </c>
      <c r="N239">
        <f xml:space="preserve"> IF('Exploratory Data Analysis - vid'!$AL238='Multiple LR'!N$2,1,0)</f>
        <v>0</v>
      </c>
      <c r="O239">
        <v>388</v>
      </c>
      <c r="P239">
        <f>'Exploratory Data Analysis - vid'!V238</f>
        <v>30766</v>
      </c>
      <c r="Q239">
        <f t="shared" si="3"/>
        <v>10.334165463115696</v>
      </c>
      <c r="R239">
        <f>'Exploratory Data Analysis - vid'!X238</f>
        <v>662</v>
      </c>
    </row>
    <row r="240" spans="1:18" x14ac:dyDescent="0.35">
      <c r="A240">
        <v>238</v>
      </c>
      <c r="B240" t="str">
        <f>'Exploratory Data Analysis - vid'!B239</f>
        <v>so13VBZNYx4</v>
      </c>
      <c r="C240">
        <f>'Exploratory Data Analysis - vid'!N239</f>
        <v>1</v>
      </c>
      <c r="D240">
        <f>'Exploratory Data Analysis - vid'!O239</f>
        <v>2023</v>
      </c>
      <c r="E240">
        <f>IF('Exploratory Data Analysis - vid'!$AF239 = 'Multiple LR'!E$2,1,0)</f>
        <v>1</v>
      </c>
      <c r="F240">
        <f>IF('Exploratory Data Analysis - vid'!$AF239 = 'Multiple LR'!F$2,1,0)</f>
        <v>0</v>
      </c>
      <c r="G240">
        <f>IF('Exploratory Data Analysis - vid'!$AF239 = 'Multiple LR'!G$2,1,0)</f>
        <v>0</v>
      </c>
      <c r="H240">
        <f>IF('Exploratory Data Analysis - vid'!$AF239 = 'Multiple LR'!H$2,1,0)</f>
        <v>0</v>
      </c>
      <c r="I240">
        <f xml:space="preserve"> IF('Exploratory Data Analysis - vid'!$AL239='Multiple LR'!I$2,1,0)</f>
        <v>0</v>
      </c>
      <c r="J240">
        <f xml:space="preserve"> IF('Exploratory Data Analysis - vid'!$AL239='Multiple LR'!J$2,1,0)</f>
        <v>0</v>
      </c>
      <c r="K240">
        <f xml:space="preserve"> IF('Exploratory Data Analysis - vid'!$AL239='Multiple LR'!K$2,1,0)</f>
        <v>0</v>
      </c>
      <c r="L240">
        <f xml:space="preserve"> IF('Exploratory Data Analysis - vid'!$AL239='Multiple LR'!L$2,1,0)</f>
        <v>1</v>
      </c>
      <c r="M240">
        <f xml:space="preserve"> IF('Exploratory Data Analysis - vid'!$AL239='Multiple LR'!M$2,1,0)</f>
        <v>0</v>
      </c>
      <c r="N240">
        <f xml:space="preserve"> IF('Exploratory Data Analysis - vid'!$AL239='Multiple LR'!N$2,1,0)</f>
        <v>0</v>
      </c>
      <c r="O240">
        <v>530</v>
      </c>
      <c r="P240">
        <f>'Exploratory Data Analysis - vid'!V239</f>
        <v>37747</v>
      </c>
      <c r="Q240">
        <f t="shared" si="3"/>
        <v>10.538661281320572</v>
      </c>
      <c r="R240">
        <f>'Exploratory Data Analysis - vid'!X239</f>
        <v>898</v>
      </c>
    </row>
    <row r="241" spans="1:18" x14ac:dyDescent="0.35">
      <c r="A241">
        <v>239</v>
      </c>
      <c r="B241" t="str">
        <f>'Exploratory Data Analysis - vid'!B240</f>
        <v>0t7jFyShJhI</v>
      </c>
      <c r="C241">
        <f>'Exploratory Data Analysis - vid'!N240</f>
        <v>1</v>
      </c>
      <c r="D241">
        <f>'Exploratory Data Analysis - vid'!O240</f>
        <v>2023</v>
      </c>
      <c r="E241">
        <f>IF('Exploratory Data Analysis - vid'!$AF240 = 'Multiple LR'!E$2,1,0)</f>
        <v>0</v>
      </c>
      <c r="F241">
        <f>IF('Exploratory Data Analysis - vid'!$AF240 = 'Multiple LR'!F$2,1,0)</f>
        <v>1</v>
      </c>
      <c r="G241">
        <f>IF('Exploratory Data Analysis - vid'!$AF240 = 'Multiple LR'!G$2,1,0)</f>
        <v>0</v>
      </c>
      <c r="H241">
        <f>IF('Exploratory Data Analysis - vid'!$AF240 = 'Multiple LR'!H$2,1,0)</f>
        <v>0</v>
      </c>
      <c r="I241">
        <f xml:space="preserve"> IF('Exploratory Data Analysis - vid'!$AL240='Multiple LR'!I$2,1,0)</f>
        <v>0</v>
      </c>
      <c r="J241">
        <f xml:space="preserve"> IF('Exploratory Data Analysis - vid'!$AL240='Multiple LR'!J$2,1,0)</f>
        <v>1</v>
      </c>
      <c r="K241">
        <f xml:space="preserve"> IF('Exploratory Data Analysis - vid'!$AL240='Multiple LR'!K$2,1,0)</f>
        <v>0</v>
      </c>
      <c r="L241">
        <f xml:space="preserve"> IF('Exploratory Data Analysis - vid'!$AL240='Multiple LR'!L$2,1,0)</f>
        <v>0</v>
      </c>
      <c r="M241">
        <f xml:space="preserve"> IF('Exploratory Data Analysis - vid'!$AL240='Multiple LR'!M$2,1,0)</f>
        <v>0</v>
      </c>
      <c r="N241">
        <f xml:space="preserve"> IF('Exploratory Data Analysis - vid'!$AL240='Multiple LR'!N$2,1,0)</f>
        <v>0</v>
      </c>
      <c r="O241">
        <v>405</v>
      </c>
      <c r="P241">
        <f>'Exploratory Data Analysis - vid'!V240</f>
        <v>24419</v>
      </c>
      <c r="Q241">
        <f t="shared" si="3"/>
        <v>10.103116796785271</v>
      </c>
      <c r="R241">
        <f>'Exploratory Data Analysis - vid'!X240</f>
        <v>607</v>
      </c>
    </row>
    <row r="242" spans="1:18" x14ac:dyDescent="0.35">
      <c r="A242">
        <v>240</v>
      </c>
      <c r="B242" t="str">
        <f>'Exploratory Data Analysis - vid'!B241</f>
        <v>N4rubBt8_bI</v>
      </c>
      <c r="C242">
        <f>'Exploratory Data Analysis - vid'!N241</f>
        <v>1</v>
      </c>
      <c r="D242">
        <f>'Exploratory Data Analysis - vid'!O241</f>
        <v>2023</v>
      </c>
      <c r="E242">
        <f>IF('Exploratory Data Analysis - vid'!$AF241 = 'Multiple LR'!E$2,1,0)</f>
        <v>1</v>
      </c>
      <c r="F242">
        <f>IF('Exploratory Data Analysis - vid'!$AF241 = 'Multiple LR'!F$2,1,0)</f>
        <v>0</v>
      </c>
      <c r="G242">
        <f>IF('Exploratory Data Analysis - vid'!$AF241 = 'Multiple LR'!G$2,1,0)</f>
        <v>0</v>
      </c>
      <c r="H242">
        <f>IF('Exploratory Data Analysis - vid'!$AF241 = 'Multiple LR'!H$2,1,0)</f>
        <v>0</v>
      </c>
      <c r="I242">
        <f xml:space="preserve"> IF('Exploratory Data Analysis - vid'!$AL241='Multiple LR'!I$2,1,0)</f>
        <v>0</v>
      </c>
      <c r="J242">
        <f xml:space="preserve"> IF('Exploratory Data Analysis - vid'!$AL241='Multiple LR'!J$2,1,0)</f>
        <v>1</v>
      </c>
      <c r="K242">
        <f xml:space="preserve"> IF('Exploratory Data Analysis - vid'!$AL241='Multiple LR'!K$2,1,0)</f>
        <v>0</v>
      </c>
      <c r="L242">
        <f xml:space="preserve"> IF('Exploratory Data Analysis - vid'!$AL241='Multiple LR'!L$2,1,0)</f>
        <v>0</v>
      </c>
      <c r="M242">
        <f xml:space="preserve"> IF('Exploratory Data Analysis - vid'!$AL241='Multiple LR'!M$2,1,0)</f>
        <v>0</v>
      </c>
      <c r="N242">
        <f xml:space="preserve"> IF('Exploratory Data Analysis - vid'!$AL241='Multiple LR'!N$2,1,0)</f>
        <v>0</v>
      </c>
      <c r="O242">
        <v>564</v>
      </c>
      <c r="P242">
        <f>'Exploratory Data Analysis - vid'!V241</f>
        <v>50268</v>
      </c>
      <c r="Q242">
        <f t="shared" si="3"/>
        <v>10.825123970735035</v>
      </c>
      <c r="R242">
        <f>'Exploratory Data Analysis - vid'!X241</f>
        <v>958</v>
      </c>
    </row>
    <row r="243" spans="1:18" x14ac:dyDescent="0.35">
      <c r="A243">
        <v>241</v>
      </c>
      <c r="B243" t="str">
        <f>'Exploratory Data Analysis - vid'!B242</f>
        <v>9yyjm0KOy0Q</v>
      </c>
      <c r="C243">
        <f>'Exploratory Data Analysis - vid'!N242</f>
        <v>1</v>
      </c>
      <c r="D243">
        <f>'Exploratory Data Analysis - vid'!O242</f>
        <v>2023</v>
      </c>
      <c r="E243">
        <f>IF('Exploratory Data Analysis - vid'!$AF242 = 'Multiple LR'!E$2,1,0)</f>
        <v>1</v>
      </c>
      <c r="F243">
        <f>IF('Exploratory Data Analysis - vid'!$AF242 = 'Multiple LR'!F$2,1,0)</f>
        <v>0</v>
      </c>
      <c r="G243">
        <f>IF('Exploratory Data Analysis - vid'!$AF242 = 'Multiple LR'!G$2,1,0)</f>
        <v>0</v>
      </c>
      <c r="H243">
        <f>IF('Exploratory Data Analysis - vid'!$AF242 = 'Multiple LR'!H$2,1,0)</f>
        <v>0</v>
      </c>
      <c r="I243">
        <f xml:space="preserve"> IF('Exploratory Data Analysis - vid'!$AL242='Multiple LR'!I$2,1,0)</f>
        <v>0</v>
      </c>
      <c r="J243">
        <f xml:space="preserve"> IF('Exploratory Data Analysis - vid'!$AL242='Multiple LR'!J$2,1,0)</f>
        <v>0</v>
      </c>
      <c r="K243">
        <f xml:space="preserve"> IF('Exploratory Data Analysis - vid'!$AL242='Multiple LR'!K$2,1,0)</f>
        <v>0</v>
      </c>
      <c r="L243">
        <f xml:space="preserve"> IF('Exploratory Data Analysis - vid'!$AL242='Multiple LR'!L$2,1,0)</f>
        <v>1</v>
      </c>
      <c r="M243">
        <f xml:space="preserve"> IF('Exploratory Data Analysis - vid'!$AL242='Multiple LR'!M$2,1,0)</f>
        <v>0</v>
      </c>
      <c r="N243">
        <f xml:space="preserve"> IF('Exploratory Data Analysis - vid'!$AL242='Multiple LR'!N$2,1,0)</f>
        <v>0</v>
      </c>
      <c r="O243">
        <v>665</v>
      </c>
      <c r="P243">
        <f>'Exploratory Data Analysis - vid'!V242</f>
        <v>148140</v>
      </c>
      <c r="Q243">
        <f t="shared" si="3"/>
        <v>11.90591305156728</v>
      </c>
      <c r="R243">
        <f>'Exploratory Data Analysis - vid'!X242</f>
        <v>2811</v>
      </c>
    </row>
    <row r="244" spans="1:18" x14ac:dyDescent="0.35">
      <c r="A244">
        <v>242</v>
      </c>
      <c r="B244" t="str">
        <f>'Exploratory Data Analysis - vid'!B243</f>
        <v>MjABjfRJXpw</v>
      </c>
      <c r="C244">
        <f>'Exploratory Data Analysis - vid'!N243</f>
        <v>1</v>
      </c>
      <c r="D244">
        <f>'Exploratory Data Analysis - vid'!O243</f>
        <v>2023</v>
      </c>
      <c r="E244">
        <f>IF('Exploratory Data Analysis - vid'!$AF243 = 'Multiple LR'!E$2,1,0)</f>
        <v>1</v>
      </c>
      <c r="F244">
        <f>IF('Exploratory Data Analysis - vid'!$AF243 = 'Multiple LR'!F$2,1,0)</f>
        <v>0</v>
      </c>
      <c r="G244">
        <f>IF('Exploratory Data Analysis - vid'!$AF243 = 'Multiple LR'!G$2,1,0)</f>
        <v>0</v>
      </c>
      <c r="H244">
        <f>IF('Exploratory Data Analysis - vid'!$AF243 = 'Multiple LR'!H$2,1,0)</f>
        <v>0</v>
      </c>
      <c r="I244">
        <f xml:space="preserve"> IF('Exploratory Data Analysis - vid'!$AL243='Multiple LR'!I$2,1,0)</f>
        <v>0</v>
      </c>
      <c r="J244">
        <f xml:space="preserve"> IF('Exploratory Data Analysis - vid'!$AL243='Multiple LR'!J$2,1,0)</f>
        <v>0</v>
      </c>
      <c r="K244">
        <f xml:space="preserve"> IF('Exploratory Data Analysis - vid'!$AL243='Multiple LR'!K$2,1,0)</f>
        <v>0</v>
      </c>
      <c r="L244">
        <f xml:space="preserve"> IF('Exploratory Data Analysis - vid'!$AL243='Multiple LR'!L$2,1,0)</f>
        <v>1</v>
      </c>
      <c r="M244">
        <f xml:space="preserve"> IF('Exploratory Data Analysis - vid'!$AL243='Multiple LR'!M$2,1,0)</f>
        <v>0</v>
      </c>
      <c r="N244">
        <f xml:space="preserve"> IF('Exploratory Data Analysis - vid'!$AL243='Multiple LR'!N$2,1,0)</f>
        <v>0</v>
      </c>
      <c r="O244">
        <v>518</v>
      </c>
      <c r="P244">
        <f>'Exploratory Data Analysis - vid'!V243</f>
        <v>220752</v>
      </c>
      <c r="Q244">
        <f t="shared" si="3"/>
        <v>12.304795178447815</v>
      </c>
      <c r="R244">
        <f>'Exploratory Data Analysis - vid'!X243</f>
        <v>3516</v>
      </c>
    </row>
    <row r="245" spans="1:18" x14ac:dyDescent="0.35">
      <c r="A245">
        <v>243</v>
      </c>
      <c r="B245" t="str">
        <f>'Exploratory Data Analysis - vid'!B244</f>
        <v>LjtPhyHjzLc</v>
      </c>
      <c r="C245">
        <f>'Exploratory Data Analysis - vid'!N244</f>
        <v>2</v>
      </c>
      <c r="D245">
        <f>'Exploratory Data Analysis - vid'!O244</f>
        <v>2023</v>
      </c>
      <c r="E245">
        <f>IF('Exploratory Data Analysis - vid'!$AF244 = 'Multiple LR'!E$2,1,0)</f>
        <v>0</v>
      </c>
      <c r="F245">
        <f>IF('Exploratory Data Analysis - vid'!$AF244 = 'Multiple LR'!F$2,1,0)</f>
        <v>1</v>
      </c>
      <c r="G245">
        <f>IF('Exploratory Data Analysis - vid'!$AF244 = 'Multiple LR'!G$2,1,0)</f>
        <v>0</v>
      </c>
      <c r="H245">
        <f>IF('Exploratory Data Analysis - vid'!$AF244 = 'Multiple LR'!H$2,1,0)</f>
        <v>0</v>
      </c>
      <c r="I245">
        <f xml:space="preserve"> IF('Exploratory Data Analysis - vid'!$AL244='Multiple LR'!I$2,1,0)</f>
        <v>0</v>
      </c>
      <c r="J245">
        <f xml:space="preserve"> IF('Exploratory Data Analysis - vid'!$AL244='Multiple LR'!J$2,1,0)</f>
        <v>0</v>
      </c>
      <c r="K245">
        <f xml:space="preserve"> IF('Exploratory Data Analysis - vid'!$AL244='Multiple LR'!K$2,1,0)</f>
        <v>1</v>
      </c>
      <c r="L245">
        <f xml:space="preserve"> IF('Exploratory Data Analysis - vid'!$AL244='Multiple LR'!L$2,1,0)</f>
        <v>0</v>
      </c>
      <c r="M245">
        <f xml:space="preserve"> IF('Exploratory Data Analysis - vid'!$AL244='Multiple LR'!M$2,1,0)</f>
        <v>0</v>
      </c>
      <c r="N245">
        <f xml:space="preserve"> IF('Exploratory Data Analysis - vid'!$AL244='Multiple LR'!N$2,1,0)</f>
        <v>0</v>
      </c>
      <c r="O245">
        <v>530</v>
      </c>
      <c r="P245">
        <f>'Exploratory Data Analysis - vid'!V244</f>
        <v>327864</v>
      </c>
      <c r="Q245">
        <f t="shared" si="3"/>
        <v>12.700354167235433</v>
      </c>
      <c r="R245">
        <f>'Exploratory Data Analysis - vid'!X244</f>
        <v>4109</v>
      </c>
    </row>
    <row r="246" spans="1:18" x14ac:dyDescent="0.35">
      <c r="A246">
        <v>244</v>
      </c>
      <c r="B246" t="str">
        <f>'Exploratory Data Analysis - vid'!B245</f>
        <v>7fpDxFRZJJM</v>
      </c>
      <c r="C246">
        <f>'Exploratory Data Analysis - vid'!N245</f>
        <v>2</v>
      </c>
      <c r="D246">
        <f>'Exploratory Data Analysis - vid'!O245</f>
        <v>2023</v>
      </c>
      <c r="E246">
        <f>IF('Exploratory Data Analysis - vid'!$AF245 = 'Multiple LR'!E$2,1,0)</f>
        <v>0</v>
      </c>
      <c r="F246">
        <f>IF('Exploratory Data Analysis - vid'!$AF245 = 'Multiple LR'!F$2,1,0)</f>
        <v>1</v>
      </c>
      <c r="G246">
        <f>IF('Exploratory Data Analysis - vid'!$AF245 = 'Multiple LR'!G$2,1,0)</f>
        <v>0</v>
      </c>
      <c r="H246">
        <f>IF('Exploratory Data Analysis - vid'!$AF245 = 'Multiple LR'!H$2,1,0)</f>
        <v>0</v>
      </c>
      <c r="I246">
        <f xml:space="preserve"> IF('Exploratory Data Analysis - vid'!$AL245='Multiple LR'!I$2,1,0)</f>
        <v>0</v>
      </c>
      <c r="J246">
        <f xml:space="preserve"> IF('Exploratory Data Analysis - vid'!$AL245='Multiple LR'!J$2,1,0)</f>
        <v>1</v>
      </c>
      <c r="K246">
        <f xml:space="preserve"> IF('Exploratory Data Analysis - vid'!$AL245='Multiple LR'!K$2,1,0)</f>
        <v>0</v>
      </c>
      <c r="L246">
        <f xml:space="preserve"> IF('Exploratory Data Analysis - vid'!$AL245='Multiple LR'!L$2,1,0)</f>
        <v>0</v>
      </c>
      <c r="M246">
        <f xml:space="preserve"> IF('Exploratory Data Analysis - vid'!$AL245='Multiple LR'!M$2,1,0)</f>
        <v>0</v>
      </c>
      <c r="N246">
        <f xml:space="preserve"> IF('Exploratory Data Analysis - vid'!$AL245='Multiple LR'!N$2,1,0)</f>
        <v>0</v>
      </c>
      <c r="O246">
        <v>593</v>
      </c>
      <c r="P246">
        <f>'Exploratory Data Analysis - vid'!V245</f>
        <v>132438</v>
      </c>
      <c r="Q246">
        <f t="shared" si="3"/>
        <v>11.793869890369267</v>
      </c>
      <c r="R246">
        <f>'Exploratory Data Analysis - vid'!X245</f>
        <v>2444</v>
      </c>
    </row>
    <row r="247" spans="1:18" x14ac:dyDescent="0.35">
      <c r="A247">
        <v>245</v>
      </c>
      <c r="B247" t="str">
        <f>'Exploratory Data Analysis - vid'!B246</f>
        <v>ezGEuBwn6lY</v>
      </c>
      <c r="C247">
        <f>'Exploratory Data Analysis - vid'!N246</f>
        <v>2</v>
      </c>
      <c r="D247">
        <f>'Exploratory Data Analysis - vid'!O246</f>
        <v>2023</v>
      </c>
      <c r="E247">
        <f>IF('Exploratory Data Analysis - vid'!$AF246 = 'Multiple LR'!E$2,1,0)</f>
        <v>1</v>
      </c>
      <c r="F247">
        <f>IF('Exploratory Data Analysis - vid'!$AF246 = 'Multiple LR'!F$2,1,0)</f>
        <v>0</v>
      </c>
      <c r="G247">
        <f>IF('Exploratory Data Analysis - vid'!$AF246 = 'Multiple LR'!G$2,1,0)</f>
        <v>0</v>
      </c>
      <c r="H247">
        <f>IF('Exploratory Data Analysis - vid'!$AF246 = 'Multiple LR'!H$2,1,0)</f>
        <v>0</v>
      </c>
      <c r="I247">
        <f xml:space="preserve"> IF('Exploratory Data Analysis - vid'!$AL246='Multiple LR'!I$2,1,0)</f>
        <v>0</v>
      </c>
      <c r="J247">
        <f xml:space="preserve"> IF('Exploratory Data Analysis - vid'!$AL246='Multiple LR'!J$2,1,0)</f>
        <v>0</v>
      </c>
      <c r="K247">
        <f xml:space="preserve"> IF('Exploratory Data Analysis - vid'!$AL246='Multiple LR'!K$2,1,0)</f>
        <v>1</v>
      </c>
      <c r="L247">
        <f xml:space="preserve"> IF('Exploratory Data Analysis - vid'!$AL246='Multiple LR'!L$2,1,0)</f>
        <v>0</v>
      </c>
      <c r="M247">
        <f xml:space="preserve"> IF('Exploratory Data Analysis - vid'!$AL246='Multiple LR'!M$2,1,0)</f>
        <v>0</v>
      </c>
      <c r="N247">
        <f xml:space="preserve"> IF('Exploratory Data Analysis - vid'!$AL246='Multiple LR'!N$2,1,0)</f>
        <v>0</v>
      </c>
      <c r="O247">
        <v>712</v>
      </c>
      <c r="P247">
        <f>'Exploratory Data Analysis - vid'!V246</f>
        <v>160483</v>
      </c>
      <c r="Q247">
        <f t="shared" si="3"/>
        <v>11.985943296939279</v>
      </c>
      <c r="R247">
        <f>'Exploratory Data Analysis - vid'!X246</f>
        <v>3691</v>
      </c>
    </row>
    <row r="248" spans="1:18" x14ac:dyDescent="0.35">
      <c r="A248">
        <v>246</v>
      </c>
      <c r="B248" t="str">
        <f>'Exploratory Data Analysis - vid'!B247</f>
        <v>XHRyAXHGDSg</v>
      </c>
      <c r="C248">
        <f>'Exploratory Data Analysis - vid'!N247</f>
        <v>2</v>
      </c>
      <c r="D248">
        <f>'Exploratory Data Analysis - vid'!O247</f>
        <v>2023</v>
      </c>
      <c r="E248">
        <f>IF('Exploratory Data Analysis - vid'!$AF247 = 'Multiple LR'!E$2,1,0)</f>
        <v>0</v>
      </c>
      <c r="F248">
        <f>IF('Exploratory Data Analysis - vid'!$AF247 = 'Multiple LR'!F$2,1,0)</f>
        <v>1</v>
      </c>
      <c r="G248">
        <f>IF('Exploratory Data Analysis - vid'!$AF247 = 'Multiple LR'!G$2,1,0)</f>
        <v>0</v>
      </c>
      <c r="H248">
        <f>IF('Exploratory Data Analysis - vid'!$AF247 = 'Multiple LR'!H$2,1,0)</f>
        <v>0</v>
      </c>
      <c r="I248">
        <f xml:space="preserve"> IF('Exploratory Data Analysis - vid'!$AL247='Multiple LR'!I$2,1,0)</f>
        <v>0</v>
      </c>
      <c r="J248">
        <f xml:space="preserve"> IF('Exploratory Data Analysis - vid'!$AL247='Multiple LR'!J$2,1,0)</f>
        <v>0</v>
      </c>
      <c r="K248">
        <f xml:space="preserve"> IF('Exploratory Data Analysis - vid'!$AL247='Multiple LR'!K$2,1,0)</f>
        <v>1</v>
      </c>
      <c r="L248">
        <f xml:space="preserve"> IF('Exploratory Data Analysis - vid'!$AL247='Multiple LR'!L$2,1,0)</f>
        <v>0</v>
      </c>
      <c r="M248">
        <f xml:space="preserve"> IF('Exploratory Data Analysis - vid'!$AL247='Multiple LR'!M$2,1,0)</f>
        <v>0</v>
      </c>
      <c r="N248">
        <f xml:space="preserve"> IF('Exploratory Data Analysis - vid'!$AL247='Multiple LR'!N$2,1,0)</f>
        <v>0</v>
      </c>
      <c r="O248">
        <v>545</v>
      </c>
      <c r="P248">
        <f>'Exploratory Data Analysis - vid'!V247</f>
        <v>40693</v>
      </c>
      <c r="Q248">
        <f t="shared" si="3"/>
        <v>10.61381136646669</v>
      </c>
      <c r="R248">
        <f>'Exploratory Data Analysis - vid'!X247</f>
        <v>1013</v>
      </c>
    </row>
    <row r="249" spans="1:18" x14ac:dyDescent="0.35">
      <c r="A249">
        <v>247</v>
      </c>
      <c r="B249" t="str">
        <f>'Exploratory Data Analysis - vid'!B248</f>
        <v>cRsO2NEW36k</v>
      </c>
      <c r="C249">
        <f>'Exploratory Data Analysis - vid'!N248</f>
        <v>2</v>
      </c>
      <c r="D249">
        <f>'Exploratory Data Analysis - vid'!O248</f>
        <v>2023</v>
      </c>
      <c r="E249">
        <f>IF('Exploratory Data Analysis - vid'!$AF248 = 'Multiple LR'!E$2,1,0)</f>
        <v>1</v>
      </c>
      <c r="F249">
        <f>IF('Exploratory Data Analysis - vid'!$AF248 = 'Multiple LR'!F$2,1,0)</f>
        <v>0</v>
      </c>
      <c r="G249">
        <f>IF('Exploratory Data Analysis - vid'!$AF248 = 'Multiple LR'!G$2,1,0)</f>
        <v>0</v>
      </c>
      <c r="H249">
        <f>IF('Exploratory Data Analysis - vid'!$AF248 = 'Multiple LR'!H$2,1,0)</f>
        <v>0</v>
      </c>
      <c r="I249">
        <f xml:space="preserve"> IF('Exploratory Data Analysis - vid'!$AL248='Multiple LR'!I$2,1,0)</f>
        <v>0</v>
      </c>
      <c r="J249">
        <f xml:space="preserve"> IF('Exploratory Data Analysis - vid'!$AL248='Multiple LR'!J$2,1,0)</f>
        <v>0</v>
      </c>
      <c r="K249">
        <f xml:space="preserve"> IF('Exploratory Data Analysis - vid'!$AL248='Multiple LR'!K$2,1,0)</f>
        <v>1</v>
      </c>
      <c r="L249">
        <f xml:space="preserve"> IF('Exploratory Data Analysis - vid'!$AL248='Multiple LR'!L$2,1,0)</f>
        <v>0</v>
      </c>
      <c r="M249">
        <f xml:space="preserve"> IF('Exploratory Data Analysis - vid'!$AL248='Multiple LR'!M$2,1,0)</f>
        <v>0</v>
      </c>
      <c r="N249">
        <f xml:space="preserve"> IF('Exploratory Data Analysis - vid'!$AL248='Multiple LR'!N$2,1,0)</f>
        <v>0</v>
      </c>
      <c r="O249">
        <v>595</v>
      </c>
      <c r="P249">
        <f>'Exploratory Data Analysis - vid'!V248</f>
        <v>43362</v>
      </c>
      <c r="Q249">
        <f t="shared" si="3"/>
        <v>10.677338760511036</v>
      </c>
      <c r="R249">
        <f>'Exploratory Data Analysis - vid'!X248</f>
        <v>965</v>
      </c>
    </row>
    <row r="250" spans="1:18" x14ac:dyDescent="0.35">
      <c r="A250">
        <v>248</v>
      </c>
      <c r="B250" t="str">
        <f>'Exploratory Data Analysis - vid'!B249</f>
        <v>LZZm4_Tf7VM</v>
      </c>
      <c r="C250">
        <f>'Exploratory Data Analysis - vid'!N249</f>
        <v>2</v>
      </c>
      <c r="D250">
        <f>'Exploratory Data Analysis - vid'!O249</f>
        <v>2023</v>
      </c>
      <c r="E250">
        <f>IF('Exploratory Data Analysis - vid'!$AF249 = 'Multiple LR'!E$2,1,0)</f>
        <v>0</v>
      </c>
      <c r="F250">
        <f>IF('Exploratory Data Analysis - vid'!$AF249 = 'Multiple LR'!F$2,1,0)</f>
        <v>1</v>
      </c>
      <c r="G250">
        <f>IF('Exploratory Data Analysis - vid'!$AF249 = 'Multiple LR'!G$2,1,0)</f>
        <v>0</v>
      </c>
      <c r="H250">
        <f>IF('Exploratory Data Analysis - vid'!$AF249 = 'Multiple LR'!H$2,1,0)</f>
        <v>0</v>
      </c>
      <c r="I250">
        <f xml:space="preserve"> IF('Exploratory Data Analysis - vid'!$AL249='Multiple LR'!I$2,1,0)</f>
        <v>0</v>
      </c>
      <c r="J250">
        <f xml:space="preserve"> IF('Exploratory Data Analysis - vid'!$AL249='Multiple LR'!J$2,1,0)</f>
        <v>0</v>
      </c>
      <c r="K250">
        <f xml:space="preserve"> IF('Exploratory Data Analysis - vid'!$AL249='Multiple LR'!K$2,1,0)</f>
        <v>1</v>
      </c>
      <c r="L250">
        <f xml:space="preserve"> IF('Exploratory Data Analysis - vid'!$AL249='Multiple LR'!L$2,1,0)</f>
        <v>0</v>
      </c>
      <c r="M250">
        <f xml:space="preserve"> IF('Exploratory Data Analysis - vid'!$AL249='Multiple LR'!M$2,1,0)</f>
        <v>0</v>
      </c>
      <c r="N250">
        <f xml:space="preserve"> IF('Exploratory Data Analysis - vid'!$AL249='Multiple LR'!N$2,1,0)</f>
        <v>0</v>
      </c>
      <c r="O250">
        <v>453</v>
      </c>
      <c r="P250">
        <f>'Exploratory Data Analysis - vid'!V249</f>
        <v>116146</v>
      </c>
      <c r="Q250">
        <f t="shared" si="3"/>
        <v>11.662603299379114</v>
      </c>
      <c r="R250">
        <f>'Exploratory Data Analysis - vid'!X249</f>
        <v>2588</v>
      </c>
    </row>
    <row r="251" spans="1:18" x14ac:dyDescent="0.35">
      <c r="A251">
        <v>249</v>
      </c>
      <c r="B251" t="str">
        <f>'Exploratory Data Analysis - vid'!B250</f>
        <v>An-VP7wE0yw</v>
      </c>
      <c r="C251">
        <f>'Exploratory Data Analysis - vid'!N250</f>
        <v>3</v>
      </c>
      <c r="D251">
        <f>'Exploratory Data Analysis - vid'!O250</f>
        <v>2023</v>
      </c>
      <c r="E251">
        <f>IF('Exploratory Data Analysis - vid'!$AF250 = 'Multiple LR'!E$2,1,0)</f>
        <v>0</v>
      </c>
      <c r="F251">
        <f>IF('Exploratory Data Analysis - vid'!$AF250 = 'Multiple LR'!F$2,1,0)</f>
        <v>1</v>
      </c>
      <c r="G251">
        <f>IF('Exploratory Data Analysis - vid'!$AF250 = 'Multiple LR'!G$2,1,0)</f>
        <v>0</v>
      </c>
      <c r="H251">
        <f>IF('Exploratory Data Analysis - vid'!$AF250 = 'Multiple LR'!H$2,1,0)</f>
        <v>0</v>
      </c>
      <c r="I251">
        <f xml:space="preserve"> IF('Exploratory Data Analysis - vid'!$AL250='Multiple LR'!I$2,1,0)</f>
        <v>0</v>
      </c>
      <c r="J251">
        <f xml:space="preserve"> IF('Exploratory Data Analysis - vid'!$AL250='Multiple LR'!J$2,1,0)</f>
        <v>0</v>
      </c>
      <c r="K251">
        <f xml:space="preserve"> IF('Exploratory Data Analysis - vid'!$AL250='Multiple LR'!K$2,1,0)</f>
        <v>1</v>
      </c>
      <c r="L251">
        <f xml:space="preserve"> IF('Exploratory Data Analysis - vid'!$AL250='Multiple LR'!L$2,1,0)</f>
        <v>0</v>
      </c>
      <c r="M251">
        <f xml:space="preserve"> IF('Exploratory Data Analysis - vid'!$AL250='Multiple LR'!M$2,1,0)</f>
        <v>0</v>
      </c>
      <c r="N251">
        <f xml:space="preserve"> IF('Exploratory Data Analysis - vid'!$AL250='Multiple LR'!N$2,1,0)</f>
        <v>0</v>
      </c>
      <c r="O251">
        <v>401</v>
      </c>
      <c r="P251">
        <f>'Exploratory Data Analysis - vid'!V250</f>
        <v>122259</v>
      </c>
      <c r="Q251">
        <f t="shared" si="3"/>
        <v>11.713897024259229</v>
      </c>
      <c r="R251">
        <f>'Exploratory Data Analysis - vid'!X250</f>
        <v>1811</v>
      </c>
    </row>
    <row r="252" spans="1:18" x14ac:dyDescent="0.35">
      <c r="A252">
        <v>250</v>
      </c>
      <c r="B252" t="str">
        <f>'Exploratory Data Analysis - vid'!B251</f>
        <v>S51ds3TT6qg</v>
      </c>
      <c r="C252">
        <f>'Exploratory Data Analysis - vid'!N251</f>
        <v>3</v>
      </c>
      <c r="D252">
        <f>'Exploratory Data Analysis - vid'!O251</f>
        <v>2023</v>
      </c>
      <c r="E252">
        <f>IF('Exploratory Data Analysis - vid'!$AF251 = 'Multiple LR'!E$2,1,0)</f>
        <v>0</v>
      </c>
      <c r="F252">
        <f>IF('Exploratory Data Analysis - vid'!$AF251 = 'Multiple LR'!F$2,1,0)</f>
        <v>1</v>
      </c>
      <c r="G252">
        <f>IF('Exploratory Data Analysis - vid'!$AF251 = 'Multiple LR'!G$2,1,0)</f>
        <v>0</v>
      </c>
      <c r="H252">
        <f>IF('Exploratory Data Analysis - vid'!$AF251 = 'Multiple LR'!H$2,1,0)</f>
        <v>0</v>
      </c>
      <c r="I252">
        <f xml:space="preserve"> IF('Exploratory Data Analysis - vid'!$AL251='Multiple LR'!I$2,1,0)</f>
        <v>1</v>
      </c>
      <c r="J252">
        <f xml:space="preserve"> IF('Exploratory Data Analysis - vid'!$AL251='Multiple LR'!J$2,1,0)</f>
        <v>0</v>
      </c>
      <c r="K252">
        <f xml:space="preserve"> IF('Exploratory Data Analysis - vid'!$AL251='Multiple LR'!K$2,1,0)</f>
        <v>0</v>
      </c>
      <c r="L252">
        <f xml:space="preserve"> IF('Exploratory Data Analysis - vid'!$AL251='Multiple LR'!L$2,1,0)</f>
        <v>0</v>
      </c>
      <c r="M252">
        <f xml:space="preserve"> IF('Exploratory Data Analysis - vid'!$AL251='Multiple LR'!M$2,1,0)</f>
        <v>0</v>
      </c>
      <c r="N252">
        <f xml:space="preserve"> IF('Exploratory Data Analysis - vid'!$AL251='Multiple LR'!N$2,1,0)</f>
        <v>0</v>
      </c>
      <c r="O252">
        <v>544</v>
      </c>
      <c r="P252">
        <f>'Exploratory Data Analysis - vid'!V251</f>
        <v>240444</v>
      </c>
      <c r="Q252">
        <f t="shared" si="3"/>
        <v>12.390242493181747</v>
      </c>
      <c r="R252">
        <f>'Exploratory Data Analysis - vid'!X251</f>
        <v>3814</v>
      </c>
    </row>
    <row r="253" spans="1:18" x14ac:dyDescent="0.35">
      <c r="A253">
        <v>251</v>
      </c>
      <c r="B253" t="str">
        <f>'Exploratory Data Analysis - vid'!B252</f>
        <v>iHnFny_T8Cw</v>
      </c>
      <c r="C253">
        <f>'Exploratory Data Analysis - vid'!N252</f>
        <v>3</v>
      </c>
      <c r="D253">
        <f>'Exploratory Data Analysis - vid'!O252</f>
        <v>2023</v>
      </c>
      <c r="E253">
        <f>IF('Exploratory Data Analysis - vid'!$AF252 = 'Multiple LR'!E$2,1,0)</f>
        <v>1</v>
      </c>
      <c r="F253">
        <f>IF('Exploratory Data Analysis - vid'!$AF252 = 'Multiple LR'!F$2,1,0)</f>
        <v>0</v>
      </c>
      <c r="G253">
        <f>IF('Exploratory Data Analysis - vid'!$AF252 = 'Multiple LR'!G$2,1,0)</f>
        <v>0</v>
      </c>
      <c r="H253">
        <f>IF('Exploratory Data Analysis - vid'!$AF252 = 'Multiple LR'!H$2,1,0)</f>
        <v>0</v>
      </c>
      <c r="I253">
        <f xml:space="preserve"> IF('Exploratory Data Analysis - vid'!$AL252='Multiple LR'!I$2,1,0)</f>
        <v>1</v>
      </c>
      <c r="J253">
        <f xml:space="preserve"> IF('Exploratory Data Analysis - vid'!$AL252='Multiple LR'!J$2,1,0)</f>
        <v>0</v>
      </c>
      <c r="K253">
        <f xml:space="preserve"> IF('Exploratory Data Analysis - vid'!$AL252='Multiple LR'!K$2,1,0)</f>
        <v>0</v>
      </c>
      <c r="L253">
        <f xml:space="preserve"> IF('Exploratory Data Analysis - vid'!$AL252='Multiple LR'!L$2,1,0)</f>
        <v>0</v>
      </c>
      <c r="M253">
        <f xml:space="preserve"> IF('Exploratory Data Analysis - vid'!$AL252='Multiple LR'!M$2,1,0)</f>
        <v>0</v>
      </c>
      <c r="N253">
        <f xml:space="preserve"> IF('Exploratory Data Analysis - vid'!$AL252='Multiple LR'!N$2,1,0)</f>
        <v>0</v>
      </c>
      <c r="O253">
        <v>493</v>
      </c>
      <c r="P253">
        <f>'Exploratory Data Analysis - vid'!V252</f>
        <v>50962</v>
      </c>
      <c r="Q253">
        <f t="shared" si="3"/>
        <v>10.83883553594374</v>
      </c>
      <c r="R253">
        <f>'Exploratory Data Analysis - vid'!X252</f>
        <v>1026</v>
      </c>
    </row>
    <row r="254" spans="1:18" x14ac:dyDescent="0.35">
      <c r="A254">
        <v>252</v>
      </c>
      <c r="B254" t="str">
        <f>'Exploratory Data Analysis - vid'!B253</f>
        <v>fladWERrGhI</v>
      </c>
      <c r="C254">
        <f>'Exploratory Data Analysis - vid'!N253</f>
        <v>12</v>
      </c>
      <c r="D254">
        <f>'Exploratory Data Analysis - vid'!O253</f>
        <v>2020</v>
      </c>
      <c r="E254">
        <f>IF('Exploratory Data Analysis - vid'!$AF253 = 'Multiple LR'!E$2,1,0)</f>
        <v>0</v>
      </c>
      <c r="F254">
        <f>IF('Exploratory Data Analysis - vid'!$AF253 = 'Multiple LR'!F$2,1,0)</f>
        <v>1</v>
      </c>
      <c r="G254">
        <f>IF('Exploratory Data Analysis - vid'!$AF253 = 'Multiple LR'!G$2,1,0)</f>
        <v>0</v>
      </c>
      <c r="H254">
        <f>IF('Exploratory Data Analysis - vid'!$AF253 = 'Multiple LR'!H$2,1,0)</f>
        <v>0</v>
      </c>
      <c r="I254">
        <f xml:space="preserve"> IF('Exploratory Data Analysis - vid'!$AL253='Multiple LR'!I$2,1,0)</f>
        <v>0</v>
      </c>
      <c r="J254">
        <f xml:space="preserve"> IF('Exploratory Data Analysis - vid'!$AL253='Multiple LR'!J$2,1,0)</f>
        <v>1</v>
      </c>
      <c r="K254">
        <f xml:space="preserve"> IF('Exploratory Data Analysis - vid'!$AL253='Multiple LR'!K$2,1,0)</f>
        <v>0</v>
      </c>
      <c r="L254">
        <f xml:space="preserve"> IF('Exploratory Data Analysis - vid'!$AL253='Multiple LR'!L$2,1,0)</f>
        <v>0</v>
      </c>
      <c r="M254">
        <f xml:space="preserve"> IF('Exploratory Data Analysis - vid'!$AL253='Multiple LR'!M$2,1,0)</f>
        <v>0</v>
      </c>
      <c r="N254">
        <f xml:space="preserve"> IF('Exploratory Data Analysis - vid'!$AL253='Multiple LR'!N$2,1,0)</f>
        <v>0</v>
      </c>
      <c r="O254">
        <v>325</v>
      </c>
      <c r="P254">
        <f>'Exploratory Data Analysis - vid'!V253</f>
        <v>24358</v>
      </c>
      <c r="Q254">
        <f t="shared" si="3"/>
        <v>10.100615616647056</v>
      </c>
      <c r="R254">
        <f>'Exploratory Data Analysis - vid'!X253</f>
        <v>545</v>
      </c>
    </row>
    <row r="255" spans="1:18" x14ac:dyDescent="0.35">
      <c r="A255">
        <v>253</v>
      </c>
      <c r="B255" t="str">
        <f>'Exploratory Data Analysis - vid'!B254</f>
        <v>6bq1QnPkTWc</v>
      </c>
      <c r="C255">
        <f>'Exploratory Data Analysis - vid'!N254</f>
        <v>12</v>
      </c>
      <c r="D255">
        <f>'Exploratory Data Analysis - vid'!O254</f>
        <v>2020</v>
      </c>
      <c r="E255">
        <f>IF('Exploratory Data Analysis - vid'!$AF254 = 'Multiple LR'!E$2,1,0)</f>
        <v>0</v>
      </c>
      <c r="F255">
        <f>IF('Exploratory Data Analysis - vid'!$AF254 = 'Multiple LR'!F$2,1,0)</f>
        <v>1</v>
      </c>
      <c r="G255">
        <f>IF('Exploratory Data Analysis - vid'!$AF254 = 'Multiple LR'!G$2,1,0)</f>
        <v>0</v>
      </c>
      <c r="H255">
        <f>IF('Exploratory Data Analysis - vid'!$AF254 = 'Multiple LR'!H$2,1,0)</f>
        <v>0</v>
      </c>
      <c r="I255">
        <f xml:space="preserve"> IF('Exploratory Data Analysis - vid'!$AL254='Multiple LR'!I$2,1,0)</f>
        <v>0</v>
      </c>
      <c r="J255">
        <f xml:space="preserve"> IF('Exploratory Data Analysis - vid'!$AL254='Multiple LR'!J$2,1,0)</f>
        <v>1</v>
      </c>
      <c r="K255">
        <f xml:space="preserve"> IF('Exploratory Data Analysis - vid'!$AL254='Multiple LR'!K$2,1,0)</f>
        <v>0</v>
      </c>
      <c r="L255">
        <f xml:space="preserve"> IF('Exploratory Data Analysis - vid'!$AL254='Multiple LR'!L$2,1,0)</f>
        <v>0</v>
      </c>
      <c r="M255">
        <f xml:space="preserve"> IF('Exploratory Data Analysis - vid'!$AL254='Multiple LR'!M$2,1,0)</f>
        <v>0</v>
      </c>
      <c r="N255">
        <f xml:space="preserve"> IF('Exploratory Data Analysis - vid'!$AL254='Multiple LR'!N$2,1,0)</f>
        <v>0</v>
      </c>
      <c r="O255">
        <v>390</v>
      </c>
      <c r="P255">
        <f>'Exploratory Data Analysis - vid'!V254</f>
        <v>18338</v>
      </c>
      <c r="Q255">
        <f t="shared" si="3"/>
        <v>9.8167306886098462</v>
      </c>
      <c r="R255">
        <f>'Exploratory Data Analysis - vid'!X254</f>
        <v>392</v>
      </c>
    </row>
    <row r="256" spans="1:18" x14ac:dyDescent="0.35">
      <c r="A256">
        <v>254</v>
      </c>
      <c r="B256" t="str">
        <f>'Exploratory Data Analysis - vid'!B255</f>
        <v>jbh8it3STzc</v>
      </c>
      <c r="C256">
        <f>'Exploratory Data Analysis - vid'!N255</f>
        <v>12</v>
      </c>
      <c r="D256">
        <f>'Exploratory Data Analysis - vid'!O255</f>
        <v>2020</v>
      </c>
      <c r="E256">
        <f>IF('Exploratory Data Analysis - vid'!$AF255 = 'Multiple LR'!E$2,1,0)</f>
        <v>1</v>
      </c>
      <c r="F256">
        <f>IF('Exploratory Data Analysis - vid'!$AF255 = 'Multiple LR'!F$2,1,0)</f>
        <v>0</v>
      </c>
      <c r="G256">
        <f>IF('Exploratory Data Analysis - vid'!$AF255 = 'Multiple LR'!G$2,1,0)</f>
        <v>0</v>
      </c>
      <c r="H256">
        <f>IF('Exploratory Data Analysis - vid'!$AF255 = 'Multiple LR'!H$2,1,0)</f>
        <v>0</v>
      </c>
      <c r="I256">
        <f xml:space="preserve"> IF('Exploratory Data Analysis - vid'!$AL255='Multiple LR'!I$2,1,0)</f>
        <v>0</v>
      </c>
      <c r="J256">
        <f xml:space="preserve"> IF('Exploratory Data Analysis - vid'!$AL255='Multiple LR'!J$2,1,0)</f>
        <v>0</v>
      </c>
      <c r="K256">
        <f xml:space="preserve"> IF('Exploratory Data Analysis - vid'!$AL255='Multiple LR'!K$2,1,0)</f>
        <v>1</v>
      </c>
      <c r="L256">
        <f xml:space="preserve"> IF('Exploratory Data Analysis - vid'!$AL255='Multiple LR'!L$2,1,0)</f>
        <v>0</v>
      </c>
      <c r="M256">
        <f xml:space="preserve"> IF('Exploratory Data Analysis - vid'!$AL255='Multiple LR'!M$2,1,0)</f>
        <v>0</v>
      </c>
      <c r="N256">
        <f xml:space="preserve"> IF('Exploratory Data Analysis - vid'!$AL255='Multiple LR'!N$2,1,0)</f>
        <v>0</v>
      </c>
      <c r="O256">
        <v>332</v>
      </c>
      <c r="P256">
        <f>'Exploratory Data Analysis - vid'!V255</f>
        <v>52087</v>
      </c>
      <c r="Q256">
        <f t="shared" si="3"/>
        <v>10.860670676452575</v>
      </c>
      <c r="R256">
        <f>'Exploratory Data Analysis - vid'!X255</f>
        <v>1216</v>
      </c>
    </row>
    <row r="257" spans="1:18" x14ac:dyDescent="0.35">
      <c r="A257">
        <v>255</v>
      </c>
      <c r="B257" t="str">
        <f>'Exploratory Data Analysis - vid'!B256</f>
        <v>Fbcvmv0VJQM</v>
      </c>
      <c r="C257">
        <f>'Exploratory Data Analysis - vid'!N256</f>
        <v>12</v>
      </c>
      <c r="D257">
        <f>'Exploratory Data Analysis - vid'!O256</f>
        <v>2020</v>
      </c>
      <c r="E257">
        <f>IF('Exploratory Data Analysis - vid'!$AF256 = 'Multiple LR'!E$2,1,0)</f>
        <v>1</v>
      </c>
      <c r="F257">
        <f>IF('Exploratory Data Analysis - vid'!$AF256 = 'Multiple LR'!F$2,1,0)</f>
        <v>0</v>
      </c>
      <c r="G257">
        <f>IF('Exploratory Data Analysis - vid'!$AF256 = 'Multiple LR'!G$2,1,0)</f>
        <v>0</v>
      </c>
      <c r="H257">
        <f>IF('Exploratory Data Analysis - vid'!$AF256 = 'Multiple LR'!H$2,1,0)</f>
        <v>0</v>
      </c>
      <c r="I257">
        <f xml:space="preserve"> IF('Exploratory Data Analysis - vid'!$AL256='Multiple LR'!I$2,1,0)</f>
        <v>0</v>
      </c>
      <c r="J257">
        <f xml:space="preserve"> IF('Exploratory Data Analysis - vid'!$AL256='Multiple LR'!J$2,1,0)</f>
        <v>0</v>
      </c>
      <c r="K257">
        <f xml:space="preserve"> IF('Exploratory Data Analysis - vid'!$AL256='Multiple LR'!K$2,1,0)</f>
        <v>1</v>
      </c>
      <c r="L257">
        <f xml:space="preserve"> IF('Exploratory Data Analysis - vid'!$AL256='Multiple LR'!L$2,1,0)</f>
        <v>0</v>
      </c>
      <c r="M257">
        <f xml:space="preserve"> IF('Exploratory Data Analysis - vid'!$AL256='Multiple LR'!M$2,1,0)</f>
        <v>0</v>
      </c>
      <c r="N257">
        <f xml:space="preserve"> IF('Exploratory Data Analysis - vid'!$AL256='Multiple LR'!N$2,1,0)</f>
        <v>0</v>
      </c>
      <c r="O257">
        <v>320</v>
      </c>
      <c r="P257">
        <f>'Exploratory Data Analysis - vid'!V256</f>
        <v>218290</v>
      </c>
      <c r="Q257">
        <f t="shared" si="3"/>
        <v>12.293579732968409</v>
      </c>
      <c r="R257">
        <f>'Exploratory Data Analysis - vid'!X256</f>
        <v>5156</v>
      </c>
    </row>
    <row r="258" spans="1:18" x14ac:dyDescent="0.35">
      <c r="A258">
        <v>256</v>
      </c>
      <c r="B258" t="str">
        <f>'Exploratory Data Analysis - vid'!B257</f>
        <v>7mLT6J9uCwc</v>
      </c>
      <c r="C258">
        <f>'Exploratory Data Analysis - vid'!N257</f>
        <v>12</v>
      </c>
      <c r="D258">
        <f>'Exploratory Data Analysis - vid'!O257</f>
        <v>2020</v>
      </c>
      <c r="E258">
        <f>IF('Exploratory Data Analysis - vid'!$AF257 = 'Multiple LR'!E$2,1,0)</f>
        <v>1</v>
      </c>
      <c r="F258">
        <f>IF('Exploratory Data Analysis - vid'!$AF257 = 'Multiple LR'!F$2,1,0)</f>
        <v>0</v>
      </c>
      <c r="G258">
        <f>IF('Exploratory Data Analysis - vid'!$AF257 = 'Multiple LR'!G$2,1,0)</f>
        <v>0</v>
      </c>
      <c r="H258">
        <f>IF('Exploratory Data Analysis - vid'!$AF257 = 'Multiple LR'!H$2,1,0)</f>
        <v>0</v>
      </c>
      <c r="I258">
        <f xml:space="preserve"> IF('Exploratory Data Analysis - vid'!$AL257='Multiple LR'!I$2,1,0)</f>
        <v>1</v>
      </c>
      <c r="J258">
        <f xml:space="preserve"> IF('Exploratory Data Analysis - vid'!$AL257='Multiple LR'!J$2,1,0)</f>
        <v>0</v>
      </c>
      <c r="K258">
        <f xml:space="preserve"> IF('Exploratory Data Analysis - vid'!$AL257='Multiple LR'!K$2,1,0)</f>
        <v>0</v>
      </c>
      <c r="L258">
        <f xml:space="preserve"> IF('Exploratory Data Analysis - vid'!$AL257='Multiple LR'!L$2,1,0)</f>
        <v>0</v>
      </c>
      <c r="M258">
        <f xml:space="preserve"> IF('Exploratory Data Analysis - vid'!$AL257='Multiple LR'!M$2,1,0)</f>
        <v>0</v>
      </c>
      <c r="N258">
        <f xml:space="preserve"> IF('Exploratory Data Analysis - vid'!$AL257='Multiple LR'!N$2,1,0)</f>
        <v>0</v>
      </c>
      <c r="O258">
        <v>419</v>
      </c>
      <c r="P258">
        <f>'Exploratory Data Analysis - vid'!V257</f>
        <v>12670</v>
      </c>
      <c r="Q258">
        <f t="shared" si="3"/>
        <v>9.4469922733151854</v>
      </c>
      <c r="R258">
        <f>'Exploratory Data Analysis - vid'!X257</f>
        <v>232</v>
      </c>
    </row>
    <row r="259" spans="1:18" x14ac:dyDescent="0.35">
      <c r="A259">
        <v>257</v>
      </c>
      <c r="B259" t="str">
        <f>'Exploratory Data Analysis - vid'!B258</f>
        <v>gVH5fluFjQM</v>
      </c>
      <c r="C259">
        <f>'Exploratory Data Analysis - vid'!N258</f>
        <v>12</v>
      </c>
      <c r="D259">
        <f>'Exploratory Data Analysis - vid'!O258</f>
        <v>2020</v>
      </c>
      <c r="E259">
        <f>IF('Exploratory Data Analysis - vid'!$AF258 = 'Multiple LR'!E$2,1,0)</f>
        <v>0</v>
      </c>
      <c r="F259">
        <f>IF('Exploratory Data Analysis - vid'!$AF258 = 'Multiple LR'!F$2,1,0)</f>
        <v>0</v>
      </c>
      <c r="G259">
        <f>IF('Exploratory Data Analysis - vid'!$AF258 = 'Multiple LR'!G$2,1,0)</f>
        <v>1</v>
      </c>
      <c r="H259">
        <f>IF('Exploratory Data Analysis - vid'!$AF258 = 'Multiple LR'!H$2,1,0)</f>
        <v>0</v>
      </c>
      <c r="I259">
        <f xml:space="preserve"> IF('Exploratory Data Analysis - vid'!$AL258='Multiple LR'!I$2,1,0)</f>
        <v>0</v>
      </c>
      <c r="J259">
        <f xml:space="preserve"> IF('Exploratory Data Analysis - vid'!$AL258='Multiple LR'!J$2,1,0)</f>
        <v>0</v>
      </c>
      <c r="K259">
        <f xml:space="preserve"> IF('Exploratory Data Analysis - vid'!$AL258='Multiple LR'!K$2,1,0)</f>
        <v>0</v>
      </c>
      <c r="L259">
        <f xml:space="preserve"> IF('Exploratory Data Analysis - vid'!$AL258='Multiple LR'!L$2,1,0)</f>
        <v>0</v>
      </c>
      <c r="M259">
        <f xml:space="preserve"> IF('Exploratory Data Analysis - vid'!$AL258='Multiple LR'!M$2,1,0)</f>
        <v>1</v>
      </c>
      <c r="N259">
        <f xml:space="preserve"> IF('Exploratory Data Analysis - vid'!$AL258='Multiple LR'!N$2,1,0)</f>
        <v>0</v>
      </c>
      <c r="O259">
        <v>380</v>
      </c>
      <c r="P259">
        <f>'Exploratory Data Analysis - vid'!V258</f>
        <v>61058</v>
      </c>
      <c r="Q259">
        <f t="shared" si="3"/>
        <v>11.019579511084883</v>
      </c>
      <c r="R259">
        <f>'Exploratory Data Analysis - vid'!X258</f>
        <v>1050</v>
      </c>
    </row>
    <row r="260" spans="1:18" x14ac:dyDescent="0.35">
      <c r="A260">
        <v>258</v>
      </c>
      <c r="B260" t="str">
        <f>'Exploratory Data Analysis - vid'!B259</f>
        <v>II1BussN4xc</v>
      </c>
      <c r="C260">
        <f>'Exploratory Data Analysis - vid'!N259</f>
        <v>12</v>
      </c>
      <c r="D260">
        <f>'Exploratory Data Analysis - vid'!O259</f>
        <v>2020</v>
      </c>
      <c r="E260">
        <f>IF('Exploratory Data Analysis - vid'!$AF259 = 'Multiple LR'!E$2,1,0)</f>
        <v>0</v>
      </c>
      <c r="F260">
        <f>IF('Exploratory Data Analysis - vid'!$AF259 = 'Multiple LR'!F$2,1,0)</f>
        <v>0</v>
      </c>
      <c r="G260">
        <f>IF('Exploratory Data Analysis - vid'!$AF259 = 'Multiple LR'!G$2,1,0)</f>
        <v>1</v>
      </c>
      <c r="H260">
        <f>IF('Exploratory Data Analysis - vid'!$AF259 = 'Multiple LR'!H$2,1,0)</f>
        <v>0</v>
      </c>
      <c r="I260">
        <f xml:space="preserve"> IF('Exploratory Data Analysis - vid'!$AL259='Multiple LR'!I$2,1,0)</f>
        <v>0</v>
      </c>
      <c r="J260">
        <f xml:space="preserve"> IF('Exploratory Data Analysis - vid'!$AL259='Multiple LR'!J$2,1,0)</f>
        <v>0</v>
      </c>
      <c r="K260">
        <f xml:space="preserve"> IF('Exploratory Data Analysis - vid'!$AL259='Multiple LR'!K$2,1,0)</f>
        <v>0</v>
      </c>
      <c r="L260">
        <f xml:space="preserve"> IF('Exploratory Data Analysis - vid'!$AL259='Multiple LR'!L$2,1,0)</f>
        <v>0</v>
      </c>
      <c r="M260">
        <f xml:space="preserve"> IF('Exploratory Data Analysis - vid'!$AL259='Multiple LR'!M$2,1,0)</f>
        <v>1</v>
      </c>
      <c r="N260">
        <f xml:space="preserve"> IF('Exploratory Data Analysis - vid'!$AL259='Multiple LR'!N$2,1,0)</f>
        <v>0</v>
      </c>
      <c r="O260">
        <v>469</v>
      </c>
      <c r="P260">
        <f>'Exploratory Data Analysis - vid'!V259</f>
        <v>2273</v>
      </c>
      <c r="Q260">
        <f t="shared" ref="Q260:Q323" si="4">LN(P260)</f>
        <v>7.7288558238525429</v>
      </c>
      <c r="R260">
        <f>'Exploratory Data Analysis - vid'!X259</f>
        <v>50</v>
      </c>
    </row>
    <row r="261" spans="1:18" x14ac:dyDescent="0.35">
      <c r="A261">
        <v>259</v>
      </c>
      <c r="B261" t="str">
        <f>'Exploratory Data Analysis - vid'!B260</f>
        <v>YBmcC1rpjCI</v>
      </c>
      <c r="C261">
        <f>'Exploratory Data Analysis - vid'!N260</f>
        <v>12</v>
      </c>
      <c r="D261">
        <f>'Exploratory Data Analysis - vid'!O260</f>
        <v>2020</v>
      </c>
      <c r="E261">
        <f>IF('Exploratory Data Analysis - vid'!$AF260 = 'Multiple LR'!E$2,1,0)</f>
        <v>1</v>
      </c>
      <c r="F261">
        <f>IF('Exploratory Data Analysis - vid'!$AF260 = 'Multiple LR'!F$2,1,0)</f>
        <v>0</v>
      </c>
      <c r="G261">
        <f>IF('Exploratory Data Analysis - vid'!$AF260 = 'Multiple LR'!G$2,1,0)</f>
        <v>0</v>
      </c>
      <c r="H261">
        <f>IF('Exploratory Data Analysis - vid'!$AF260 = 'Multiple LR'!H$2,1,0)</f>
        <v>0</v>
      </c>
      <c r="I261">
        <f xml:space="preserve"> IF('Exploratory Data Analysis - vid'!$AL260='Multiple LR'!I$2,1,0)</f>
        <v>0</v>
      </c>
      <c r="J261">
        <f xml:space="preserve"> IF('Exploratory Data Analysis - vid'!$AL260='Multiple LR'!J$2,1,0)</f>
        <v>0</v>
      </c>
      <c r="K261">
        <f xml:space="preserve"> IF('Exploratory Data Analysis - vid'!$AL260='Multiple LR'!K$2,1,0)</f>
        <v>0</v>
      </c>
      <c r="L261">
        <f xml:space="preserve"> IF('Exploratory Data Analysis - vid'!$AL260='Multiple LR'!L$2,1,0)</f>
        <v>0</v>
      </c>
      <c r="M261">
        <f xml:space="preserve"> IF('Exploratory Data Analysis - vid'!$AL260='Multiple LR'!M$2,1,0)</f>
        <v>1</v>
      </c>
      <c r="N261">
        <f xml:space="preserve"> IF('Exploratory Data Analysis - vid'!$AL260='Multiple LR'!N$2,1,0)</f>
        <v>0</v>
      </c>
      <c r="O261">
        <v>352</v>
      </c>
      <c r="P261">
        <f>'Exploratory Data Analysis - vid'!V260</f>
        <v>33272</v>
      </c>
      <c r="Q261">
        <f t="shared" si="4"/>
        <v>10.412471481422747</v>
      </c>
      <c r="R261">
        <f>'Exploratory Data Analysis - vid'!X260</f>
        <v>561</v>
      </c>
    </row>
    <row r="262" spans="1:18" x14ac:dyDescent="0.35">
      <c r="A262">
        <v>260</v>
      </c>
      <c r="B262" t="str">
        <f>'Exploratory Data Analysis - vid'!B261</f>
        <v>ySc6serDPz8</v>
      </c>
      <c r="C262">
        <f>'Exploratory Data Analysis - vid'!N261</f>
        <v>12</v>
      </c>
      <c r="D262">
        <f>'Exploratory Data Analysis - vid'!O261</f>
        <v>2020</v>
      </c>
      <c r="E262">
        <f>IF('Exploratory Data Analysis - vid'!$AF261 = 'Multiple LR'!E$2,1,0)</f>
        <v>0</v>
      </c>
      <c r="F262">
        <f>IF('Exploratory Data Analysis - vid'!$AF261 = 'Multiple LR'!F$2,1,0)</f>
        <v>1</v>
      </c>
      <c r="G262">
        <f>IF('Exploratory Data Analysis - vid'!$AF261 = 'Multiple LR'!G$2,1,0)</f>
        <v>0</v>
      </c>
      <c r="H262">
        <f>IF('Exploratory Data Analysis - vid'!$AF261 = 'Multiple LR'!H$2,1,0)</f>
        <v>0</v>
      </c>
      <c r="I262">
        <f xml:space="preserve"> IF('Exploratory Data Analysis - vid'!$AL261='Multiple LR'!I$2,1,0)</f>
        <v>0</v>
      </c>
      <c r="J262">
        <f xml:space="preserve"> IF('Exploratory Data Analysis - vid'!$AL261='Multiple LR'!J$2,1,0)</f>
        <v>0</v>
      </c>
      <c r="K262">
        <f xml:space="preserve"> IF('Exploratory Data Analysis - vid'!$AL261='Multiple LR'!K$2,1,0)</f>
        <v>0</v>
      </c>
      <c r="L262">
        <f xml:space="preserve"> IF('Exploratory Data Analysis - vid'!$AL261='Multiple LR'!L$2,1,0)</f>
        <v>0</v>
      </c>
      <c r="M262">
        <f xml:space="preserve"> IF('Exploratory Data Analysis - vid'!$AL261='Multiple LR'!M$2,1,0)</f>
        <v>1</v>
      </c>
      <c r="N262">
        <f xml:space="preserve"> IF('Exploratory Data Analysis - vid'!$AL261='Multiple LR'!N$2,1,0)</f>
        <v>0</v>
      </c>
      <c r="O262">
        <v>157</v>
      </c>
      <c r="P262">
        <f>'Exploratory Data Analysis - vid'!V261</f>
        <v>52140</v>
      </c>
      <c r="Q262">
        <f t="shared" si="4"/>
        <v>10.861687687487493</v>
      </c>
      <c r="R262">
        <f>'Exploratory Data Analysis - vid'!X261</f>
        <v>1096</v>
      </c>
    </row>
    <row r="263" spans="1:18" x14ac:dyDescent="0.35">
      <c r="A263">
        <v>261</v>
      </c>
      <c r="B263" t="str">
        <f>'Exploratory Data Analysis - vid'!B262</f>
        <v>kW04cBDnsPE</v>
      </c>
      <c r="C263">
        <f>'Exploratory Data Analysis - vid'!N262</f>
        <v>11</v>
      </c>
      <c r="D263">
        <f>'Exploratory Data Analysis - vid'!O262</f>
        <v>2020</v>
      </c>
      <c r="E263">
        <f>IF('Exploratory Data Analysis - vid'!$AF262 = 'Multiple LR'!E$2,1,0)</f>
        <v>0</v>
      </c>
      <c r="F263">
        <f>IF('Exploratory Data Analysis - vid'!$AF262 = 'Multiple LR'!F$2,1,0)</f>
        <v>1</v>
      </c>
      <c r="G263">
        <f>IF('Exploratory Data Analysis - vid'!$AF262 = 'Multiple LR'!G$2,1,0)</f>
        <v>0</v>
      </c>
      <c r="H263">
        <f>IF('Exploratory Data Analysis - vid'!$AF262 = 'Multiple LR'!H$2,1,0)</f>
        <v>0</v>
      </c>
      <c r="I263">
        <f xml:space="preserve"> IF('Exploratory Data Analysis - vid'!$AL262='Multiple LR'!I$2,1,0)</f>
        <v>0</v>
      </c>
      <c r="J263">
        <f xml:space="preserve"> IF('Exploratory Data Analysis - vid'!$AL262='Multiple LR'!J$2,1,0)</f>
        <v>0</v>
      </c>
      <c r="K263">
        <f xml:space="preserve"> IF('Exploratory Data Analysis - vid'!$AL262='Multiple LR'!K$2,1,0)</f>
        <v>0</v>
      </c>
      <c r="L263">
        <f xml:space="preserve"> IF('Exploratory Data Analysis - vid'!$AL262='Multiple LR'!L$2,1,0)</f>
        <v>0</v>
      </c>
      <c r="M263">
        <f xml:space="preserve"> IF('Exploratory Data Analysis - vid'!$AL262='Multiple LR'!M$2,1,0)</f>
        <v>1</v>
      </c>
      <c r="N263">
        <f xml:space="preserve"> IF('Exploratory Data Analysis - vid'!$AL262='Multiple LR'!N$2,1,0)</f>
        <v>0</v>
      </c>
      <c r="O263">
        <v>400</v>
      </c>
      <c r="P263">
        <f>'Exploratory Data Analysis - vid'!V262</f>
        <v>10995</v>
      </c>
      <c r="Q263">
        <f t="shared" si="4"/>
        <v>9.3051959029888618</v>
      </c>
      <c r="R263">
        <f>'Exploratory Data Analysis - vid'!X262</f>
        <v>154</v>
      </c>
    </row>
    <row r="264" spans="1:18" x14ac:dyDescent="0.35">
      <c r="A264">
        <v>262</v>
      </c>
      <c r="B264" t="str">
        <f>'Exploratory Data Analysis - vid'!B263</f>
        <v>C-FHciWlavY</v>
      </c>
      <c r="C264">
        <f>'Exploratory Data Analysis - vid'!N263</f>
        <v>11</v>
      </c>
      <c r="D264">
        <f>'Exploratory Data Analysis - vid'!O263</f>
        <v>2020</v>
      </c>
      <c r="E264">
        <f>IF('Exploratory Data Analysis - vid'!$AF263 = 'Multiple LR'!E$2,1,0)</f>
        <v>0</v>
      </c>
      <c r="F264">
        <f>IF('Exploratory Data Analysis - vid'!$AF263 = 'Multiple LR'!F$2,1,0)</f>
        <v>1</v>
      </c>
      <c r="G264">
        <f>IF('Exploratory Data Analysis - vid'!$AF263 = 'Multiple LR'!G$2,1,0)</f>
        <v>0</v>
      </c>
      <c r="H264">
        <f>IF('Exploratory Data Analysis - vid'!$AF263 = 'Multiple LR'!H$2,1,0)</f>
        <v>0</v>
      </c>
      <c r="I264">
        <f xml:space="preserve"> IF('Exploratory Data Analysis - vid'!$AL263='Multiple LR'!I$2,1,0)</f>
        <v>1</v>
      </c>
      <c r="J264">
        <f xml:space="preserve"> IF('Exploratory Data Analysis - vid'!$AL263='Multiple LR'!J$2,1,0)</f>
        <v>0</v>
      </c>
      <c r="K264">
        <f xml:space="preserve"> IF('Exploratory Data Analysis - vid'!$AL263='Multiple LR'!K$2,1,0)</f>
        <v>0</v>
      </c>
      <c r="L264">
        <f xml:space="preserve"> IF('Exploratory Data Analysis - vid'!$AL263='Multiple LR'!L$2,1,0)</f>
        <v>0</v>
      </c>
      <c r="M264">
        <f xml:space="preserve"> IF('Exploratory Data Analysis - vid'!$AL263='Multiple LR'!M$2,1,0)</f>
        <v>0</v>
      </c>
      <c r="N264">
        <f xml:space="preserve"> IF('Exploratory Data Analysis - vid'!$AL263='Multiple LR'!N$2,1,0)</f>
        <v>0</v>
      </c>
      <c r="O264">
        <v>360</v>
      </c>
      <c r="P264">
        <f>'Exploratory Data Analysis - vid'!V263</f>
        <v>16252</v>
      </c>
      <c r="Q264">
        <f t="shared" si="4"/>
        <v>9.6959712571076171</v>
      </c>
      <c r="R264">
        <f>'Exploratory Data Analysis - vid'!X263</f>
        <v>396</v>
      </c>
    </row>
    <row r="265" spans="1:18" x14ac:dyDescent="0.35">
      <c r="A265">
        <v>263</v>
      </c>
      <c r="B265" t="str">
        <f>'Exploratory Data Analysis - vid'!B264</f>
        <v>JpYjpCheIeY</v>
      </c>
      <c r="C265">
        <f>'Exploratory Data Analysis - vid'!N264</f>
        <v>11</v>
      </c>
      <c r="D265">
        <f>'Exploratory Data Analysis - vid'!O264</f>
        <v>2020</v>
      </c>
      <c r="E265">
        <f>IF('Exploratory Data Analysis - vid'!$AF264 = 'Multiple LR'!E$2,1,0)</f>
        <v>1</v>
      </c>
      <c r="F265">
        <f>IF('Exploratory Data Analysis - vid'!$AF264 = 'Multiple LR'!F$2,1,0)</f>
        <v>0</v>
      </c>
      <c r="G265">
        <f>IF('Exploratory Data Analysis - vid'!$AF264 = 'Multiple LR'!G$2,1,0)</f>
        <v>0</v>
      </c>
      <c r="H265">
        <f>IF('Exploratory Data Analysis - vid'!$AF264 = 'Multiple LR'!H$2,1,0)</f>
        <v>0</v>
      </c>
      <c r="I265">
        <f xml:space="preserve"> IF('Exploratory Data Analysis - vid'!$AL264='Multiple LR'!I$2,1,0)</f>
        <v>1</v>
      </c>
      <c r="J265">
        <f xml:space="preserve"> IF('Exploratory Data Analysis - vid'!$AL264='Multiple LR'!J$2,1,0)</f>
        <v>0</v>
      </c>
      <c r="K265">
        <f xml:space="preserve"> IF('Exploratory Data Analysis - vid'!$AL264='Multiple LR'!K$2,1,0)</f>
        <v>0</v>
      </c>
      <c r="L265">
        <f xml:space="preserve"> IF('Exploratory Data Analysis - vid'!$AL264='Multiple LR'!L$2,1,0)</f>
        <v>0</v>
      </c>
      <c r="M265">
        <f xml:space="preserve"> IF('Exploratory Data Analysis - vid'!$AL264='Multiple LR'!M$2,1,0)</f>
        <v>0</v>
      </c>
      <c r="N265">
        <f xml:space="preserve"> IF('Exploratory Data Analysis - vid'!$AL264='Multiple LR'!N$2,1,0)</f>
        <v>0</v>
      </c>
      <c r="O265">
        <v>275</v>
      </c>
      <c r="P265">
        <f>'Exploratory Data Analysis - vid'!V264</f>
        <v>45446</v>
      </c>
      <c r="Q265">
        <f t="shared" si="4"/>
        <v>10.724280086931744</v>
      </c>
      <c r="R265">
        <f>'Exploratory Data Analysis - vid'!X264</f>
        <v>1069</v>
      </c>
    </row>
    <row r="266" spans="1:18" x14ac:dyDescent="0.35">
      <c r="A266">
        <v>264</v>
      </c>
      <c r="B266" t="str">
        <f>'Exploratory Data Analysis - vid'!B265</f>
        <v>pp6xhfqjpYc</v>
      </c>
      <c r="C266">
        <f>'Exploratory Data Analysis - vid'!N265</f>
        <v>11</v>
      </c>
      <c r="D266">
        <f>'Exploratory Data Analysis - vid'!O265</f>
        <v>2020</v>
      </c>
      <c r="E266">
        <f>IF('Exploratory Data Analysis - vid'!$AF265 = 'Multiple LR'!E$2,1,0)</f>
        <v>0</v>
      </c>
      <c r="F266">
        <f>IF('Exploratory Data Analysis - vid'!$AF265 = 'Multiple LR'!F$2,1,0)</f>
        <v>1</v>
      </c>
      <c r="G266">
        <f>IF('Exploratory Data Analysis - vid'!$AF265 = 'Multiple LR'!G$2,1,0)</f>
        <v>0</v>
      </c>
      <c r="H266">
        <f>IF('Exploratory Data Analysis - vid'!$AF265 = 'Multiple LR'!H$2,1,0)</f>
        <v>0</v>
      </c>
      <c r="I266">
        <f xml:space="preserve"> IF('Exploratory Data Analysis - vid'!$AL265='Multiple LR'!I$2,1,0)</f>
        <v>1</v>
      </c>
      <c r="J266">
        <f xml:space="preserve"> IF('Exploratory Data Analysis - vid'!$AL265='Multiple LR'!J$2,1,0)</f>
        <v>0</v>
      </c>
      <c r="K266">
        <f xml:space="preserve"> IF('Exploratory Data Analysis - vid'!$AL265='Multiple LR'!K$2,1,0)</f>
        <v>0</v>
      </c>
      <c r="L266">
        <f xml:space="preserve"> IF('Exploratory Data Analysis - vid'!$AL265='Multiple LR'!L$2,1,0)</f>
        <v>0</v>
      </c>
      <c r="M266">
        <f xml:space="preserve"> IF('Exploratory Data Analysis - vid'!$AL265='Multiple LR'!M$2,1,0)</f>
        <v>0</v>
      </c>
      <c r="N266">
        <f xml:space="preserve"> IF('Exploratory Data Analysis - vid'!$AL265='Multiple LR'!N$2,1,0)</f>
        <v>0</v>
      </c>
      <c r="O266">
        <v>245</v>
      </c>
      <c r="P266">
        <f>'Exploratory Data Analysis - vid'!V265</f>
        <v>9455</v>
      </c>
      <c r="Q266">
        <f t="shared" si="4"/>
        <v>9.1542989810925572</v>
      </c>
      <c r="R266">
        <f>'Exploratory Data Analysis - vid'!X265</f>
        <v>190</v>
      </c>
    </row>
    <row r="267" spans="1:18" x14ac:dyDescent="0.35">
      <c r="A267">
        <v>265</v>
      </c>
      <c r="B267" t="str">
        <f>'Exploratory Data Analysis - vid'!B266</f>
        <v>uGGZ7Q1pWv4</v>
      </c>
      <c r="C267">
        <f>'Exploratory Data Analysis - vid'!N266</f>
        <v>11</v>
      </c>
      <c r="D267">
        <f>'Exploratory Data Analysis - vid'!O266</f>
        <v>2020</v>
      </c>
      <c r="E267">
        <f>IF('Exploratory Data Analysis - vid'!$AF266 = 'Multiple LR'!E$2,1,0)</f>
        <v>0</v>
      </c>
      <c r="F267">
        <f>IF('Exploratory Data Analysis - vid'!$AF266 = 'Multiple LR'!F$2,1,0)</f>
        <v>1</v>
      </c>
      <c r="G267">
        <f>IF('Exploratory Data Analysis - vid'!$AF266 = 'Multiple LR'!G$2,1,0)</f>
        <v>0</v>
      </c>
      <c r="H267">
        <f>IF('Exploratory Data Analysis - vid'!$AF266 = 'Multiple LR'!H$2,1,0)</f>
        <v>0</v>
      </c>
      <c r="I267">
        <f xml:space="preserve"> IF('Exploratory Data Analysis - vid'!$AL266='Multiple LR'!I$2,1,0)</f>
        <v>0</v>
      </c>
      <c r="J267">
        <f xml:space="preserve"> IF('Exploratory Data Analysis - vid'!$AL266='Multiple LR'!J$2,1,0)</f>
        <v>1</v>
      </c>
      <c r="K267">
        <f xml:space="preserve"> IF('Exploratory Data Analysis - vid'!$AL266='Multiple LR'!K$2,1,0)</f>
        <v>0</v>
      </c>
      <c r="L267">
        <f xml:space="preserve"> IF('Exploratory Data Analysis - vid'!$AL266='Multiple LR'!L$2,1,0)</f>
        <v>0</v>
      </c>
      <c r="M267">
        <f xml:space="preserve"> IF('Exploratory Data Analysis - vid'!$AL266='Multiple LR'!M$2,1,0)</f>
        <v>0</v>
      </c>
      <c r="N267">
        <f xml:space="preserve"> IF('Exploratory Data Analysis - vid'!$AL266='Multiple LR'!N$2,1,0)</f>
        <v>0</v>
      </c>
      <c r="O267">
        <v>247</v>
      </c>
      <c r="P267">
        <f>'Exploratory Data Analysis - vid'!V266</f>
        <v>9297</v>
      </c>
      <c r="Q267">
        <f t="shared" si="4"/>
        <v>9.1374470464558577</v>
      </c>
      <c r="R267">
        <f>'Exploratory Data Analysis - vid'!X266</f>
        <v>163</v>
      </c>
    </row>
    <row r="268" spans="1:18" x14ac:dyDescent="0.35">
      <c r="A268">
        <v>266</v>
      </c>
      <c r="B268" t="str">
        <f>'Exploratory Data Analysis - vid'!B267</f>
        <v>-A_eTdd9NCY</v>
      </c>
      <c r="C268">
        <f>'Exploratory Data Analysis - vid'!N267</f>
        <v>11</v>
      </c>
      <c r="D268">
        <f>'Exploratory Data Analysis - vid'!O267</f>
        <v>2020</v>
      </c>
      <c r="E268">
        <f>IF('Exploratory Data Analysis - vid'!$AF267 = 'Multiple LR'!E$2,1,0)</f>
        <v>1</v>
      </c>
      <c r="F268">
        <f>IF('Exploratory Data Analysis - vid'!$AF267 = 'Multiple LR'!F$2,1,0)</f>
        <v>0</v>
      </c>
      <c r="G268">
        <f>IF('Exploratory Data Analysis - vid'!$AF267 = 'Multiple LR'!G$2,1,0)</f>
        <v>0</v>
      </c>
      <c r="H268">
        <f>IF('Exploratory Data Analysis - vid'!$AF267 = 'Multiple LR'!H$2,1,0)</f>
        <v>0</v>
      </c>
      <c r="I268">
        <f xml:space="preserve"> IF('Exploratory Data Analysis - vid'!$AL267='Multiple LR'!I$2,1,0)</f>
        <v>1</v>
      </c>
      <c r="J268">
        <f xml:space="preserve"> IF('Exploratory Data Analysis - vid'!$AL267='Multiple LR'!J$2,1,0)</f>
        <v>0</v>
      </c>
      <c r="K268">
        <f xml:space="preserve"> IF('Exploratory Data Analysis - vid'!$AL267='Multiple LR'!K$2,1,0)</f>
        <v>0</v>
      </c>
      <c r="L268">
        <f xml:space="preserve"> IF('Exploratory Data Analysis - vid'!$AL267='Multiple LR'!L$2,1,0)</f>
        <v>0</v>
      </c>
      <c r="M268">
        <f xml:space="preserve"> IF('Exploratory Data Analysis - vid'!$AL267='Multiple LR'!M$2,1,0)</f>
        <v>0</v>
      </c>
      <c r="N268">
        <f xml:space="preserve"> IF('Exploratory Data Analysis - vid'!$AL267='Multiple LR'!N$2,1,0)</f>
        <v>0</v>
      </c>
      <c r="O268">
        <v>315</v>
      </c>
      <c r="P268">
        <f>'Exploratory Data Analysis - vid'!V267</f>
        <v>15434</v>
      </c>
      <c r="Q268">
        <f t="shared" si="4"/>
        <v>9.6443281470175481</v>
      </c>
      <c r="R268">
        <f>'Exploratory Data Analysis - vid'!X267</f>
        <v>339</v>
      </c>
    </row>
    <row r="269" spans="1:18" x14ac:dyDescent="0.35">
      <c r="A269">
        <v>267</v>
      </c>
      <c r="B269" t="str">
        <f>'Exploratory Data Analysis - vid'!B268</f>
        <v>vzaeuDFgX0A</v>
      </c>
      <c r="C269">
        <f>'Exploratory Data Analysis - vid'!N268</f>
        <v>11</v>
      </c>
      <c r="D269">
        <f>'Exploratory Data Analysis - vid'!O268</f>
        <v>2020</v>
      </c>
      <c r="E269">
        <f>IF('Exploratory Data Analysis - vid'!$AF268 = 'Multiple LR'!E$2,1,0)</f>
        <v>0</v>
      </c>
      <c r="F269">
        <f>IF('Exploratory Data Analysis - vid'!$AF268 = 'Multiple LR'!F$2,1,0)</f>
        <v>1</v>
      </c>
      <c r="G269">
        <f>IF('Exploratory Data Analysis - vid'!$AF268 = 'Multiple LR'!G$2,1,0)</f>
        <v>0</v>
      </c>
      <c r="H269">
        <f>IF('Exploratory Data Analysis - vid'!$AF268 = 'Multiple LR'!H$2,1,0)</f>
        <v>0</v>
      </c>
      <c r="I269">
        <f xml:space="preserve"> IF('Exploratory Data Analysis - vid'!$AL268='Multiple LR'!I$2,1,0)</f>
        <v>0</v>
      </c>
      <c r="J269">
        <f xml:space="preserve"> IF('Exploratory Data Analysis - vid'!$AL268='Multiple LR'!J$2,1,0)</f>
        <v>0</v>
      </c>
      <c r="K269">
        <f xml:space="preserve"> IF('Exploratory Data Analysis - vid'!$AL268='Multiple LR'!K$2,1,0)</f>
        <v>1</v>
      </c>
      <c r="L269">
        <f xml:space="preserve"> IF('Exploratory Data Analysis - vid'!$AL268='Multiple LR'!L$2,1,0)</f>
        <v>0</v>
      </c>
      <c r="M269">
        <f xml:space="preserve"> IF('Exploratory Data Analysis - vid'!$AL268='Multiple LR'!M$2,1,0)</f>
        <v>0</v>
      </c>
      <c r="N269">
        <f xml:space="preserve"> IF('Exploratory Data Analysis - vid'!$AL268='Multiple LR'!N$2,1,0)</f>
        <v>0</v>
      </c>
      <c r="O269">
        <v>204</v>
      </c>
      <c r="P269">
        <f>'Exploratory Data Analysis - vid'!V268</f>
        <v>8267</v>
      </c>
      <c r="Q269">
        <f t="shared" si="4"/>
        <v>9.0200269652526757</v>
      </c>
      <c r="R269">
        <f>'Exploratory Data Analysis - vid'!X268</f>
        <v>145</v>
      </c>
    </row>
    <row r="270" spans="1:18" x14ac:dyDescent="0.35">
      <c r="A270">
        <v>268</v>
      </c>
      <c r="B270" t="str">
        <f>'Exploratory Data Analysis - vid'!B269</f>
        <v>-dFtFUzMhow</v>
      </c>
      <c r="C270">
        <f>'Exploratory Data Analysis - vid'!N269</f>
        <v>11</v>
      </c>
      <c r="D270">
        <f>'Exploratory Data Analysis - vid'!O269</f>
        <v>2020</v>
      </c>
      <c r="E270">
        <f>IF('Exploratory Data Analysis - vid'!$AF269 = 'Multiple LR'!E$2,1,0)</f>
        <v>0</v>
      </c>
      <c r="F270">
        <f>IF('Exploratory Data Analysis - vid'!$AF269 = 'Multiple LR'!F$2,1,0)</f>
        <v>1</v>
      </c>
      <c r="G270">
        <f>IF('Exploratory Data Analysis - vid'!$AF269 = 'Multiple LR'!G$2,1,0)</f>
        <v>0</v>
      </c>
      <c r="H270">
        <f>IF('Exploratory Data Analysis - vid'!$AF269 = 'Multiple LR'!H$2,1,0)</f>
        <v>0</v>
      </c>
      <c r="I270">
        <f xml:space="preserve"> IF('Exploratory Data Analysis - vid'!$AL269='Multiple LR'!I$2,1,0)</f>
        <v>0</v>
      </c>
      <c r="J270">
        <f xml:space="preserve"> IF('Exploratory Data Analysis - vid'!$AL269='Multiple LR'!J$2,1,0)</f>
        <v>0</v>
      </c>
      <c r="K270">
        <f xml:space="preserve"> IF('Exploratory Data Analysis - vid'!$AL269='Multiple LR'!K$2,1,0)</f>
        <v>0</v>
      </c>
      <c r="L270">
        <f xml:space="preserve"> IF('Exploratory Data Analysis - vid'!$AL269='Multiple LR'!L$2,1,0)</f>
        <v>0</v>
      </c>
      <c r="M270">
        <f xml:space="preserve"> IF('Exploratory Data Analysis - vid'!$AL269='Multiple LR'!M$2,1,0)</f>
        <v>1</v>
      </c>
      <c r="N270">
        <f xml:space="preserve"> IF('Exploratory Data Analysis - vid'!$AL269='Multiple LR'!N$2,1,0)</f>
        <v>0</v>
      </c>
      <c r="O270">
        <v>235</v>
      </c>
      <c r="P270">
        <f>'Exploratory Data Analysis - vid'!V269</f>
        <v>95639</v>
      </c>
      <c r="Q270">
        <f t="shared" si="4"/>
        <v>11.468335965641396</v>
      </c>
      <c r="R270">
        <f>'Exploratory Data Analysis - vid'!X269</f>
        <v>957</v>
      </c>
    </row>
    <row r="271" spans="1:18" x14ac:dyDescent="0.35">
      <c r="A271">
        <v>269</v>
      </c>
      <c r="B271" t="str">
        <f>'Exploratory Data Analysis - vid'!B270</f>
        <v>q2jXvkXi9Ok</v>
      </c>
      <c r="C271">
        <f>'Exploratory Data Analysis - vid'!N270</f>
        <v>11</v>
      </c>
      <c r="D271">
        <f>'Exploratory Data Analysis - vid'!O270</f>
        <v>2020</v>
      </c>
      <c r="E271">
        <f>IF('Exploratory Data Analysis - vid'!$AF270 = 'Multiple LR'!E$2,1,0)</f>
        <v>0</v>
      </c>
      <c r="F271">
        <f>IF('Exploratory Data Analysis - vid'!$AF270 = 'Multiple LR'!F$2,1,0)</f>
        <v>1</v>
      </c>
      <c r="G271">
        <f>IF('Exploratory Data Analysis - vid'!$AF270 = 'Multiple LR'!G$2,1,0)</f>
        <v>0</v>
      </c>
      <c r="H271">
        <f>IF('Exploratory Data Analysis - vid'!$AF270 = 'Multiple LR'!H$2,1,0)</f>
        <v>0</v>
      </c>
      <c r="I271">
        <f xml:space="preserve"> IF('Exploratory Data Analysis - vid'!$AL270='Multiple LR'!I$2,1,0)</f>
        <v>0</v>
      </c>
      <c r="J271">
        <f xml:space="preserve"> IF('Exploratory Data Analysis - vid'!$AL270='Multiple LR'!J$2,1,0)</f>
        <v>0</v>
      </c>
      <c r="K271">
        <f xml:space="preserve"> IF('Exploratory Data Analysis - vid'!$AL270='Multiple LR'!K$2,1,0)</f>
        <v>1</v>
      </c>
      <c r="L271">
        <f xml:space="preserve"> IF('Exploratory Data Analysis - vid'!$AL270='Multiple LR'!L$2,1,0)</f>
        <v>0</v>
      </c>
      <c r="M271">
        <f xml:space="preserve"> IF('Exploratory Data Analysis - vid'!$AL270='Multiple LR'!M$2,1,0)</f>
        <v>0</v>
      </c>
      <c r="N271">
        <f xml:space="preserve"> IF('Exploratory Data Analysis - vid'!$AL270='Multiple LR'!N$2,1,0)</f>
        <v>0</v>
      </c>
      <c r="O271">
        <v>346</v>
      </c>
      <c r="P271">
        <f>'Exploratory Data Analysis - vid'!V270</f>
        <v>26816</v>
      </c>
      <c r="Q271">
        <f t="shared" si="4"/>
        <v>10.196754003281809</v>
      </c>
      <c r="R271">
        <f>'Exploratory Data Analysis - vid'!X270</f>
        <v>529</v>
      </c>
    </row>
    <row r="272" spans="1:18" x14ac:dyDescent="0.35">
      <c r="A272">
        <v>270</v>
      </c>
      <c r="B272" t="str">
        <f>'Exploratory Data Analysis - vid'!B271</f>
        <v>aT5sig2eiNQ</v>
      </c>
      <c r="C272">
        <f>'Exploratory Data Analysis - vid'!N271</f>
        <v>10</v>
      </c>
      <c r="D272">
        <f>'Exploratory Data Analysis - vid'!O271</f>
        <v>2020</v>
      </c>
      <c r="E272">
        <f>IF('Exploratory Data Analysis - vid'!$AF271 = 'Multiple LR'!E$2,1,0)</f>
        <v>0</v>
      </c>
      <c r="F272">
        <f>IF('Exploratory Data Analysis - vid'!$AF271 = 'Multiple LR'!F$2,1,0)</f>
        <v>0</v>
      </c>
      <c r="G272">
        <f>IF('Exploratory Data Analysis - vid'!$AF271 = 'Multiple LR'!G$2,1,0)</f>
        <v>1</v>
      </c>
      <c r="H272">
        <f>IF('Exploratory Data Analysis - vid'!$AF271 = 'Multiple LR'!H$2,1,0)</f>
        <v>0</v>
      </c>
      <c r="I272">
        <f xml:space="preserve"> IF('Exploratory Data Analysis - vid'!$AL271='Multiple LR'!I$2,1,0)</f>
        <v>0</v>
      </c>
      <c r="J272">
        <f xml:space="preserve"> IF('Exploratory Data Analysis - vid'!$AL271='Multiple LR'!J$2,1,0)</f>
        <v>0</v>
      </c>
      <c r="K272">
        <f xml:space="preserve"> IF('Exploratory Data Analysis - vid'!$AL271='Multiple LR'!K$2,1,0)</f>
        <v>1</v>
      </c>
      <c r="L272">
        <f xml:space="preserve"> IF('Exploratory Data Analysis - vid'!$AL271='Multiple LR'!L$2,1,0)</f>
        <v>0</v>
      </c>
      <c r="M272">
        <f xml:space="preserve"> IF('Exploratory Data Analysis - vid'!$AL271='Multiple LR'!M$2,1,0)</f>
        <v>0</v>
      </c>
      <c r="N272">
        <f xml:space="preserve"> IF('Exploratory Data Analysis - vid'!$AL271='Multiple LR'!N$2,1,0)</f>
        <v>0</v>
      </c>
      <c r="O272">
        <v>285</v>
      </c>
      <c r="P272">
        <f>'Exploratory Data Analysis - vid'!V271</f>
        <v>344258</v>
      </c>
      <c r="Q272">
        <f t="shared" si="4"/>
        <v>12.749146655246081</v>
      </c>
      <c r="R272">
        <f>'Exploratory Data Analysis - vid'!X271</f>
        <v>7938</v>
      </c>
    </row>
    <row r="273" spans="1:18" x14ac:dyDescent="0.35">
      <c r="A273">
        <v>271</v>
      </c>
      <c r="B273" t="str">
        <f>'Exploratory Data Analysis - vid'!B272</f>
        <v>q1nLRvm6mh4</v>
      </c>
      <c r="C273">
        <f>'Exploratory Data Analysis - vid'!N272</f>
        <v>10</v>
      </c>
      <c r="D273">
        <f>'Exploratory Data Analysis - vid'!O272</f>
        <v>2020</v>
      </c>
      <c r="E273">
        <f>IF('Exploratory Data Analysis - vid'!$AF272 = 'Multiple LR'!E$2,1,0)</f>
        <v>0</v>
      </c>
      <c r="F273">
        <f>IF('Exploratory Data Analysis - vid'!$AF272 = 'Multiple LR'!F$2,1,0)</f>
        <v>0</v>
      </c>
      <c r="G273">
        <f>IF('Exploratory Data Analysis - vid'!$AF272 = 'Multiple LR'!G$2,1,0)</f>
        <v>1</v>
      </c>
      <c r="H273">
        <f>IF('Exploratory Data Analysis - vid'!$AF272 = 'Multiple LR'!H$2,1,0)</f>
        <v>0</v>
      </c>
      <c r="I273">
        <f xml:space="preserve"> IF('Exploratory Data Analysis - vid'!$AL272='Multiple LR'!I$2,1,0)</f>
        <v>0</v>
      </c>
      <c r="J273">
        <f xml:space="preserve"> IF('Exploratory Data Analysis - vid'!$AL272='Multiple LR'!J$2,1,0)</f>
        <v>0</v>
      </c>
      <c r="K273">
        <f xml:space="preserve"> IF('Exploratory Data Analysis - vid'!$AL272='Multiple LR'!K$2,1,0)</f>
        <v>0</v>
      </c>
      <c r="L273">
        <f xml:space="preserve"> IF('Exploratory Data Analysis - vid'!$AL272='Multiple LR'!L$2,1,0)</f>
        <v>0</v>
      </c>
      <c r="M273">
        <f xml:space="preserve"> IF('Exploratory Data Analysis - vid'!$AL272='Multiple LR'!M$2,1,0)</f>
        <v>1</v>
      </c>
      <c r="N273">
        <f xml:space="preserve"> IF('Exploratory Data Analysis - vid'!$AL272='Multiple LR'!N$2,1,0)</f>
        <v>0</v>
      </c>
      <c r="O273">
        <v>247</v>
      </c>
      <c r="P273">
        <f>'Exploratory Data Analysis - vid'!V272</f>
        <v>19655</v>
      </c>
      <c r="Q273">
        <f t="shared" si="4"/>
        <v>9.88608703785596</v>
      </c>
      <c r="R273">
        <f>'Exploratory Data Analysis - vid'!X272</f>
        <v>354</v>
      </c>
    </row>
    <row r="274" spans="1:18" x14ac:dyDescent="0.35">
      <c r="A274">
        <v>272</v>
      </c>
      <c r="B274" t="str">
        <f>'Exploratory Data Analysis - vid'!B273</f>
        <v>cptqgbtFSLc</v>
      </c>
      <c r="C274">
        <f>'Exploratory Data Analysis - vid'!N273</f>
        <v>10</v>
      </c>
      <c r="D274">
        <f>'Exploratory Data Analysis - vid'!O273</f>
        <v>2020</v>
      </c>
      <c r="E274">
        <f>IF('Exploratory Data Analysis - vid'!$AF273 = 'Multiple LR'!E$2,1,0)</f>
        <v>0</v>
      </c>
      <c r="F274">
        <f>IF('Exploratory Data Analysis - vid'!$AF273 = 'Multiple LR'!F$2,1,0)</f>
        <v>1</v>
      </c>
      <c r="G274">
        <f>IF('Exploratory Data Analysis - vid'!$AF273 = 'Multiple LR'!G$2,1,0)</f>
        <v>0</v>
      </c>
      <c r="H274">
        <f>IF('Exploratory Data Analysis - vid'!$AF273 = 'Multiple LR'!H$2,1,0)</f>
        <v>0</v>
      </c>
      <c r="I274">
        <f xml:space="preserve"> IF('Exploratory Data Analysis - vid'!$AL273='Multiple LR'!I$2,1,0)</f>
        <v>1</v>
      </c>
      <c r="J274">
        <f xml:space="preserve"> IF('Exploratory Data Analysis - vid'!$AL273='Multiple LR'!J$2,1,0)</f>
        <v>0</v>
      </c>
      <c r="K274">
        <f xml:space="preserve"> IF('Exploratory Data Analysis - vid'!$AL273='Multiple LR'!K$2,1,0)</f>
        <v>0</v>
      </c>
      <c r="L274">
        <f xml:space="preserve"> IF('Exploratory Data Analysis - vid'!$AL273='Multiple LR'!L$2,1,0)</f>
        <v>0</v>
      </c>
      <c r="M274">
        <f xml:space="preserve"> IF('Exploratory Data Analysis - vid'!$AL273='Multiple LR'!M$2,1,0)</f>
        <v>0</v>
      </c>
      <c r="N274">
        <f xml:space="preserve"> IF('Exploratory Data Analysis - vid'!$AL273='Multiple LR'!N$2,1,0)</f>
        <v>0</v>
      </c>
      <c r="O274">
        <v>278</v>
      </c>
      <c r="P274">
        <f>'Exploratory Data Analysis - vid'!V273</f>
        <v>10663</v>
      </c>
      <c r="Q274">
        <f t="shared" si="4"/>
        <v>9.2745350840181793</v>
      </c>
      <c r="R274">
        <f>'Exploratory Data Analysis - vid'!X273</f>
        <v>193</v>
      </c>
    </row>
    <row r="275" spans="1:18" x14ac:dyDescent="0.35">
      <c r="A275">
        <v>273</v>
      </c>
      <c r="B275" t="str">
        <f>'Exploratory Data Analysis - vid'!B274</f>
        <v>gcaYXXOEtHI</v>
      </c>
      <c r="C275">
        <f>'Exploratory Data Analysis - vid'!N274</f>
        <v>10</v>
      </c>
      <c r="D275">
        <f>'Exploratory Data Analysis - vid'!O274</f>
        <v>2020</v>
      </c>
      <c r="E275">
        <f>IF('Exploratory Data Analysis - vid'!$AF274 = 'Multiple LR'!E$2,1,0)</f>
        <v>1</v>
      </c>
      <c r="F275">
        <f>IF('Exploratory Data Analysis - vid'!$AF274 = 'Multiple LR'!F$2,1,0)</f>
        <v>0</v>
      </c>
      <c r="G275">
        <f>IF('Exploratory Data Analysis - vid'!$AF274 = 'Multiple LR'!G$2,1,0)</f>
        <v>0</v>
      </c>
      <c r="H275">
        <f>IF('Exploratory Data Analysis - vid'!$AF274 = 'Multiple LR'!H$2,1,0)</f>
        <v>0</v>
      </c>
      <c r="I275">
        <f xml:space="preserve"> IF('Exploratory Data Analysis - vid'!$AL274='Multiple LR'!I$2,1,0)</f>
        <v>0</v>
      </c>
      <c r="J275">
        <f xml:space="preserve"> IF('Exploratory Data Analysis - vid'!$AL274='Multiple LR'!J$2,1,0)</f>
        <v>0</v>
      </c>
      <c r="K275">
        <f xml:space="preserve"> IF('Exploratory Data Analysis - vid'!$AL274='Multiple LR'!K$2,1,0)</f>
        <v>1</v>
      </c>
      <c r="L275">
        <f xml:space="preserve"> IF('Exploratory Data Analysis - vid'!$AL274='Multiple LR'!L$2,1,0)</f>
        <v>0</v>
      </c>
      <c r="M275">
        <f xml:space="preserve"> IF('Exploratory Data Analysis - vid'!$AL274='Multiple LR'!M$2,1,0)</f>
        <v>0</v>
      </c>
      <c r="N275">
        <f xml:space="preserve"> IF('Exploratory Data Analysis - vid'!$AL274='Multiple LR'!N$2,1,0)</f>
        <v>0</v>
      </c>
      <c r="O275">
        <v>318</v>
      </c>
      <c r="P275">
        <f>'Exploratory Data Analysis - vid'!V274</f>
        <v>43286</v>
      </c>
      <c r="Q275">
        <f t="shared" si="4"/>
        <v>10.675584536074474</v>
      </c>
      <c r="R275">
        <f>'Exploratory Data Analysis - vid'!X274</f>
        <v>674</v>
      </c>
    </row>
    <row r="276" spans="1:18" x14ac:dyDescent="0.35">
      <c r="A276">
        <v>274</v>
      </c>
      <c r="B276" t="str">
        <f>'Exploratory Data Analysis - vid'!B275</f>
        <v>5hklHotrj2k</v>
      </c>
      <c r="C276">
        <f>'Exploratory Data Analysis - vid'!N275</f>
        <v>10</v>
      </c>
      <c r="D276">
        <f>'Exploratory Data Analysis - vid'!O275</f>
        <v>2020</v>
      </c>
      <c r="E276">
        <f>IF('Exploratory Data Analysis - vid'!$AF275 = 'Multiple LR'!E$2,1,0)</f>
        <v>0</v>
      </c>
      <c r="F276">
        <f>IF('Exploratory Data Analysis - vid'!$AF275 = 'Multiple LR'!F$2,1,0)</f>
        <v>0</v>
      </c>
      <c r="G276">
        <f>IF('Exploratory Data Analysis - vid'!$AF275 = 'Multiple LR'!G$2,1,0)</f>
        <v>1</v>
      </c>
      <c r="H276">
        <f>IF('Exploratory Data Analysis - vid'!$AF275 = 'Multiple LR'!H$2,1,0)</f>
        <v>0</v>
      </c>
      <c r="I276">
        <f xml:space="preserve"> IF('Exploratory Data Analysis - vid'!$AL275='Multiple LR'!I$2,1,0)</f>
        <v>0</v>
      </c>
      <c r="J276">
        <f xml:space="preserve"> IF('Exploratory Data Analysis - vid'!$AL275='Multiple LR'!J$2,1,0)</f>
        <v>0</v>
      </c>
      <c r="K276">
        <f xml:space="preserve"> IF('Exploratory Data Analysis - vid'!$AL275='Multiple LR'!K$2,1,0)</f>
        <v>0</v>
      </c>
      <c r="L276">
        <f xml:space="preserve"> IF('Exploratory Data Analysis - vid'!$AL275='Multiple LR'!L$2,1,0)</f>
        <v>0</v>
      </c>
      <c r="M276">
        <f xml:space="preserve"> IF('Exploratory Data Analysis - vid'!$AL275='Multiple LR'!M$2,1,0)</f>
        <v>1</v>
      </c>
      <c r="N276">
        <f xml:space="preserve"> IF('Exploratory Data Analysis - vid'!$AL275='Multiple LR'!N$2,1,0)</f>
        <v>0</v>
      </c>
      <c r="O276">
        <v>307</v>
      </c>
      <c r="P276">
        <f>'Exploratory Data Analysis - vid'!V275</f>
        <v>66689</v>
      </c>
      <c r="Q276">
        <f t="shared" si="4"/>
        <v>11.107795300762092</v>
      </c>
      <c r="R276">
        <f>'Exploratory Data Analysis - vid'!X275</f>
        <v>935</v>
      </c>
    </row>
    <row r="277" spans="1:18" x14ac:dyDescent="0.35">
      <c r="A277">
        <v>275</v>
      </c>
      <c r="B277" t="str">
        <f>'Exploratory Data Analysis - vid'!B276</f>
        <v>6dscy6kGCKE</v>
      </c>
      <c r="C277">
        <f>'Exploratory Data Analysis - vid'!N276</f>
        <v>10</v>
      </c>
      <c r="D277">
        <f>'Exploratory Data Analysis - vid'!O276</f>
        <v>2020</v>
      </c>
      <c r="E277">
        <f>IF('Exploratory Data Analysis - vid'!$AF276 = 'Multiple LR'!E$2,1,0)</f>
        <v>1</v>
      </c>
      <c r="F277">
        <f>IF('Exploratory Data Analysis - vid'!$AF276 = 'Multiple LR'!F$2,1,0)</f>
        <v>0</v>
      </c>
      <c r="G277">
        <f>IF('Exploratory Data Analysis - vid'!$AF276 = 'Multiple LR'!G$2,1,0)</f>
        <v>0</v>
      </c>
      <c r="H277">
        <f>IF('Exploratory Data Analysis - vid'!$AF276 = 'Multiple LR'!H$2,1,0)</f>
        <v>0</v>
      </c>
      <c r="I277">
        <f xml:space="preserve"> IF('Exploratory Data Analysis - vid'!$AL276='Multiple LR'!I$2,1,0)</f>
        <v>0</v>
      </c>
      <c r="J277">
        <f xml:space="preserve"> IF('Exploratory Data Analysis - vid'!$AL276='Multiple LR'!J$2,1,0)</f>
        <v>0</v>
      </c>
      <c r="K277">
        <f xml:space="preserve"> IF('Exploratory Data Analysis - vid'!$AL276='Multiple LR'!K$2,1,0)</f>
        <v>1</v>
      </c>
      <c r="L277">
        <f xml:space="preserve"> IF('Exploratory Data Analysis - vid'!$AL276='Multiple LR'!L$2,1,0)</f>
        <v>0</v>
      </c>
      <c r="M277">
        <f xml:space="preserve"> IF('Exploratory Data Analysis - vid'!$AL276='Multiple LR'!M$2,1,0)</f>
        <v>0</v>
      </c>
      <c r="N277">
        <f xml:space="preserve"> IF('Exploratory Data Analysis - vid'!$AL276='Multiple LR'!N$2,1,0)</f>
        <v>0</v>
      </c>
      <c r="O277">
        <v>311</v>
      </c>
      <c r="P277">
        <f>'Exploratory Data Analysis - vid'!V276</f>
        <v>11947</v>
      </c>
      <c r="Q277">
        <f t="shared" si="4"/>
        <v>9.3882354798172241</v>
      </c>
      <c r="R277">
        <f>'Exploratory Data Analysis - vid'!X276</f>
        <v>185</v>
      </c>
    </row>
    <row r="278" spans="1:18" x14ac:dyDescent="0.35">
      <c r="A278">
        <v>276</v>
      </c>
      <c r="B278" t="str">
        <f>'Exploratory Data Analysis - vid'!B277</f>
        <v>YsTUJrVjSqM</v>
      </c>
      <c r="C278">
        <f>'Exploratory Data Analysis - vid'!N277</f>
        <v>10</v>
      </c>
      <c r="D278">
        <f>'Exploratory Data Analysis - vid'!O277</f>
        <v>2020</v>
      </c>
      <c r="E278">
        <f>IF('Exploratory Data Analysis - vid'!$AF277 = 'Multiple LR'!E$2,1,0)</f>
        <v>1</v>
      </c>
      <c r="F278">
        <f>IF('Exploratory Data Analysis - vid'!$AF277 = 'Multiple LR'!F$2,1,0)</f>
        <v>0</v>
      </c>
      <c r="G278">
        <f>IF('Exploratory Data Analysis - vid'!$AF277 = 'Multiple LR'!G$2,1,0)</f>
        <v>0</v>
      </c>
      <c r="H278">
        <f>IF('Exploratory Data Analysis - vid'!$AF277 = 'Multiple LR'!H$2,1,0)</f>
        <v>0</v>
      </c>
      <c r="I278">
        <f xml:space="preserve"> IF('Exploratory Data Analysis - vid'!$AL277='Multiple LR'!I$2,1,0)</f>
        <v>0</v>
      </c>
      <c r="J278">
        <f xml:space="preserve"> IF('Exploratory Data Analysis - vid'!$AL277='Multiple LR'!J$2,1,0)</f>
        <v>0</v>
      </c>
      <c r="K278">
        <f xml:space="preserve"> IF('Exploratory Data Analysis - vid'!$AL277='Multiple LR'!K$2,1,0)</f>
        <v>1</v>
      </c>
      <c r="L278">
        <f xml:space="preserve"> IF('Exploratory Data Analysis - vid'!$AL277='Multiple LR'!L$2,1,0)</f>
        <v>0</v>
      </c>
      <c r="M278">
        <f xml:space="preserve"> IF('Exploratory Data Analysis - vid'!$AL277='Multiple LR'!M$2,1,0)</f>
        <v>0</v>
      </c>
      <c r="N278">
        <f xml:space="preserve"> IF('Exploratory Data Analysis - vid'!$AL277='Multiple LR'!N$2,1,0)</f>
        <v>0</v>
      </c>
      <c r="O278">
        <v>333</v>
      </c>
      <c r="P278">
        <f>'Exploratory Data Analysis - vid'!V277</f>
        <v>174584</v>
      </c>
      <c r="Q278">
        <f t="shared" si="4"/>
        <v>12.070161280158835</v>
      </c>
      <c r="R278">
        <f>'Exploratory Data Analysis - vid'!X277</f>
        <v>3861</v>
      </c>
    </row>
    <row r="279" spans="1:18" x14ac:dyDescent="0.35">
      <c r="A279">
        <v>277</v>
      </c>
      <c r="B279" t="str">
        <f>'Exploratory Data Analysis - vid'!B278</f>
        <v>HSolgRlInXM</v>
      </c>
      <c r="C279">
        <f>'Exploratory Data Analysis - vid'!N278</f>
        <v>10</v>
      </c>
      <c r="D279">
        <f>'Exploratory Data Analysis - vid'!O278</f>
        <v>2020</v>
      </c>
      <c r="E279">
        <f>IF('Exploratory Data Analysis - vid'!$AF278 = 'Multiple LR'!E$2,1,0)</f>
        <v>1</v>
      </c>
      <c r="F279">
        <f>IF('Exploratory Data Analysis - vid'!$AF278 = 'Multiple LR'!F$2,1,0)</f>
        <v>0</v>
      </c>
      <c r="G279">
        <f>IF('Exploratory Data Analysis - vid'!$AF278 = 'Multiple LR'!G$2,1,0)</f>
        <v>0</v>
      </c>
      <c r="H279">
        <f>IF('Exploratory Data Analysis - vid'!$AF278 = 'Multiple LR'!H$2,1,0)</f>
        <v>0</v>
      </c>
      <c r="I279">
        <f xml:space="preserve"> IF('Exploratory Data Analysis - vid'!$AL278='Multiple LR'!I$2,1,0)</f>
        <v>0</v>
      </c>
      <c r="J279">
        <f xml:space="preserve"> IF('Exploratory Data Analysis - vid'!$AL278='Multiple LR'!J$2,1,0)</f>
        <v>0</v>
      </c>
      <c r="K279">
        <f xml:space="preserve"> IF('Exploratory Data Analysis - vid'!$AL278='Multiple LR'!K$2,1,0)</f>
        <v>1</v>
      </c>
      <c r="L279">
        <f xml:space="preserve"> IF('Exploratory Data Analysis - vid'!$AL278='Multiple LR'!L$2,1,0)</f>
        <v>0</v>
      </c>
      <c r="M279">
        <f xml:space="preserve"> IF('Exploratory Data Analysis - vid'!$AL278='Multiple LR'!M$2,1,0)</f>
        <v>0</v>
      </c>
      <c r="N279">
        <f xml:space="preserve"> IF('Exploratory Data Analysis - vid'!$AL278='Multiple LR'!N$2,1,0)</f>
        <v>0</v>
      </c>
      <c r="O279">
        <v>343</v>
      </c>
      <c r="P279">
        <f>'Exploratory Data Analysis - vid'!V278</f>
        <v>54776</v>
      </c>
      <c r="Q279">
        <f t="shared" si="4"/>
        <v>10.9110074208009</v>
      </c>
      <c r="R279">
        <f>'Exploratory Data Analysis - vid'!X278</f>
        <v>756</v>
      </c>
    </row>
    <row r="280" spans="1:18" x14ac:dyDescent="0.35">
      <c r="A280">
        <v>278</v>
      </c>
      <c r="B280" t="str">
        <f>'Exploratory Data Analysis - vid'!B279</f>
        <v>ELTQMvmlwX0</v>
      </c>
      <c r="C280">
        <f>'Exploratory Data Analysis - vid'!N279</f>
        <v>10</v>
      </c>
      <c r="D280">
        <f>'Exploratory Data Analysis - vid'!O279</f>
        <v>2020</v>
      </c>
      <c r="E280">
        <f>IF('Exploratory Data Analysis - vid'!$AF279 = 'Multiple LR'!E$2,1,0)</f>
        <v>1</v>
      </c>
      <c r="F280">
        <f>IF('Exploratory Data Analysis - vid'!$AF279 = 'Multiple LR'!F$2,1,0)</f>
        <v>0</v>
      </c>
      <c r="G280">
        <f>IF('Exploratory Data Analysis - vid'!$AF279 = 'Multiple LR'!G$2,1,0)</f>
        <v>0</v>
      </c>
      <c r="H280">
        <f>IF('Exploratory Data Analysis - vid'!$AF279 = 'Multiple LR'!H$2,1,0)</f>
        <v>0</v>
      </c>
      <c r="I280">
        <f xml:space="preserve"> IF('Exploratory Data Analysis - vid'!$AL279='Multiple LR'!I$2,1,0)</f>
        <v>0</v>
      </c>
      <c r="J280">
        <f xml:space="preserve"> IF('Exploratory Data Analysis - vid'!$AL279='Multiple LR'!J$2,1,0)</f>
        <v>0</v>
      </c>
      <c r="K280">
        <f xml:space="preserve"> IF('Exploratory Data Analysis - vid'!$AL279='Multiple LR'!K$2,1,0)</f>
        <v>0</v>
      </c>
      <c r="L280">
        <f xml:space="preserve"> IF('Exploratory Data Analysis - vid'!$AL279='Multiple LR'!L$2,1,0)</f>
        <v>0</v>
      </c>
      <c r="M280">
        <f xml:space="preserve"> IF('Exploratory Data Analysis - vid'!$AL279='Multiple LR'!M$2,1,0)</f>
        <v>1</v>
      </c>
      <c r="N280">
        <f xml:space="preserve"> IF('Exploratory Data Analysis - vid'!$AL279='Multiple LR'!N$2,1,0)</f>
        <v>0</v>
      </c>
      <c r="O280">
        <v>325</v>
      </c>
      <c r="P280">
        <f>'Exploratory Data Analysis - vid'!V279</f>
        <v>39118</v>
      </c>
      <c r="Q280">
        <f t="shared" si="4"/>
        <v>10.574337998097462</v>
      </c>
      <c r="R280">
        <f>'Exploratory Data Analysis - vid'!X279</f>
        <v>573</v>
      </c>
    </row>
    <row r="281" spans="1:18" x14ac:dyDescent="0.35">
      <c r="A281">
        <v>279</v>
      </c>
      <c r="B281" t="str">
        <f>'Exploratory Data Analysis - vid'!B280</f>
        <v>x9cJ9OrTW_4</v>
      </c>
      <c r="C281">
        <f>'Exploratory Data Analysis - vid'!N280</f>
        <v>10</v>
      </c>
      <c r="D281">
        <f>'Exploratory Data Analysis - vid'!O280</f>
        <v>2020</v>
      </c>
      <c r="E281">
        <f>IF('Exploratory Data Analysis - vid'!$AF280 = 'Multiple LR'!E$2,1,0)</f>
        <v>1</v>
      </c>
      <c r="F281">
        <f>IF('Exploratory Data Analysis - vid'!$AF280 = 'Multiple LR'!F$2,1,0)</f>
        <v>0</v>
      </c>
      <c r="G281">
        <f>IF('Exploratory Data Analysis - vid'!$AF280 = 'Multiple LR'!G$2,1,0)</f>
        <v>0</v>
      </c>
      <c r="H281">
        <f>IF('Exploratory Data Analysis - vid'!$AF280 = 'Multiple LR'!H$2,1,0)</f>
        <v>0</v>
      </c>
      <c r="I281">
        <f xml:space="preserve"> IF('Exploratory Data Analysis - vid'!$AL280='Multiple LR'!I$2,1,0)</f>
        <v>0</v>
      </c>
      <c r="J281">
        <f xml:space="preserve"> IF('Exploratory Data Analysis - vid'!$AL280='Multiple LR'!J$2,1,0)</f>
        <v>0</v>
      </c>
      <c r="K281">
        <f xml:space="preserve"> IF('Exploratory Data Analysis - vid'!$AL280='Multiple LR'!K$2,1,0)</f>
        <v>0</v>
      </c>
      <c r="L281">
        <f xml:space="preserve"> IF('Exploratory Data Analysis - vid'!$AL280='Multiple LR'!L$2,1,0)</f>
        <v>0</v>
      </c>
      <c r="M281">
        <f xml:space="preserve"> IF('Exploratory Data Analysis - vid'!$AL280='Multiple LR'!M$2,1,0)</f>
        <v>1</v>
      </c>
      <c r="N281">
        <f xml:space="preserve"> IF('Exploratory Data Analysis - vid'!$AL280='Multiple LR'!N$2,1,0)</f>
        <v>0</v>
      </c>
      <c r="O281">
        <v>347</v>
      </c>
      <c r="P281">
        <f>'Exploratory Data Analysis - vid'!V280</f>
        <v>52986</v>
      </c>
      <c r="Q281">
        <f t="shared" si="4"/>
        <v>10.877783006696857</v>
      </c>
      <c r="R281">
        <f>'Exploratory Data Analysis - vid'!X280</f>
        <v>1062</v>
      </c>
    </row>
    <row r="282" spans="1:18" x14ac:dyDescent="0.35">
      <c r="A282">
        <v>280</v>
      </c>
      <c r="B282" t="str">
        <f>'Exploratory Data Analysis - vid'!B281</f>
        <v>eV_wy081P7A</v>
      </c>
      <c r="C282">
        <f>'Exploratory Data Analysis - vid'!N281</f>
        <v>10</v>
      </c>
      <c r="D282">
        <f>'Exploratory Data Analysis - vid'!O281</f>
        <v>2020</v>
      </c>
      <c r="E282">
        <f>IF('Exploratory Data Analysis - vid'!$AF281 = 'Multiple LR'!E$2,1,0)</f>
        <v>0</v>
      </c>
      <c r="F282">
        <f>IF('Exploratory Data Analysis - vid'!$AF281 = 'Multiple LR'!F$2,1,0)</f>
        <v>0</v>
      </c>
      <c r="G282">
        <f>IF('Exploratory Data Analysis - vid'!$AF281 = 'Multiple LR'!G$2,1,0)</f>
        <v>1</v>
      </c>
      <c r="H282">
        <f>IF('Exploratory Data Analysis - vid'!$AF281 = 'Multiple LR'!H$2,1,0)</f>
        <v>0</v>
      </c>
      <c r="I282">
        <f xml:space="preserve"> IF('Exploratory Data Analysis - vid'!$AL281='Multiple LR'!I$2,1,0)</f>
        <v>0</v>
      </c>
      <c r="J282">
        <f xml:space="preserve"> IF('Exploratory Data Analysis - vid'!$AL281='Multiple LR'!J$2,1,0)</f>
        <v>0</v>
      </c>
      <c r="K282">
        <f xml:space="preserve"> IF('Exploratory Data Analysis - vid'!$AL281='Multiple LR'!K$2,1,0)</f>
        <v>1</v>
      </c>
      <c r="L282">
        <f xml:space="preserve"> IF('Exploratory Data Analysis - vid'!$AL281='Multiple LR'!L$2,1,0)</f>
        <v>0</v>
      </c>
      <c r="M282">
        <f xml:space="preserve"> IF('Exploratory Data Analysis - vid'!$AL281='Multiple LR'!M$2,1,0)</f>
        <v>0</v>
      </c>
      <c r="N282">
        <f xml:space="preserve"> IF('Exploratory Data Analysis - vid'!$AL281='Multiple LR'!N$2,1,0)</f>
        <v>0</v>
      </c>
      <c r="O282">
        <v>306</v>
      </c>
      <c r="P282">
        <f>'Exploratory Data Analysis - vid'!V281</f>
        <v>6633</v>
      </c>
      <c r="Q282">
        <f t="shared" si="4"/>
        <v>8.7998124695255555</v>
      </c>
      <c r="R282">
        <f>'Exploratory Data Analysis - vid'!X281</f>
        <v>112</v>
      </c>
    </row>
    <row r="283" spans="1:18" x14ac:dyDescent="0.35">
      <c r="A283">
        <v>281</v>
      </c>
      <c r="B283" t="str">
        <f>'Exploratory Data Analysis - vid'!B282</f>
        <v>pbbQgWzicrI</v>
      </c>
      <c r="C283">
        <f>'Exploratory Data Analysis - vid'!N282</f>
        <v>10</v>
      </c>
      <c r="D283">
        <f>'Exploratory Data Analysis - vid'!O282</f>
        <v>2020</v>
      </c>
      <c r="E283">
        <f>IF('Exploratory Data Analysis - vid'!$AF282 = 'Multiple LR'!E$2,1,0)</f>
        <v>1</v>
      </c>
      <c r="F283">
        <f>IF('Exploratory Data Analysis - vid'!$AF282 = 'Multiple LR'!F$2,1,0)</f>
        <v>0</v>
      </c>
      <c r="G283">
        <f>IF('Exploratory Data Analysis - vid'!$AF282 = 'Multiple LR'!G$2,1,0)</f>
        <v>0</v>
      </c>
      <c r="H283">
        <f>IF('Exploratory Data Analysis - vid'!$AF282 = 'Multiple LR'!H$2,1,0)</f>
        <v>0</v>
      </c>
      <c r="I283">
        <f xml:space="preserve"> IF('Exploratory Data Analysis - vid'!$AL282='Multiple LR'!I$2,1,0)</f>
        <v>0</v>
      </c>
      <c r="J283">
        <f xml:space="preserve"> IF('Exploratory Data Analysis - vid'!$AL282='Multiple LR'!J$2,1,0)</f>
        <v>0</v>
      </c>
      <c r="K283">
        <f xml:space="preserve"> IF('Exploratory Data Analysis - vid'!$AL282='Multiple LR'!K$2,1,0)</f>
        <v>0</v>
      </c>
      <c r="L283">
        <f xml:space="preserve"> IF('Exploratory Data Analysis - vid'!$AL282='Multiple LR'!L$2,1,0)</f>
        <v>0</v>
      </c>
      <c r="M283">
        <f xml:space="preserve"> IF('Exploratory Data Analysis - vid'!$AL282='Multiple LR'!M$2,1,0)</f>
        <v>1</v>
      </c>
      <c r="N283">
        <f xml:space="preserve"> IF('Exploratory Data Analysis - vid'!$AL282='Multiple LR'!N$2,1,0)</f>
        <v>0</v>
      </c>
      <c r="O283">
        <v>355</v>
      </c>
      <c r="P283">
        <f>'Exploratory Data Analysis - vid'!V282</f>
        <v>28249</v>
      </c>
      <c r="Q283">
        <f t="shared" si="4"/>
        <v>10.248813337717966</v>
      </c>
      <c r="R283">
        <f>'Exploratory Data Analysis - vid'!X282</f>
        <v>410</v>
      </c>
    </row>
    <row r="284" spans="1:18" x14ac:dyDescent="0.35">
      <c r="A284">
        <v>282</v>
      </c>
      <c r="B284" t="str">
        <f>'Exploratory Data Analysis - vid'!B283</f>
        <v>8BpRcJJb648</v>
      </c>
      <c r="C284">
        <f>'Exploratory Data Analysis - vid'!N283</f>
        <v>10</v>
      </c>
      <c r="D284">
        <f>'Exploratory Data Analysis - vid'!O283</f>
        <v>2020</v>
      </c>
      <c r="E284">
        <f>IF('Exploratory Data Analysis - vid'!$AF283 = 'Multiple LR'!E$2,1,0)</f>
        <v>1</v>
      </c>
      <c r="F284">
        <f>IF('Exploratory Data Analysis - vid'!$AF283 = 'Multiple LR'!F$2,1,0)</f>
        <v>0</v>
      </c>
      <c r="G284">
        <f>IF('Exploratory Data Analysis - vid'!$AF283 = 'Multiple LR'!G$2,1,0)</f>
        <v>0</v>
      </c>
      <c r="H284">
        <f>IF('Exploratory Data Analysis - vid'!$AF283 = 'Multiple LR'!H$2,1,0)</f>
        <v>0</v>
      </c>
      <c r="I284">
        <f xml:space="preserve"> IF('Exploratory Data Analysis - vid'!$AL283='Multiple LR'!I$2,1,0)</f>
        <v>1</v>
      </c>
      <c r="J284">
        <f xml:space="preserve"> IF('Exploratory Data Analysis - vid'!$AL283='Multiple LR'!J$2,1,0)</f>
        <v>0</v>
      </c>
      <c r="K284">
        <f xml:space="preserve"> IF('Exploratory Data Analysis - vid'!$AL283='Multiple LR'!K$2,1,0)</f>
        <v>0</v>
      </c>
      <c r="L284">
        <f xml:space="preserve"> IF('Exploratory Data Analysis - vid'!$AL283='Multiple LR'!L$2,1,0)</f>
        <v>0</v>
      </c>
      <c r="M284">
        <f xml:space="preserve"> IF('Exploratory Data Analysis - vid'!$AL283='Multiple LR'!M$2,1,0)</f>
        <v>0</v>
      </c>
      <c r="N284">
        <f xml:space="preserve"> IF('Exploratory Data Analysis - vid'!$AL283='Multiple LR'!N$2,1,0)</f>
        <v>0</v>
      </c>
      <c r="O284">
        <v>344</v>
      </c>
      <c r="P284">
        <f>'Exploratory Data Analysis - vid'!V283</f>
        <v>9121</v>
      </c>
      <c r="Q284">
        <f t="shared" si="4"/>
        <v>9.1183347261801586</v>
      </c>
      <c r="R284">
        <f>'Exploratory Data Analysis - vid'!X283</f>
        <v>200</v>
      </c>
    </row>
    <row r="285" spans="1:18" x14ac:dyDescent="0.35">
      <c r="A285">
        <v>283</v>
      </c>
      <c r="B285" t="str">
        <f>'Exploratory Data Analysis - vid'!B284</f>
        <v>tM-wDICqEOY</v>
      </c>
      <c r="C285">
        <f>'Exploratory Data Analysis - vid'!N284</f>
        <v>10</v>
      </c>
      <c r="D285">
        <f>'Exploratory Data Analysis - vid'!O284</f>
        <v>2020</v>
      </c>
      <c r="E285">
        <f>IF('Exploratory Data Analysis - vid'!$AF284 = 'Multiple LR'!E$2,1,0)</f>
        <v>0</v>
      </c>
      <c r="F285">
        <f>IF('Exploratory Data Analysis - vid'!$AF284 = 'Multiple LR'!F$2,1,0)</f>
        <v>1</v>
      </c>
      <c r="G285">
        <f>IF('Exploratory Data Analysis - vid'!$AF284 = 'Multiple LR'!G$2,1,0)</f>
        <v>0</v>
      </c>
      <c r="H285">
        <f>IF('Exploratory Data Analysis - vid'!$AF284 = 'Multiple LR'!H$2,1,0)</f>
        <v>0</v>
      </c>
      <c r="I285">
        <f xml:space="preserve"> IF('Exploratory Data Analysis - vid'!$AL284='Multiple LR'!I$2,1,0)</f>
        <v>1</v>
      </c>
      <c r="J285">
        <f xml:space="preserve"> IF('Exploratory Data Analysis - vid'!$AL284='Multiple LR'!J$2,1,0)</f>
        <v>0</v>
      </c>
      <c r="K285">
        <f xml:space="preserve"> IF('Exploratory Data Analysis - vid'!$AL284='Multiple LR'!K$2,1,0)</f>
        <v>0</v>
      </c>
      <c r="L285">
        <f xml:space="preserve"> IF('Exploratory Data Analysis - vid'!$AL284='Multiple LR'!L$2,1,0)</f>
        <v>0</v>
      </c>
      <c r="M285">
        <f xml:space="preserve"> IF('Exploratory Data Analysis - vid'!$AL284='Multiple LR'!M$2,1,0)</f>
        <v>0</v>
      </c>
      <c r="N285">
        <f xml:space="preserve"> IF('Exploratory Data Analysis - vid'!$AL284='Multiple LR'!N$2,1,0)</f>
        <v>0</v>
      </c>
      <c r="O285">
        <v>350</v>
      </c>
      <c r="P285">
        <f>'Exploratory Data Analysis - vid'!V284</f>
        <v>23118</v>
      </c>
      <c r="Q285">
        <f t="shared" si="4"/>
        <v>10.048366813854212</v>
      </c>
      <c r="R285">
        <f>'Exploratory Data Analysis - vid'!X284</f>
        <v>473</v>
      </c>
    </row>
    <row r="286" spans="1:18" x14ac:dyDescent="0.35">
      <c r="A286">
        <v>284</v>
      </c>
      <c r="B286" t="str">
        <f>'Exploratory Data Analysis - vid'!B285</f>
        <v>IOi3n4T5TMA</v>
      </c>
      <c r="C286">
        <f>'Exploratory Data Analysis - vid'!N285</f>
        <v>9</v>
      </c>
      <c r="D286">
        <f>'Exploratory Data Analysis - vid'!O285</f>
        <v>2020</v>
      </c>
      <c r="E286">
        <f>IF('Exploratory Data Analysis - vid'!$AF285 = 'Multiple LR'!E$2,1,0)</f>
        <v>1</v>
      </c>
      <c r="F286">
        <f>IF('Exploratory Data Analysis - vid'!$AF285 = 'Multiple LR'!F$2,1,0)</f>
        <v>0</v>
      </c>
      <c r="G286">
        <f>IF('Exploratory Data Analysis - vid'!$AF285 = 'Multiple LR'!G$2,1,0)</f>
        <v>0</v>
      </c>
      <c r="H286">
        <f>IF('Exploratory Data Analysis - vid'!$AF285 = 'Multiple LR'!H$2,1,0)</f>
        <v>0</v>
      </c>
      <c r="I286">
        <f xml:space="preserve"> IF('Exploratory Data Analysis - vid'!$AL285='Multiple LR'!I$2,1,0)</f>
        <v>1</v>
      </c>
      <c r="J286">
        <f xml:space="preserve"> IF('Exploratory Data Analysis - vid'!$AL285='Multiple LR'!J$2,1,0)</f>
        <v>0</v>
      </c>
      <c r="K286">
        <f xml:space="preserve"> IF('Exploratory Data Analysis - vid'!$AL285='Multiple LR'!K$2,1,0)</f>
        <v>0</v>
      </c>
      <c r="L286">
        <f xml:space="preserve"> IF('Exploratory Data Analysis - vid'!$AL285='Multiple LR'!L$2,1,0)</f>
        <v>0</v>
      </c>
      <c r="M286">
        <f xml:space="preserve"> IF('Exploratory Data Analysis - vid'!$AL285='Multiple LR'!M$2,1,0)</f>
        <v>0</v>
      </c>
      <c r="N286">
        <f xml:space="preserve"> IF('Exploratory Data Analysis - vid'!$AL285='Multiple LR'!N$2,1,0)</f>
        <v>0</v>
      </c>
      <c r="O286">
        <v>343</v>
      </c>
      <c r="P286">
        <f>'Exploratory Data Analysis - vid'!V285</f>
        <v>81390</v>
      </c>
      <c r="Q286">
        <f t="shared" si="4"/>
        <v>11.307007694321086</v>
      </c>
      <c r="R286">
        <f>'Exploratory Data Analysis - vid'!X285</f>
        <v>1316</v>
      </c>
    </row>
    <row r="287" spans="1:18" x14ac:dyDescent="0.35">
      <c r="A287">
        <v>285</v>
      </c>
      <c r="B287" t="str">
        <f>'Exploratory Data Analysis - vid'!B286</f>
        <v>qR9WAOJX9dM</v>
      </c>
      <c r="C287">
        <f>'Exploratory Data Analysis - vid'!N286</f>
        <v>9</v>
      </c>
      <c r="D287">
        <f>'Exploratory Data Analysis - vid'!O286</f>
        <v>2020</v>
      </c>
      <c r="E287">
        <f>IF('Exploratory Data Analysis - vid'!$AF286 = 'Multiple LR'!E$2,1,0)</f>
        <v>1</v>
      </c>
      <c r="F287">
        <f>IF('Exploratory Data Analysis - vid'!$AF286 = 'Multiple LR'!F$2,1,0)</f>
        <v>0</v>
      </c>
      <c r="G287">
        <f>IF('Exploratory Data Analysis - vid'!$AF286 = 'Multiple LR'!G$2,1,0)</f>
        <v>0</v>
      </c>
      <c r="H287">
        <f>IF('Exploratory Data Analysis - vid'!$AF286 = 'Multiple LR'!H$2,1,0)</f>
        <v>0</v>
      </c>
      <c r="I287">
        <f xml:space="preserve"> IF('Exploratory Data Analysis - vid'!$AL286='Multiple LR'!I$2,1,0)</f>
        <v>0</v>
      </c>
      <c r="J287">
        <f xml:space="preserve"> IF('Exploratory Data Analysis - vid'!$AL286='Multiple LR'!J$2,1,0)</f>
        <v>0</v>
      </c>
      <c r="K287">
        <f xml:space="preserve"> IF('Exploratory Data Analysis - vid'!$AL286='Multiple LR'!K$2,1,0)</f>
        <v>1</v>
      </c>
      <c r="L287">
        <f xml:space="preserve"> IF('Exploratory Data Analysis - vid'!$AL286='Multiple LR'!L$2,1,0)</f>
        <v>0</v>
      </c>
      <c r="M287">
        <f xml:space="preserve"> IF('Exploratory Data Analysis - vid'!$AL286='Multiple LR'!M$2,1,0)</f>
        <v>0</v>
      </c>
      <c r="N287">
        <f xml:space="preserve"> IF('Exploratory Data Analysis - vid'!$AL286='Multiple LR'!N$2,1,0)</f>
        <v>0</v>
      </c>
      <c r="O287">
        <v>318</v>
      </c>
      <c r="P287">
        <f>'Exploratory Data Analysis - vid'!V286</f>
        <v>5745</v>
      </c>
      <c r="Q287">
        <f t="shared" si="4"/>
        <v>8.6560851902828553</v>
      </c>
      <c r="R287">
        <f>'Exploratory Data Analysis - vid'!X286</f>
        <v>104</v>
      </c>
    </row>
    <row r="288" spans="1:18" x14ac:dyDescent="0.35">
      <c r="A288">
        <v>286</v>
      </c>
      <c r="B288" t="str">
        <f>'Exploratory Data Analysis - vid'!B287</f>
        <v>RErF34ag57M</v>
      </c>
      <c r="C288">
        <f>'Exploratory Data Analysis - vid'!N287</f>
        <v>9</v>
      </c>
      <c r="D288">
        <f>'Exploratory Data Analysis - vid'!O287</f>
        <v>2020</v>
      </c>
      <c r="E288">
        <f>IF('Exploratory Data Analysis - vid'!$AF287 = 'Multiple LR'!E$2,1,0)</f>
        <v>1</v>
      </c>
      <c r="F288">
        <f>IF('Exploratory Data Analysis - vid'!$AF287 = 'Multiple LR'!F$2,1,0)</f>
        <v>0</v>
      </c>
      <c r="G288">
        <f>IF('Exploratory Data Analysis - vid'!$AF287 = 'Multiple LR'!G$2,1,0)</f>
        <v>0</v>
      </c>
      <c r="H288">
        <f>IF('Exploratory Data Analysis - vid'!$AF287 = 'Multiple LR'!H$2,1,0)</f>
        <v>0</v>
      </c>
      <c r="I288">
        <f xml:space="preserve"> IF('Exploratory Data Analysis - vid'!$AL287='Multiple LR'!I$2,1,0)</f>
        <v>0</v>
      </c>
      <c r="J288">
        <f xml:space="preserve"> IF('Exploratory Data Analysis - vid'!$AL287='Multiple LR'!J$2,1,0)</f>
        <v>0</v>
      </c>
      <c r="K288">
        <f xml:space="preserve"> IF('Exploratory Data Analysis - vid'!$AL287='Multiple LR'!K$2,1,0)</f>
        <v>0</v>
      </c>
      <c r="L288">
        <f xml:space="preserve"> IF('Exploratory Data Analysis - vid'!$AL287='Multiple LR'!L$2,1,0)</f>
        <v>0</v>
      </c>
      <c r="M288">
        <f xml:space="preserve"> IF('Exploratory Data Analysis - vid'!$AL287='Multiple LR'!M$2,1,0)</f>
        <v>1</v>
      </c>
      <c r="N288">
        <f xml:space="preserve"> IF('Exploratory Data Analysis - vid'!$AL287='Multiple LR'!N$2,1,0)</f>
        <v>0</v>
      </c>
      <c r="O288">
        <v>420</v>
      </c>
      <c r="P288">
        <f>'Exploratory Data Analysis - vid'!V287</f>
        <v>19051</v>
      </c>
      <c r="Q288">
        <f t="shared" si="4"/>
        <v>9.8548748726154347</v>
      </c>
      <c r="R288">
        <f>'Exploratory Data Analysis - vid'!X287</f>
        <v>351</v>
      </c>
    </row>
    <row r="289" spans="1:18" x14ac:dyDescent="0.35">
      <c r="A289">
        <v>287</v>
      </c>
      <c r="B289" t="str">
        <f>'Exploratory Data Analysis - vid'!B288</f>
        <v>nG76HeVgH5g</v>
      </c>
      <c r="C289">
        <f>'Exploratory Data Analysis - vid'!N288</f>
        <v>9</v>
      </c>
      <c r="D289">
        <f>'Exploratory Data Analysis - vid'!O288</f>
        <v>2020</v>
      </c>
      <c r="E289">
        <f>IF('Exploratory Data Analysis - vid'!$AF288 = 'Multiple LR'!E$2,1,0)</f>
        <v>1</v>
      </c>
      <c r="F289">
        <f>IF('Exploratory Data Analysis - vid'!$AF288 = 'Multiple LR'!F$2,1,0)</f>
        <v>0</v>
      </c>
      <c r="G289">
        <f>IF('Exploratory Data Analysis - vid'!$AF288 = 'Multiple LR'!G$2,1,0)</f>
        <v>0</v>
      </c>
      <c r="H289">
        <f>IF('Exploratory Data Analysis - vid'!$AF288 = 'Multiple LR'!H$2,1,0)</f>
        <v>0</v>
      </c>
      <c r="I289">
        <f xml:space="preserve"> IF('Exploratory Data Analysis - vid'!$AL288='Multiple LR'!I$2,1,0)</f>
        <v>1</v>
      </c>
      <c r="J289">
        <f xml:space="preserve"> IF('Exploratory Data Analysis - vid'!$AL288='Multiple LR'!J$2,1,0)</f>
        <v>0</v>
      </c>
      <c r="K289">
        <f xml:space="preserve"> IF('Exploratory Data Analysis - vid'!$AL288='Multiple LR'!K$2,1,0)</f>
        <v>0</v>
      </c>
      <c r="L289">
        <f xml:space="preserve"> IF('Exploratory Data Analysis - vid'!$AL288='Multiple LR'!L$2,1,0)</f>
        <v>0</v>
      </c>
      <c r="M289">
        <f xml:space="preserve"> IF('Exploratory Data Analysis - vid'!$AL288='Multiple LR'!M$2,1,0)</f>
        <v>0</v>
      </c>
      <c r="N289">
        <f xml:space="preserve"> IF('Exploratory Data Analysis - vid'!$AL288='Multiple LR'!N$2,1,0)</f>
        <v>0</v>
      </c>
      <c r="O289">
        <v>365</v>
      </c>
      <c r="P289">
        <f>'Exploratory Data Analysis - vid'!V288</f>
        <v>22041</v>
      </c>
      <c r="Q289">
        <f t="shared" si="4"/>
        <v>10.000659634288388</v>
      </c>
      <c r="R289">
        <f>'Exploratory Data Analysis - vid'!X288</f>
        <v>468</v>
      </c>
    </row>
    <row r="290" spans="1:18" x14ac:dyDescent="0.35">
      <c r="A290">
        <v>288</v>
      </c>
      <c r="B290" t="str">
        <f>'Exploratory Data Analysis - vid'!B289</f>
        <v>Cc56JxF1TSw</v>
      </c>
      <c r="C290">
        <f>'Exploratory Data Analysis - vid'!N289</f>
        <v>9</v>
      </c>
      <c r="D290">
        <f>'Exploratory Data Analysis - vid'!O289</f>
        <v>2020</v>
      </c>
      <c r="E290">
        <f>IF('Exploratory Data Analysis - vid'!$AF289 = 'Multiple LR'!E$2,1,0)</f>
        <v>1</v>
      </c>
      <c r="F290">
        <f>IF('Exploratory Data Analysis - vid'!$AF289 = 'Multiple LR'!F$2,1,0)</f>
        <v>0</v>
      </c>
      <c r="G290">
        <f>IF('Exploratory Data Analysis - vid'!$AF289 = 'Multiple LR'!G$2,1,0)</f>
        <v>0</v>
      </c>
      <c r="H290">
        <f>IF('Exploratory Data Analysis - vid'!$AF289 = 'Multiple LR'!H$2,1,0)</f>
        <v>0</v>
      </c>
      <c r="I290">
        <f xml:space="preserve"> IF('Exploratory Data Analysis - vid'!$AL289='Multiple LR'!I$2,1,0)</f>
        <v>0</v>
      </c>
      <c r="J290">
        <f xml:space="preserve"> IF('Exploratory Data Analysis - vid'!$AL289='Multiple LR'!J$2,1,0)</f>
        <v>0</v>
      </c>
      <c r="K290">
        <f xml:space="preserve"> IF('Exploratory Data Analysis - vid'!$AL289='Multiple LR'!K$2,1,0)</f>
        <v>1</v>
      </c>
      <c r="L290">
        <f xml:space="preserve"> IF('Exploratory Data Analysis - vid'!$AL289='Multiple LR'!L$2,1,0)</f>
        <v>0</v>
      </c>
      <c r="M290">
        <f xml:space="preserve"> IF('Exploratory Data Analysis - vid'!$AL289='Multiple LR'!M$2,1,0)</f>
        <v>0</v>
      </c>
      <c r="N290">
        <f xml:space="preserve"> IF('Exploratory Data Analysis - vid'!$AL289='Multiple LR'!N$2,1,0)</f>
        <v>0</v>
      </c>
      <c r="O290">
        <v>261</v>
      </c>
      <c r="P290">
        <f>'Exploratory Data Analysis - vid'!V289</f>
        <v>15605</v>
      </c>
      <c r="Q290">
        <f t="shared" si="4"/>
        <v>9.6553466547048803</v>
      </c>
      <c r="R290">
        <f>'Exploratory Data Analysis - vid'!X289</f>
        <v>272</v>
      </c>
    </row>
    <row r="291" spans="1:18" x14ac:dyDescent="0.35">
      <c r="A291">
        <v>289</v>
      </c>
      <c r="B291" t="str">
        <f>'Exploratory Data Analysis - vid'!B290</f>
        <v>K-qd_EPGgi8</v>
      </c>
      <c r="C291">
        <f>'Exploratory Data Analysis - vid'!N290</f>
        <v>9</v>
      </c>
      <c r="D291">
        <f>'Exploratory Data Analysis - vid'!O290</f>
        <v>2020</v>
      </c>
      <c r="E291">
        <f>IF('Exploratory Data Analysis - vid'!$AF290 = 'Multiple LR'!E$2,1,0)</f>
        <v>0</v>
      </c>
      <c r="F291">
        <f>IF('Exploratory Data Analysis - vid'!$AF290 = 'Multiple LR'!F$2,1,0)</f>
        <v>1</v>
      </c>
      <c r="G291">
        <f>IF('Exploratory Data Analysis - vid'!$AF290 = 'Multiple LR'!G$2,1,0)</f>
        <v>0</v>
      </c>
      <c r="H291">
        <f>IF('Exploratory Data Analysis - vid'!$AF290 = 'Multiple LR'!H$2,1,0)</f>
        <v>0</v>
      </c>
      <c r="I291">
        <f xml:space="preserve"> IF('Exploratory Data Analysis - vid'!$AL290='Multiple LR'!I$2,1,0)</f>
        <v>0</v>
      </c>
      <c r="J291">
        <f xml:space="preserve"> IF('Exploratory Data Analysis - vid'!$AL290='Multiple LR'!J$2,1,0)</f>
        <v>0</v>
      </c>
      <c r="K291">
        <f xml:space="preserve"> IF('Exploratory Data Analysis - vid'!$AL290='Multiple LR'!K$2,1,0)</f>
        <v>1</v>
      </c>
      <c r="L291">
        <f xml:space="preserve"> IF('Exploratory Data Analysis - vid'!$AL290='Multiple LR'!L$2,1,0)</f>
        <v>0</v>
      </c>
      <c r="M291">
        <f xml:space="preserve"> IF('Exploratory Data Analysis - vid'!$AL290='Multiple LR'!M$2,1,0)</f>
        <v>0</v>
      </c>
      <c r="N291">
        <f xml:space="preserve"> IF('Exploratory Data Analysis - vid'!$AL290='Multiple LR'!N$2,1,0)</f>
        <v>0</v>
      </c>
      <c r="O291">
        <v>335</v>
      </c>
      <c r="P291">
        <f>'Exploratory Data Analysis - vid'!V290</f>
        <v>18013</v>
      </c>
      <c r="Q291">
        <f t="shared" si="4"/>
        <v>9.7988489984235585</v>
      </c>
      <c r="R291">
        <f>'Exploratory Data Analysis - vid'!X290</f>
        <v>297</v>
      </c>
    </row>
    <row r="292" spans="1:18" x14ac:dyDescent="0.35">
      <c r="A292">
        <v>290</v>
      </c>
      <c r="B292" t="str">
        <f>'Exploratory Data Analysis - vid'!B291</f>
        <v>3i2rTe30YPw</v>
      </c>
      <c r="C292">
        <f>'Exploratory Data Analysis - vid'!N291</f>
        <v>9</v>
      </c>
      <c r="D292">
        <f>'Exploratory Data Analysis - vid'!O291</f>
        <v>2020</v>
      </c>
      <c r="E292">
        <f>IF('Exploratory Data Analysis - vid'!$AF291 = 'Multiple LR'!E$2,1,0)</f>
        <v>1</v>
      </c>
      <c r="F292">
        <f>IF('Exploratory Data Analysis - vid'!$AF291 = 'Multiple LR'!F$2,1,0)</f>
        <v>0</v>
      </c>
      <c r="G292">
        <f>IF('Exploratory Data Analysis - vid'!$AF291 = 'Multiple LR'!G$2,1,0)</f>
        <v>0</v>
      </c>
      <c r="H292">
        <f>IF('Exploratory Data Analysis - vid'!$AF291 = 'Multiple LR'!H$2,1,0)</f>
        <v>0</v>
      </c>
      <c r="I292">
        <f xml:space="preserve"> IF('Exploratory Data Analysis - vid'!$AL291='Multiple LR'!I$2,1,0)</f>
        <v>0</v>
      </c>
      <c r="J292">
        <f xml:space="preserve"> IF('Exploratory Data Analysis - vid'!$AL291='Multiple LR'!J$2,1,0)</f>
        <v>0</v>
      </c>
      <c r="K292">
        <f xml:space="preserve"> IF('Exploratory Data Analysis - vid'!$AL291='Multiple LR'!K$2,1,0)</f>
        <v>1</v>
      </c>
      <c r="L292">
        <f xml:space="preserve"> IF('Exploratory Data Analysis - vid'!$AL291='Multiple LR'!L$2,1,0)</f>
        <v>0</v>
      </c>
      <c r="M292">
        <f xml:space="preserve"> IF('Exploratory Data Analysis - vid'!$AL291='Multiple LR'!M$2,1,0)</f>
        <v>0</v>
      </c>
      <c r="N292">
        <f xml:space="preserve"> IF('Exploratory Data Analysis - vid'!$AL291='Multiple LR'!N$2,1,0)</f>
        <v>0</v>
      </c>
      <c r="O292">
        <v>344</v>
      </c>
      <c r="P292">
        <f>'Exploratory Data Analysis - vid'!V291</f>
        <v>62764</v>
      </c>
      <c r="Q292">
        <f t="shared" si="4"/>
        <v>11.047136939678959</v>
      </c>
      <c r="R292">
        <f>'Exploratory Data Analysis - vid'!X291</f>
        <v>973</v>
      </c>
    </row>
    <row r="293" spans="1:18" x14ac:dyDescent="0.35">
      <c r="A293">
        <v>291</v>
      </c>
      <c r="B293" t="str">
        <f>'Exploratory Data Analysis - vid'!B292</f>
        <v>nkSE2LEFFSo</v>
      </c>
      <c r="C293">
        <f>'Exploratory Data Analysis - vid'!N292</f>
        <v>9</v>
      </c>
      <c r="D293">
        <f>'Exploratory Data Analysis - vid'!O292</f>
        <v>2020</v>
      </c>
      <c r="E293">
        <f>IF('Exploratory Data Analysis - vid'!$AF292 = 'Multiple LR'!E$2,1,0)</f>
        <v>0</v>
      </c>
      <c r="F293">
        <f>IF('Exploratory Data Analysis - vid'!$AF292 = 'Multiple LR'!F$2,1,0)</f>
        <v>1</v>
      </c>
      <c r="G293">
        <f>IF('Exploratory Data Analysis - vid'!$AF292 = 'Multiple LR'!G$2,1,0)</f>
        <v>0</v>
      </c>
      <c r="H293">
        <f>IF('Exploratory Data Analysis - vid'!$AF292 = 'Multiple LR'!H$2,1,0)</f>
        <v>0</v>
      </c>
      <c r="I293">
        <f xml:space="preserve"> IF('Exploratory Data Analysis - vid'!$AL292='Multiple LR'!I$2,1,0)</f>
        <v>1</v>
      </c>
      <c r="J293">
        <f xml:space="preserve"> IF('Exploratory Data Analysis - vid'!$AL292='Multiple LR'!J$2,1,0)</f>
        <v>0</v>
      </c>
      <c r="K293">
        <f xml:space="preserve"> IF('Exploratory Data Analysis - vid'!$AL292='Multiple LR'!K$2,1,0)</f>
        <v>0</v>
      </c>
      <c r="L293">
        <f xml:space="preserve"> IF('Exploratory Data Analysis - vid'!$AL292='Multiple LR'!L$2,1,0)</f>
        <v>0</v>
      </c>
      <c r="M293">
        <f xml:space="preserve"> IF('Exploratory Data Analysis - vid'!$AL292='Multiple LR'!M$2,1,0)</f>
        <v>0</v>
      </c>
      <c r="N293">
        <f xml:space="preserve"> IF('Exploratory Data Analysis - vid'!$AL292='Multiple LR'!N$2,1,0)</f>
        <v>0</v>
      </c>
      <c r="O293">
        <v>289</v>
      </c>
      <c r="P293">
        <f>'Exploratory Data Analysis - vid'!V292</f>
        <v>24134</v>
      </c>
      <c r="Q293">
        <f t="shared" si="4"/>
        <v>10.091376913633546</v>
      </c>
      <c r="R293">
        <f>'Exploratory Data Analysis - vid'!X292</f>
        <v>471</v>
      </c>
    </row>
    <row r="294" spans="1:18" x14ac:dyDescent="0.35">
      <c r="A294">
        <v>292</v>
      </c>
      <c r="B294" t="str">
        <f>'Exploratory Data Analysis - vid'!B293</f>
        <v>KsrJj5HhsAs</v>
      </c>
      <c r="C294">
        <f>'Exploratory Data Analysis - vid'!N293</f>
        <v>9</v>
      </c>
      <c r="D294">
        <f>'Exploratory Data Analysis - vid'!O293</f>
        <v>2020</v>
      </c>
      <c r="E294">
        <f>IF('Exploratory Data Analysis - vid'!$AF293 = 'Multiple LR'!E$2,1,0)</f>
        <v>0</v>
      </c>
      <c r="F294">
        <f>IF('Exploratory Data Analysis - vid'!$AF293 = 'Multiple LR'!F$2,1,0)</f>
        <v>1</v>
      </c>
      <c r="G294">
        <f>IF('Exploratory Data Analysis - vid'!$AF293 = 'Multiple LR'!G$2,1,0)</f>
        <v>0</v>
      </c>
      <c r="H294">
        <f>IF('Exploratory Data Analysis - vid'!$AF293 = 'Multiple LR'!H$2,1,0)</f>
        <v>0</v>
      </c>
      <c r="I294">
        <f xml:space="preserve"> IF('Exploratory Data Analysis - vid'!$AL293='Multiple LR'!I$2,1,0)</f>
        <v>0</v>
      </c>
      <c r="J294">
        <f xml:space="preserve"> IF('Exploratory Data Analysis - vid'!$AL293='Multiple LR'!J$2,1,0)</f>
        <v>0</v>
      </c>
      <c r="K294">
        <f xml:space="preserve"> IF('Exploratory Data Analysis - vid'!$AL293='Multiple LR'!K$2,1,0)</f>
        <v>0</v>
      </c>
      <c r="L294">
        <f xml:space="preserve"> IF('Exploratory Data Analysis - vid'!$AL293='Multiple LR'!L$2,1,0)</f>
        <v>0</v>
      </c>
      <c r="M294">
        <f xml:space="preserve"> IF('Exploratory Data Analysis - vid'!$AL293='Multiple LR'!M$2,1,0)</f>
        <v>1</v>
      </c>
      <c r="N294">
        <f xml:space="preserve"> IF('Exploratory Data Analysis - vid'!$AL293='Multiple LR'!N$2,1,0)</f>
        <v>0</v>
      </c>
      <c r="O294">
        <v>337</v>
      </c>
      <c r="P294">
        <f>'Exploratory Data Analysis - vid'!V293</f>
        <v>81512</v>
      </c>
      <c r="Q294">
        <f t="shared" si="4"/>
        <v>11.308505527654122</v>
      </c>
      <c r="R294">
        <f>'Exploratory Data Analysis - vid'!X293</f>
        <v>794</v>
      </c>
    </row>
    <row r="295" spans="1:18" x14ac:dyDescent="0.35">
      <c r="A295">
        <v>293</v>
      </c>
      <c r="B295" t="str">
        <f>'Exploratory Data Analysis - vid'!B294</f>
        <v>USANqcZu3NQ</v>
      </c>
      <c r="C295">
        <f>'Exploratory Data Analysis - vid'!N294</f>
        <v>9</v>
      </c>
      <c r="D295">
        <f>'Exploratory Data Analysis - vid'!O294</f>
        <v>2020</v>
      </c>
      <c r="E295">
        <f>IF('Exploratory Data Analysis - vid'!$AF294 = 'Multiple LR'!E$2,1,0)</f>
        <v>1</v>
      </c>
      <c r="F295">
        <f>IF('Exploratory Data Analysis - vid'!$AF294 = 'Multiple LR'!F$2,1,0)</f>
        <v>0</v>
      </c>
      <c r="G295">
        <f>IF('Exploratory Data Analysis - vid'!$AF294 = 'Multiple LR'!G$2,1,0)</f>
        <v>0</v>
      </c>
      <c r="H295">
        <f>IF('Exploratory Data Analysis - vid'!$AF294 = 'Multiple LR'!H$2,1,0)</f>
        <v>0</v>
      </c>
      <c r="I295">
        <f xml:space="preserve"> IF('Exploratory Data Analysis - vid'!$AL294='Multiple LR'!I$2,1,0)</f>
        <v>0</v>
      </c>
      <c r="J295">
        <f xml:space="preserve"> IF('Exploratory Data Analysis - vid'!$AL294='Multiple LR'!J$2,1,0)</f>
        <v>0</v>
      </c>
      <c r="K295">
        <f xml:space="preserve"> IF('Exploratory Data Analysis - vid'!$AL294='Multiple LR'!K$2,1,0)</f>
        <v>0</v>
      </c>
      <c r="L295">
        <f xml:space="preserve"> IF('Exploratory Data Analysis - vid'!$AL294='Multiple LR'!L$2,1,0)</f>
        <v>0</v>
      </c>
      <c r="M295">
        <f xml:space="preserve"> IF('Exploratory Data Analysis - vid'!$AL294='Multiple LR'!M$2,1,0)</f>
        <v>1</v>
      </c>
      <c r="N295">
        <f xml:space="preserve"> IF('Exploratory Data Analysis - vid'!$AL294='Multiple LR'!N$2,1,0)</f>
        <v>0</v>
      </c>
      <c r="O295">
        <v>271</v>
      </c>
      <c r="P295">
        <f>'Exploratory Data Analysis - vid'!V294</f>
        <v>77003</v>
      </c>
      <c r="Q295">
        <f t="shared" si="4"/>
        <v>11.25159966111582</v>
      </c>
      <c r="R295">
        <f>'Exploratory Data Analysis - vid'!X294</f>
        <v>1304</v>
      </c>
    </row>
    <row r="296" spans="1:18" x14ac:dyDescent="0.35">
      <c r="A296">
        <v>294</v>
      </c>
      <c r="B296" t="str">
        <f>'Exploratory Data Analysis - vid'!B295</f>
        <v>w-UsJ2YPW7c</v>
      </c>
      <c r="C296">
        <f>'Exploratory Data Analysis - vid'!N295</f>
        <v>8</v>
      </c>
      <c r="D296">
        <f>'Exploratory Data Analysis - vid'!O295</f>
        <v>2020</v>
      </c>
      <c r="E296">
        <f>IF('Exploratory Data Analysis - vid'!$AF295 = 'Multiple LR'!E$2,1,0)</f>
        <v>1</v>
      </c>
      <c r="F296">
        <f>IF('Exploratory Data Analysis - vid'!$AF295 = 'Multiple LR'!F$2,1,0)</f>
        <v>0</v>
      </c>
      <c r="G296">
        <f>IF('Exploratory Data Analysis - vid'!$AF295 = 'Multiple LR'!G$2,1,0)</f>
        <v>0</v>
      </c>
      <c r="H296">
        <f>IF('Exploratory Data Analysis - vid'!$AF295 = 'Multiple LR'!H$2,1,0)</f>
        <v>0</v>
      </c>
      <c r="I296">
        <f xml:space="preserve"> IF('Exploratory Data Analysis - vid'!$AL295='Multiple LR'!I$2,1,0)</f>
        <v>0</v>
      </c>
      <c r="J296">
        <f xml:space="preserve"> IF('Exploratory Data Analysis - vid'!$AL295='Multiple LR'!J$2,1,0)</f>
        <v>1</v>
      </c>
      <c r="K296">
        <f xml:space="preserve"> IF('Exploratory Data Analysis - vid'!$AL295='Multiple LR'!K$2,1,0)</f>
        <v>0</v>
      </c>
      <c r="L296">
        <f xml:space="preserve"> IF('Exploratory Data Analysis - vid'!$AL295='Multiple LR'!L$2,1,0)</f>
        <v>0</v>
      </c>
      <c r="M296">
        <f xml:space="preserve"> IF('Exploratory Data Analysis - vid'!$AL295='Multiple LR'!M$2,1,0)</f>
        <v>0</v>
      </c>
      <c r="N296">
        <f xml:space="preserve"> IF('Exploratory Data Analysis - vid'!$AL295='Multiple LR'!N$2,1,0)</f>
        <v>0</v>
      </c>
      <c r="O296">
        <v>268</v>
      </c>
      <c r="P296">
        <f>'Exploratory Data Analysis - vid'!V295</f>
        <v>30281</v>
      </c>
      <c r="Q296">
        <f t="shared" si="4"/>
        <v>10.318275732105144</v>
      </c>
      <c r="R296">
        <f>'Exploratory Data Analysis - vid'!X295</f>
        <v>735</v>
      </c>
    </row>
    <row r="297" spans="1:18" x14ac:dyDescent="0.35">
      <c r="A297">
        <v>295</v>
      </c>
      <c r="B297" t="str">
        <f>'Exploratory Data Analysis - vid'!B296</f>
        <v>4Q3LX4SXDV0</v>
      </c>
      <c r="C297">
        <f>'Exploratory Data Analysis - vid'!N296</f>
        <v>8</v>
      </c>
      <c r="D297">
        <f>'Exploratory Data Analysis - vid'!O296</f>
        <v>2020</v>
      </c>
      <c r="E297">
        <f>IF('Exploratory Data Analysis - vid'!$AF296 = 'Multiple LR'!E$2,1,0)</f>
        <v>1</v>
      </c>
      <c r="F297">
        <f>IF('Exploratory Data Analysis - vid'!$AF296 = 'Multiple LR'!F$2,1,0)</f>
        <v>0</v>
      </c>
      <c r="G297">
        <f>IF('Exploratory Data Analysis - vid'!$AF296 = 'Multiple LR'!G$2,1,0)</f>
        <v>0</v>
      </c>
      <c r="H297">
        <f>IF('Exploratory Data Analysis - vid'!$AF296 = 'Multiple LR'!H$2,1,0)</f>
        <v>0</v>
      </c>
      <c r="I297">
        <f xml:space="preserve"> IF('Exploratory Data Analysis - vid'!$AL296='Multiple LR'!I$2,1,0)</f>
        <v>0</v>
      </c>
      <c r="J297">
        <f xml:space="preserve"> IF('Exploratory Data Analysis - vid'!$AL296='Multiple LR'!J$2,1,0)</f>
        <v>0</v>
      </c>
      <c r="K297">
        <f xml:space="preserve"> IF('Exploratory Data Analysis - vid'!$AL296='Multiple LR'!K$2,1,0)</f>
        <v>1</v>
      </c>
      <c r="L297">
        <f xml:space="preserve"> IF('Exploratory Data Analysis - vid'!$AL296='Multiple LR'!L$2,1,0)</f>
        <v>0</v>
      </c>
      <c r="M297">
        <f xml:space="preserve"> IF('Exploratory Data Analysis - vid'!$AL296='Multiple LR'!M$2,1,0)</f>
        <v>0</v>
      </c>
      <c r="N297">
        <f xml:space="preserve"> IF('Exploratory Data Analysis - vid'!$AL296='Multiple LR'!N$2,1,0)</f>
        <v>0</v>
      </c>
      <c r="O297">
        <v>372</v>
      </c>
      <c r="P297">
        <f>'Exploratory Data Analysis - vid'!V296</f>
        <v>58921</v>
      </c>
      <c r="Q297">
        <f t="shared" si="4"/>
        <v>10.983952842598189</v>
      </c>
      <c r="R297">
        <f>'Exploratory Data Analysis - vid'!X296</f>
        <v>931</v>
      </c>
    </row>
    <row r="298" spans="1:18" x14ac:dyDescent="0.35">
      <c r="A298">
        <v>296</v>
      </c>
      <c r="B298" t="str">
        <f>'Exploratory Data Analysis - vid'!B297</f>
        <v>JiJLXNf47zc</v>
      </c>
      <c r="C298">
        <f>'Exploratory Data Analysis - vid'!N297</f>
        <v>8</v>
      </c>
      <c r="D298">
        <f>'Exploratory Data Analysis - vid'!O297</f>
        <v>2020</v>
      </c>
      <c r="E298">
        <f>IF('Exploratory Data Analysis - vid'!$AF297 = 'Multiple LR'!E$2,1,0)</f>
        <v>0</v>
      </c>
      <c r="F298">
        <f>IF('Exploratory Data Analysis - vid'!$AF297 = 'Multiple LR'!F$2,1,0)</f>
        <v>1</v>
      </c>
      <c r="G298">
        <f>IF('Exploratory Data Analysis - vid'!$AF297 = 'Multiple LR'!G$2,1,0)</f>
        <v>0</v>
      </c>
      <c r="H298">
        <f>IF('Exploratory Data Analysis - vid'!$AF297 = 'Multiple LR'!H$2,1,0)</f>
        <v>0</v>
      </c>
      <c r="I298">
        <f xml:space="preserve"> IF('Exploratory Data Analysis - vid'!$AL297='Multiple LR'!I$2,1,0)</f>
        <v>0</v>
      </c>
      <c r="J298">
        <f xml:space="preserve"> IF('Exploratory Data Analysis - vid'!$AL297='Multiple LR'!J$2,1,0)</f>
        <v>0</v>
      </c>
      <c r="K298">
        <f xml:space="preserve"> IF('Exploratory Data Analysis - vid'!$AL297='Multiple LR'!K$2,1,0)</f>
        <v>1</v>
      </c>
      <c r="L298">
        <f xml:space="preserve"> IF('Exploratory Data Analysis - vid'!$AL297='Multiple LR'!L$2,1,0)</f>
        <v>0</v>
      </c>
      <c r="M298">
        <f xml:space="preserve"> IF('Exploratory Data Analysis - vid'!$AL297='Multiple LR'!M$2,1,0)</f>
        <v>0</v>
      </c>
      <c r="N298">
        <f xml:space="preserve"> IF('Exploratory Data Analysis - vid'!$AL297='Multiple LR'!N$2,1,0)</f>
        <v>0</v>
      </c>
      <c r="O298">
        <v>291</v>
      </c>
      <c r="P298">
        <f>'Exploratory Data Analysis - vid'!V297</f>
        <v>4614</v>
      </c>
      <c r="Q298">
        <f t="shared" si="4"/>
        <v>8.4368504387336998</v>
      </c>
      <c r="R298">
        <f>'Exploratory Data Analysis - vid'!X297</f>
        <v>101</v>
      </c>
    </row>
    <row r="299" spans="1:18" x14ac:dyDescent="0.35">
      <c r="A299">
        <v>297</v>
      </c>
      <c r="B299" t="str">
        <f>'Exploratory Data Analysis - vid'!B298</f>
        <v>VlN-W4aNRew</v>
      </c>
      <c r="C299">
        <f>'Exploratory Data Analysis - vid'!N298</f>
        <v>8</v>
      </c>
      <c r="D299">
        <f>'Exploratory Data Analysis - vid'!O298</f>
        <v>2020</v>
      </c>
      <c r="E299">
        <f>IF('Exploratory Data Analysis - vid'!$AF298 = 'Multiple LR'!E$2,1,0)</f>
        <v>1</v>
      </c>
      <c r="F299">
        <f>IF('Exploratory Data Analysis - vid'!$AF298 = 'Multiple LR'!F$2,1,0)</f>
        <v>0</v>
      </c>
      <c r="G299">
        <f>IF('Exploratory Data Analysis - vid'!$AF298 = 'Multiple LR'!G$2,1,0)</f>
        <v>0</v>
      </c>
      <c r="H299">
        <f>IF('Exploratory Data Analysis - vid'!$AF298 = 'Multiple LR'!H$2,1,0)</f>
        <v>0</v>
      </c>
      <c r="I299">
        <f xml:space="preserve"> IF('Exploratory Data Analysis - vid'!$AL298='Multiple LR'!I$2,1,0)</f>
        <v>1</v>
      </c>
      <c r="J299">
        <f xml:space="preserve"> IF('Exploratory Data Analysis - vid'!$AL298='Multiple LR'!J$2,1,0)</f>
        <v>0</v>
      </c>
      <c r="K299">
        <f xml:space="preserve"> IF('Exploratory Data Analysis - vid'!$AL298='Multiple LR'!K$2,1,0)</f>
        <v>0</v>
      </c>
      <c r="L299">
        <f xml:space="preserve"> IF('Exploratory Data Analysis - vid'!$AL298='Multiple LR'!L$2,1,0)</f>
        <v>0</v>
      </c>
      <c r="M299">
        <f xml:space="preserve"> IF('Exploratory Data Analysis - vid'!$AL298='Multiple LR'!M$2,1,0)</f>
        <v>0</v>
      </c>
      <c r="N299">
        <f xml:space="preserve"> IF('Exploratory Data Analysis - vid'!$AL298='Multiple LR'!N$2,1,0)</f>
        <v>0</v>
      </c>
      <c r="O299">
        <v>361</v>
      </c>
      <c r="P299">
        <f>'Exploratory Data Analysis - vid'!V298</f>
        <v>50930</v>
      </c>
      <c r="Q299">
        <f t="shared" si="4"/>
        <v>10.83820741987865</v>
      </c>
      <c r="R299">
        <f>'Exploratory Data Analysis - vid'!X298</f>
        <v>769</v>
      </c>
    </row>
    <row r="300" spans="1:18" x14ac:dyDescent="0.35">
      <c r="A300">
        <v>298</v>
      </c>
      <c r="B300" t="str">
        <f>'Exploratory Data Analysis - vid'!B299</f>
        <v>xdUcgg7XLOc</v>
      </c>
      <c r="C300">
        <f>'Exploratory Data Analysis - vid'!N299</f>
        <v>8</v>
      </c>
      <c r="D300">
        <f>'Exploratory Data Analysis - vid'!O299</f>
        <v>2020</v>
      </c>
      <c r="E300">
        <f>IF('Exploratory Data Analysis - vid'!$AF299 = 'Multiple LR'!E$2,1,0)</f>
        <v>1</v>
      </c>
      <c r="F300">
        <f>IF('Exploratory Data Analysis - vid'!$AF299 = 'Multiple LR'!F$2,1,0)</f>
        <v>0</v>
      </c>
      <c r="G300">
        <f>IF('Exploratory Data Analysis - vid'!$AF299 = 'Multiple LR'!G$2,1,0)</f>
        <v>0</v>
      </c>
      <c r="H300">
        <f>IF('Exploratory Data Analysis - vid'!$AF299 = 'Multiple LR'!H$2,1,0)</f>
        <v>0</v>
      </c>
      <c r="I300">
        <f xml:space="preserve"> IF('Exploratory Data Analysis - vid'!$AL299='Multiple LR'!I$2,1,0)</f>
        <v>1</v>
      </c>
      <c r="J300">
        <f xml:space="preserve"> IF('Exploratory Data Analysis - vid'!$AL299='Multiple LR'!J$2,1,0)</f>
        <v>0</v>
      </c>
      <c r="K300">
        <f xml:space="preserve"> IF('Exploratory Data Analysis - vid'!$AL299='Multiple LR'!K$2,1,0)</f>
        <v>0</v>
      </c>
      <c r="L300">
        <f xml:space="preserve"> IF('Exploratory Data Analysis - vid'!$AL299='Multiple LR'!L$2,1,0)</f>
        <v>0</v>
      </c>
      <c r="M300">
        <f xml:space="preserve"> IF('Exploratory Data Analysis - vid'!$AL299='Multiple LR'!M$2,1,0)</f>
        <v>0</v>
      </c>
      <c r="N300">
        <f xml:space="preserve"> IF('Exploratory Data Analysis - vid'!$AL299='Multiple LR'!N$2,1,0)</f>
        <v>0</v>
      </c>
      <c r="O300">
        <v>320</v>
      </c>
      <c r="P300">
        <f>'Exploratory Data Analysis - vid'!V299</f>
        <v>9025</v>
      </c>
      <c r="Q300">
        <f t="shared" si="4"/>
        <v>9.1077537832010815</v>
      </c>
      <c r="R300">
        <f>'Exploratory Data Analysis - vid'!X299</f>
        <v>188</v>
      </c>
    </row>
    <row r="301" spans="1:18" x14ac:dyDescent="0.35">
      <c r="A301">
        <v>299</v>
      </c>
      <c r="B301" t="str">
        <f>'Exploratory Data Analysis - vid'!B300</f>
        <v>9rA3TktvXwE</v>
      </c>
      <c r="C301">
        <f>'Exploratory Data Analysis - vid'!N300</f>
        <v>8</v>
      </c>
      <c r="D301">
        <f>'Exploratory Data Analysis - vid'!O300</f>
        <v>2020</v>
      </c>
      <c r="E301">
        <f>IF('Exploratory Data Analysis - vid'!$AF300 = 'Multiple LR'!E$2,1,0)</f>
        <v>0</v>
      </c>
      <c r="F301">
        <f>IF('Exploratory Data Analysis - vid'!$AF300 = 'Multiple LR'!F$2,1,0)</f>
        <v>1</v>
      </c>
      <c r="G301">
        <f>IF('Exploratory Data Analysis - vid'!$AF300 = 'Multiple LR'!G$2,1,0)</f>
        <v>0</v>
      </c>
      <c r="H301">
        <f>IF('Exploratory Data Analysis - vid'!$AF300 = 'Multiple LR'!H$2,1,0)</f>
        <v>0</v>
      </c>
      <c r="I301">
        <f xml:space="preserve"> IF('Exploratory Data Analysis - vid'!$AL300='Multiple LR'!I$2,1,0)</f>
        <v>0</v>
      </c>
      <c r="J301">
        <f xml:space="preserve"> IF('Exploratory Data Analysis - vid'!$AL300='Multiple LR'!J$2,1,0)</f>
        <v>1</v>
      </c>
      <c r="K301">
        <f xml:space="preserve"> IF('Exploratory Data Analysis - vid'!$AL300='Multiple LR'!K$2,1,0)</f>
        <v>0</v>
      </c>
      <c r="L301">
        <f xml:space="preserve"> IF('Exploratory Data Analysis - vid'!$AL300='Multiple LR'!L$2,1,0)</f>
        <v>0</v>
      </c>
      <c r="M301">
        <f xml:space="preserve"> IF('Exploratory Data Analysis - vid'!$AL300='Multiple LR'!M$2,1,0)</f>
        <v>0</v>
      </c>
      <c r="N301">
        <f xml:space="preserve"> IF('Exploratory Data Analysis - vid'!$AL300='Multiple LR'!N$2,1,0)</f>
        <v>0</v>
      </c>
      <c r="O301">
        <v>256</v>
      </c>
      <c r="P301">
        <f>'Exploratory Data Analysis - vid'!V300</f>
        <v>7346</v>
      </c>
      <c r="Q301">
        <f t="shared" si="4"/>
        <v>8.9019112263796121</v>
      </c>
      <c r="R301">
        <f>'Exploratory Data Analysis - vid'!X300</f>
        <v>129</v>
      </c>
    </row>
    <row r="302" spans="1:18" x14ac:dyDescent="0.35">
      <c r="A302">
        <v>300</v>
      </c>
      <c r="B302" t="str">
        <f>'Exploratory Data Analysis - vid'!B301</f>
        <v>BhRZkaEQnbc</v>
      </c>
      <c r="C302">
        <f>'Exploratory Data Analysis - vid'!N301</f>
        <v>8</v>
      </c>
      <c r="D302">
        <f>'Exploratory Data Analysis - vid'!O301</f>
        <v>2020</v>
      </c>
      <c r="E302">
        <f>IF('Exploratory Data Analysis - vid'!$AF301 = 'Multiple LR'!E$2,1,0)</f>
        <v>1</v>
      </c>
      <c r="F302">
        <f>IF('Exploratory Data Analysis - vid'!$AF301 = 'Multiple LR'!F$2,1,0)</f>
        <v>0</v>
      </c>
      <c r="G302">
        <f>IF('Exploratory Data Analysis - vid'!$AF301 = 'Multiple LR'!G$2,1,0)</f>
        <v>0</v>
      </c>
      <c r="H302">
        <f>IF('Exploratory Data Analysis - vid'!$AF301 = 'Multiple LR'!H$2,1,0)</f>
        <v>0</v>
      </c>
      <c r="I302">
        <f xml:space="preserve"> IF('Exploratory Data Analysis - vid'!$AL301='Multiple LR'!I$2,1,0)</f>
        <v>0</v>
      </c>
      <c r="J302">
        <f xml:space="preserve"> IF('Exploratory Data Analysis - vid'!$AL301='Multiple LR'!J$2,1,0)</f>
        <v>1</v>
      </c>
      <c r="K302">
        <f xml:space="preserve"> IF('Exploratory Data Analysis - vid'!$AL301='Multiple LR'!K$2,1,0)</f>
        <v>0</v>
      </c>
      <c r="L302">
        <f xml:space="preserve"> IF('Exploratory Data Analysis - vid'!$AL301='Multiple LR'!L$2,1,0)</f>
        <v>0</v>
      </c>
      <c r="M302">
        <f xml:space="preserve"> IF('Exploratory Data Analysis - vid'!$AL301='Multiple LR'!M$2,1,0)</f>
        <v>0</v>
      </c>
      <c r="N302">
        <f xml:space="preserve"> IF('Exploratory Data Analysis - vid'!$AL301='Multiple LR'!N$2,1,0)</f>
        <v>0</v>
      </c>
      <c r="O302">
        <v>363</v>
      </c>
      <c r="P302">
        <f>'Exploratory Data Analysis - vid'!V301</f>
        <v>9470</v>
      </c>
      <c r="Q302">
        <f t="shared" si="4"/>
        <v>9.1558841861801241</v>
      </c>
      <c r="R302">
        <f>'Exploratory Data Analysis - vid'!X301</f>
        <v>174</v>
      </c>
    </row>
    <row r="303" spans="1:18" x14ac:dyDescent="0.35">
      <c r="A303">
        <v>301</v>
      </c>
      <c r="B303" t="str">
        <f>'Exploratory Data Analysis - vid'!B302</f>
        <v>nXBx2CAaS4Q</v>
      </c>
      <c r="C303">
        <f>'Exploratory Data Analysis - vid'!N302</f>
        <v>8</v>
      </c>
      <c r="D303">
        <f>'Exploratory Data Analysis - vid'!O302</f>
        <v>2020</v>
      </c>
      <c r="E303">
        <f>IF('Exploratory Data Analysis - vid'!$AF302 = 'Multiple LR'!E$2,1,0)</f>
        <v>0</v>
      </c>
      <c r="F303">
        <f>IF('Exploratory Data Analysis - vid'!$AF302 = 'Multiple LR'!F$2,1,0)</f>
        <v>1</v>
      </c>
      <c r="G303">
        <f>IF('Exploratory Data Analysis - vid'!$AF302 = 'Multiple LR'!G$2,1,0)</f>
        <v>0</v>
      </c>
      <c r="H303">
        <f>IF('Exploratory Data Analysis - vid'!$AF302 = 'Multiple LR'!H$2,1,0)</f>
        <v>0</v>
      </c>
      <c r="I303">
        <f xml:space="preserve"> IF('Exploratory Data Analysis - vid'!$AL302='Multiple LR'!I$2,1,0)</f>
        <v>0</v>
      </c>
      <c r="J303">
        <f xml:space="preserve"> IF('Exploratory Data Analysis - vid'!$AL302='Multiple LR'!J$2,1,0)</f>
        <v>0</v>
      </c>
      <c r="K303">
        <f xml:space="preserve"> IF('Exploratory Data Analysis - vid'!$AL302='Multiple LR'!K$2,1,0)</f>
        <v>0</v>
      </c>
      <c r="L303">
        <f xml:space="preserve"> IF('Exploratory Data Analysis - vid'!$AL302='Multiple LR'!L$2,1,0)</f>
        <v>1</v>
      </c>
      <c r="M303">
        <f xml:space="preserve"> IF('Exploratory Data Analysis - vid'!$AL302='Multiple LR'!M$2,1,0)</f>
        <v>0</v>
      </c>
      <c r="N303">
        <f xml:space="preserve"> IF('Exploratory Data Analysis - vid'!$AL302='Multiple LR'!N$2,1,0)</f>
        <v>0</v>
      </c>
      <c r="O303">
        <v>296</v>
      </c>
      <c r="P303">
        <f>'Exploratory Data Analysis - vid'!V302</f>
        <v>9224</v>
      </c>
      <c r="Q303">
        <f t="shared" si="4"/>
        <v>9.1295640619488942</v>
      </c>
      <c r="R303">
        <f>'Exploratory Data Analysis - vid'!X302</f>
        <v>138</v>
      </c>
    </row>
    <row r="304" spans="1:18" x14ac:dyDescent="0.35">
      <c r="A304">
        <v>302</v>
      </c>
      <c r="B304" t="str">
        <f>'Exploratory Data Analysis - vid'!B303</f>
        <v>zunko7Jmxyo</v>
      </c>
      <c r="C304">
        <f>'Exploratory Data Analysis - vid'!N303</f>
        <v>8</v>
      </c>
      <c r="D304">
        <f>'Exploratory Data Analysis - vid'!O303</f>
        <v>2020</v>
      </c>
      <c r="E304">
        <f>IF('Exploratory Data Analysis - vid'!$AF303 = 'Multiple LR'!E$2,1,0)</f>
        <v>0</v>
      </c>
      <c r="F304">
        <f>IF('Exploratory Data Analysis - vid'!$AF303 = 'Multiple LR'!F$2,1,0)</f>
        <v>1</v>
      </c>
      <c r="G304">
        <f>IF('Exploratory Data Analysis - vid'!$AF303 = 'Multiple LR'!G$2,1,0)</f>
        <v>0</v>
      </c>
      <c r="H304">
        <f>IF('Exploratory Data Analysis - vid'!$AF303 = 'Multiple LR'!H$2,1,0)</f>
        <v>0</v>
      </c>
      <c r="I304">
        <f xml:space="preserve"> IF('Exploratory Data Analysis - vid'!$AL303='Multiple LR'!I$2,1,0)</f>
        <v>0</v>
      </c>
      <c r="J304">
        <f xml:space="preserve"> IF('Exploratory Data Analysis - vid'!$AL303='Multiple LR'!J$2,1,0)</f>
        <v>0</v>
      </c>
      <c r="K304">
        <f xml:space="preserve"> IF('Exploratory Data Analysis - vid'!$AL303='Multiple LR'!K$2,1,0)</f>
        <v>1</v>
      </c>
      <c r="L304">
        <f xml:space="preserve"> IF('Exploratory Data Analysis - vid'!$AL303='Multiple LR'!L$2,1,0)</f>
        <v>0</v>
      </c>
      <c r="M304">
        <f xml:space="preserve"> IF('Exploratory Data Analysis - vid'!$AL303='Multiple LR'!M$2,1,0)</f>
        <v>0</v>
      </c>
      <c r="N304">
        <f xml:space="preserve"> IF('Exploratory Data Analysis - vid'!$AL303='Multiple LR'!N$2,1,0)</f>
        <v>0</v>
      </c>
      <c r="O304">
        <v>363</v>
      </c>
      <c r="P304">
        <f>'Exploratory Data Analysis - vid'!V303</f>
        <v>30485</v>
      </c>
      <c r="Q304">
        <f t="shared" si="4"/>
        <v>10.324990038341916</v>
      </c>
      <c r="R304">
        <f>'Exploratory Data Analysis - vid'!X303</f>
        <v>530</v>
      </c>
    </row>
    <row r="305" spans="1:18" x14ac:dyDescent="0.35">
      <c r="A305">
        <v>303</v>
      </c>
      <c r="B305" t="str">
        <f>'Exploratory Data Analysis - vid'!B304</f>
        <v>RF1GCSyhg3M</v>
      </c>
      <c r="C305">
        <f>'Exploratory Data Analysis - vid'!N304</f>
        <v>8</v>
      </c>
      <c r="D305">
        <f>'Exploratory Data Analysis - vid'!O304</f>
        <v>2020</v>
      </c>
      <c r="E305">
        <f>IF('Exploratory Data Analysis - vid'!$AF304 = 'Multiple LR'!E$2,1,0)</f>
        <v>0</v>
      </c>
      <c r="F305">
        <f>IF('Exploratory Data Analysis - vid'!$AF304 = 'Multiple LR'!F$2,1,0)</f>
        <v>1</v>
      </c>
      <c r="G305">
        <f>IF('Exploratory Data Analysis - vid'!$AF304 = 'Multiple LR'!G$2,1,0)</f>
        <v>0</v>
      </c>
      <c r="H305">
        <f>IF('Exploratory Data Analysis - vid'!$AF304 = 'Multiple LR'!H$2,1,0)</f>
        <v>0</v>
      </c>
      <c r="I305">
        <f xml:space="preserve"> IF('Exploratory Data Analysis - vid'!$AL304='Multiple LR'!I$2,1,0)</f>
        <v>0</v>
      </c>
      <c r="J305">
        <f xml:space="preserve"> IF('Exploratory Data Analysis - vid'!$AL304='Multiple LR'!J$2,1,0)</f>
        <v>0</v>
      </c>
      <c r="K305">
        <f xml:space="preserve"> IF('Exploratory Data Analysis - vid'!$AL304='Multiple LR'!K$2,1,0)</f>
        <v>1</v>
      </c>
      <c r="L305">
        <f xml:space="preserve"> IF('Exploratory Data Analysis - vid'!$AL304='Multiple LR'!L$2,1,0)</f>
        <v>0</v>
      </c>
      <c r="M305">
        <f xml:space="preserve"> IF('Exploratory Data Analysis - vid'!$AL304='Multiple LR'!M$2,1,0)</f>
        <v>0</v>
      </c>
      <c r="N305">
        <f xml:space="preserve"> IF('Exploratory Data Analysis - vid'!$AL304='Multiple LR'!N$2,1,0)</f>
        <v>0</v>
      </c>
      <c r="O305">
        <v>278</v>
      </c>
      <c r="P305">
        <f>'Exploratory Data Analysis - vid'!V304</f>
        <v>82202</v>
      </c>
      <c r="Q305">
        <f t="shared" si="4"/>
        <v>11.316934911648524</v>
      </c>
      <c r="R305">
        <f>'Exploratory Data Analysis - vid'!X304</f>
        <v>854</v>
      </c>
    </row>
    <row r="306" spans="1:18" x14ac:dyDescent="0.35">
      <c r="A306">
        <v>304</v>
      </c>
      <c r="B306" t="str">
        <f>'Exploratory Data Analysis - vid'!B305</f>
        <v>0p14yH5_HF8</v>
      </c>
      <c r="C306">
        <f>'Exploratory Data Analysis - vid'!N305</f>
        <v>7</v>
      </c>
      <c r="D306">
        <f>'Exploratory Data Analysis - vid'!O305</f>
        <v>2020</v>
      </c>
      <c r="E306">
        <f>IF('Exploratory Data Analysis - vid'!$AF305 = 'Multiple LR'!E$2,1,0)</f>
        <v>0</v>
      </c>
      <c r="F306">
        <f>IF('Exploratory Data Analysis - vid'!$AF305 = 'Multiple LR'!F$2,1,0)</f>
        <v>1</v>
      </c>
      <c r="G306">
        <f>IF('Exploratory Data Analysis - vid'!$AF305 = 'Multiple LR'!G$2,1,0)</f>
        <v>0</v>
      </c>
      <c r="H306">
        <f>IF('Exploratory Data Analysis - vid'!$AF305 = 'Multiple LR'!H$2,1,0)</f>
        <v>0</v>
      </c>
      <c r="I306">
        <f xml:space="preserve"> IF('Exploratory Data Analysis - vid'!$AL305='Multiple LR'!I$2,1,0)</f>
        <v>0</v>
      </c>
      <c r="J306">
        <f xml:space="preserve"> IF('Exploratory Data Analysis - vid'!$AL305='Multiple LR'!J$2,1,0)</f>
        <v>1</v>
      </c>
      <c r="K306">
        <f xml:space="preserve"> IF('Exploratory Data Analysis - vid'!$AL305='Multiple LR'!K$2,1,0)</f>
        <v>0</v>
      </c>
      <c r="L306">
        <f xml:space="preserve"> IF('Exploratory Data Analysis - vid'!$AL305='Multiple LR'!L$2,1,0)</f>
        <v>0</v>
      </c>
      <c r="M306">
        <f xml:space="preserve"> IF('Exploratory Data Analysis - vid'!$AL305='Multiple LR'!M$2,1,0)</f>
        <v>0</v>
      </c>
      <c r="N306">
        <f xml:space="preserve"> IF('Exploratory Data Analysis - vid'!$AL305='Multiple LR'!N$2,1,0)</f>
        <v>0</v>
      </c>
      <c r="O306">
        <v>211</v>
      </c>
      <c r="P306">
        <f>'Exploratory Data Analysis - vid'!V305</f>
        <v>24315</v>
      </c>
      <c r="Q306">
        <f t="shared" si="4"/>
        <v>10.098848722837886</v>
      </c>
      <c r="R306">
        <f>'Exploratory Data Analysis - vid'!X305</f>
        <v>579</v>
      </c>
    </row>
    <row r="307" spans="1:18" x14ac:dyDescent="0.35">
      <c r="A307">
        <v>305</v>
      </c>
      <c r="B307" t="str">
        <f>'Exploratory Data Analysis - vid'!B306</f>
        <v>VYNl9XJ-_mY</v>
      </c>
      <c r="C307">
        <f>'Exploratory Data Analysis - vid'!N306</f>
        <v>7</v>
      </c>
      <c r="D307">
        <f>'Exploratory Data Analysis - vid'!O306</f>
        <v>2020</v>
      </c>
      <c r="E307">
        <f>IF('Exploratory Data Analysis - vid'!$AF306 = 'Multiple LR'!E$2,1,0)</f>
        <v>0</v>
      </c>
      <c r="F307">
        <f>IF('Exploratory Data Analysis - vid'!$AF306 = 'Multiple LR'!F$2,1,0)</f>
        <v>1</v>
      </c>
      <c r="G307">
        <f>IF('Exploratory Data Analysis - vid'!$AF306 = 'Multiple LR'!G$2,1,0)</f>
        <v>0</v>
      </c>
      <c r="H307">
        <f>IF('Exploratory Data Analysis - vid'!$AF306 = 'Multiple LR'!H$2,1,0)</f>
        <v>0</v>
      </c>
      <c r="I307">
        <f xml:space="preserve"> IF('Exploratory Data Analysis - vid'!$AL306='Multiple LR'!I$2,1,0)</f>
        <v>0</v>
      </c>
      <c r="J307">
        <f xml:space="preserve"> IF('Exploratory Data Analysis - vid'!$AL306='Multiple LR'!J$2,1,0)</f>
        <v>0</v>
      </c>
      <c r="K307">
        <f xml:space="preserve"> IF('Exploratory Data Analysis - vid'!$AL306='Multiple LR'!K$2,1,0)</f>
        <v>1</v>
      </c>
      <c r="L307">
        <f xml:space="preserve"> IF('Exploratory Data Analysis - vid'!$AL306='Multiple LR'!L$2,1,0)</f>
        <v>0</v>
      </c>
      <c r="M307">
        <f xml:space="preserve"> IF('Exploratory Data Analysis - vid'!$AL306='Multiple LR'!M$2,1,0)</f>
        <v>0</v>
      </c>
      <c r="N307">
        <f xml:space="preserve"> IF('Exploratory Data Analysis - vid'!$AL306='Multiple LR'!N$2,1,0)</f>
        <v>0</v>
      </c>
      <c r="O307">
        <v>174</v>
      </c>
      <c r="P307">
        <f>'Exploratory Data Analysis - vid'!V306</f>
        <v>54659</v>
      </c>
      <c r="Q307">
        <f t="shared" si="4"/>
        <v>10.908869164400691</v>
      </c>
      <c r="R307">
        <f>'Exploratory Data Analysis - vid'!X306</f>
        <v>892</v>
      </c>
    </row>
    <row r="308" spans="1:18" x14ac:dyDescent="0.35">
      <c r="A308">
        <v>306</v>
      </c>
      <c r="B308" t="str">
        <f>'Exploratory Data Analysis - vid'!B307</f>
        <v>EmI8hUh0mHs</v>
      </c>
      <c r="C308">
        <f>'Exploratory Data Analysis - vid'!N307</f>
        <v>7</v>
      </c>
      <c r="D308">
        <f>'Exploratory Data Analysis - vid'!O307</f>
        <v>2020</v>
      </c>
      <c r="E308">
        <f>IF('Exploratory Data Analysis - vid'!$AF307 = 'Multiple LR'!E$2,1,0)</f>
        <v>1</v>
      </c>
      <c r="F308">
        <f>IF('Exploratory Data Analysis - vid'!$AF307 = 'Multiple LR'!F$2,1,0)</f>
        <v>0</v>
      </c>
      <c r="G308">
        <f>IF('Exploratory Data Analysis - vid'!$AF307 = 'Multiple LR'!G$2,1,0)</f>
        <v>0</v>
      </c>
      <c r="H308">
        <f>IF('Exploratory Data Analysis - vid'!$AF307 = 'Multiple LR'!H$2,1,0)</f>
        <v>0</v>
      </c>
      <c r="I308">
        <f xml:space="preserve"> IF('Exploratory Data Analysis - vid'!$AL307='Multiple LR'!I$2,1,0)</f>
        <v>0</v>
      </c>
      <c r="J308">
        <f xml:space="preserve"> IF('Exploratory Data Analysis - vid'!$AL307='Multiple LR'!J$2,1,0)</f>
        <v>1</v>
      </c>
      <c r="K308">
        <f xml:space="preserve"> IF('Exploratory Data Analysis - vid'!$AL307='Multiple LR'!K$2,1,0)</f>
        <v>0</v>
      </c>
      <c r="L308">
        <f xml:space="preserve"> IF('Exploratory Data Analysis - vid'!$AL307='Multiple LR'!L$2,1,0)</f>
        <v>0</v>
      </c>
      <c r="M308">
        <f xml:space="preserve"> IF('Exploratory Data Analysis - vid'!$AL307='Multiple LR'!M$2,1,0)</f>
        <v>0</v>
      </c>
      <c r="N308">
        <f xml:space="preserve"> IF('Exploratory Data Analysis - vid'!$AL307='Multiple LR'!N$2,1,0)</f>
        <v>0</v>
      </c>
      <c r="O308">
        <v>230</v>
      </c>
      <c r="P308">
        <f>'Exploratory Data Analysis - vid'!V307</f>
        <v>14677</v>
      </c>
      <c r="Q308">
        <f t="shared" si="4"/>
        <v>9.5940369216111989</v>
      </c>
      <c r="R308">
        <f>'Exploratory Data Analysis - vid'!X307</f>
        <v>295</v>
      </c>
    </row>
    <row r="309" spans="1:18" x14ac:dyDescent="0.35">
      <c r="A309">
        <v>307</v>
      </c>
      <c r="B309" t="str">
        <f>'Exploratory Data Analysis - vid'!B308</f>
        <v>QMiks2ibEP0</v>
      </c>
      <c r="C309">
        <f>'Exploratory Data Analysis - vid'!N308</f>
        <v>7</v>
      </c>
      <c r="D309">
        <f>'Exploratory Data Analysis - vid'!O308</f>
        <v>2020</v>
      </c>
      <c r="E309">
        <f>IF('Exploratory Data Analysis - vid'!$AF308 = 'Multiple LR'!E$2,1,0)</f>
        <v>1</v>
      </c>
      <c r="F309">
        <f>IF('Exploratory Data Analysis - vid'!$AF308 = 'Multiple LR'!F$2,1,0)</f>
        <v>0</v>
      </c>
      <c r="G309">
        <f>IF('Exploratory Data Analysis - vid'!$AF308 = 'Multiple LR'!G$2,1,0)</f>
        <v>0</v>
      </c>
      <c r="H309">
        <f>IF('Exploratory Data Analysis - vid'!$AF308 = 'Multiple LR'!H$2,1,0)</f>
        <v>0</v>
      </c>
      <c r="I309">
        <f xml:space="preserve"> IF('Exploratory Data Analysis - vid'!$AL308='Multiple LR'!I$2,1,0)</f>
        <v>0</v>
      </c>
      <c r="J309">
        <f xml:space="preserve"> IF('Exploratory Data Analysis - vid'!$AL308='Multiple LR'!J$2,1,0)</f>
        <v>1</v>
      </c>
      <c r="K309">
        <f xml:space="preserve"> IF('Exploratory Data Analysis - vid'!$AL308='Multiple LR'!K$2,1,0)</f>
        <v>0</v>
      </c>
      <c r="L309">
        <f xml:space="preserve"> IF('Exploratory Data Analysis - vid'!$AL308='Multiple LR'!L$2,1,0)</f>
        <v>0</v>
      </c>
      <c r="M309">
        <f xml:space="preserve"> IF('Exploratory Data Analysis - vid'!$AL308='Multiple LR'!M$2,1,0)</f>
        <v>0</v>
      </c>
      <c r="N309">
        <f xml:space="preserve"> IF('Exploratory Data Analysis - vid'!$AL308='Multiple LR'!N$2,1,0)</f>
        <v>0</v>
      </c>
      <c r="O309">
        <v>453</v>
      </c>
      <c r="P309">
        <f>'Exploratory Data Analysis - vid'!V308</f>
        <v>7903</v>
      </c>
      <c r="Q309">
        <f t="shared" si="4"/>
        <v>8.9749977132049761</v>
      </c>
      <c r="R309">
        <f>'Exploratory Data Analysis - vid'!X308</f>
        <v>155</v>
      </c>
    </row>
    <row r="310" spans="1:18" x14ac:dyDescent="0.35">
      <c r="A310">
        <v>308</v>
      </c>
      <c r="B310" t="str">
        <f>'Exploratory Data Analysis - vid'!B309</f>
        <v>6cTHpmMtrKQ</v>
      </c>
      <c r="C310">
        <f>'Exploratory Data Analysis - vid'!N309</f>
        <v>7</v>
      </c>
      <c r="D310">
        <f>'Exploratory Data Analysis - vid'!O309</f>
        <v>2020</v>
      </c>
      <c r="E310">
        <f>IF('Exploratory Data Analysis - vid'!$AF309 = 'Multiple LR'!E$2,1,0)</f>
        <v>1</v>
      </c>
      <c r="F310">
        <f>IF('Exploratory Data Analysis - vid'!$AF309 = 'Multiple LR'!F$2,1,0)</f>
        <v>0</v>
      </c>
      <c r="G310">
        <f>IF('Exploratory Data Analysis - vid'!$AF309 = 'Multiple LR'!G$2,1,0)</f>
        <v>0</v>
      </c>
      <c r="H310">
        <f>IF('Exploratory Data Analysis - vid'!$AF309 = 'Multiple LR'!H$2,1,0)</f>
        <v>0</v>
      </c>
      <c r="I310">
        <f xml:space="preserve"> IF('Exploratory Data Analysis - vid'!$AL309='Multiple LR'!I$2,1,0)</f>
        <v>1</v>
      </c>
      <c r="J310">
        <f xml:space="preserve"> IF('Exploratory Data Analysis - vid'!$AL309='Multiple LR'!J$2,1,0)</f>
        <v>0</v>
      </c>
      <c r="K310">
        <f xml:space="preserve"> IF('Exploratory Data Analysis - vid'!$AL309='Multiple LR'!K$2,1,0)</f>
        <v>0</v>
      </c>
      <c r="L310">
        <f xml:space="preserve"> IF('Exploratory Data Analysis - vid'!$AL309='Multiple LR'!L$2,1,0)</f>
        <v>0</v>
      </c>
      <c r="M310">
        <f xml:space="preserve"> IF('Exploratory Data Analysis - vid'!$AL309='Multiple LR'!M$2,1,0)</f>
        <v>0</v>
      </c>
      <c r="N310">
        <f xml:space="preserve"> IF('Exploratory Data Analysis - vid'!$AL309='Multiple LR'!N$2,1,0)</f>
        <v>0</v>
      </c>
      <c r="O310">
        <v>301</v>
      </c>
      <c r="P310">
        <f>'Exploratory Data Analysis - vid'!V309</f>
        <v>22716</v>
      </c>
      <c r="Q310">
        <f t="shared" si="4"/>
        <v>10.030824800997323</v>
      </c>
      <c r="R310">
        <f>'Exploratory Data Analysis - vid'!X309</f>
        <v>350</v>
      </c>
    </row>
    <row r="311" spans="1:18" x14ac:dyDescent="0.35">
      <c r="A311">
        <v>309</v>
      </c>
      <c r="B311" t="str">
        <f>'Exploratory Data Analysis - vid'!B310</f>
        <v>_9MMviRy564</v>
      </c>
      <c r="C311">
        <f>'Exploratory Data Analysis - vid'!N310</f>
        <v>7</v>
      </c>
      <c r="D311">
        <f>'Exploratory Data Analysis - vid'!O310</f>
        <v>2020</v>
      </c>
      <c r="E311">
        <f>IF('Exploratory Data Analysis - vid'!$AF310 = 'Multiple LR'!E$2,1,0)</f>
        <v>0</v>
      </c>
      <c r="F311">
        <f>IF('Exploratory Data Analysis - vid'!$AF310 = 'Multiple LR'!F$2,1,0)</f>
        <v>1</v>
      </c>
      <c r="G311">
        <f>IF('Exploratory Data Analysis - vid'!$AF310 = 'Multiple LR'!G$2,1,0)</f>
        <v>0</v>
      </c>
      <c r="H311">
        <f>IF('Exploratory Data Analysis - vid'!$AF310 = 'Multiple LR'!H$2,1,0)</f>
        <v>0</v>
      </c>
      <c r="I311">
        <f xml:space="preserve"> IF('Exploratory Data Analysis - vid'!$AL310='Multiple LR'!I$2,1,0)</f>
        <v>1</v>
      </c>
      <c r="J311">
        <f xml:space="preserve"> IF('Exploratory Data Analysis - vid'!$AL310='Multiple LR'!J$2,1,0)</f>
        <v>0</v>
      </c>
      <c r="K311">
        <f xml:space="preserve"> IF('Exploratory Data Analysis - vid'!$AL310='Multiple LR'!K$2,1,0)</f>
        <v>0</v>
      </c>
      <c r="L311">
        <f xml:space="preserve"> IF('Exploratory Data Analysis - vid'!$AL310='Multiple LR'!L$2,1,0)</f>
        <v>0</v>
      </c>
      <c r="M311">
        <f xml:space="preserve"> IF('Exploratory Data Analysis - vid'!$AL310='Multiple LR'!M$2,1,0)</f>
        <v>0</v>
      </c>
      <c r="N311">
        <f xml:space="preserve"> IF('Exploratory Data Analysis - vid'!$AL310='Multiple LR'!N$2,1,0)</f>
        <v>0</v>
      </c>
      <c r="O311">
        <v>226</v>
      </c>
      <c r="P311">
        <f>'Exploratory Data Analysis - vid'!V310</f>
        <v>12819</v>
      </c>
      <c r="Q311">
        <f t="shared" si="4"/>
        <v>9.4586837243121344</v>
      </c>
      <c r="R311">
        <f>'Exploratory Data Analysis - vid'!X310</f>
        <v>225</v>
      </c>
    </row>
    <row r="312" spans="1:18" x14ac:dyDescent="0.35">
      <c r="A312">
        <v>310</v>
      </c>
      <c r="B312" t="str">
        <f>'Exploratory Data Analysis - vid'!B311</f>
        <v>Tf6GVFYKUK8</v>
      </c>
      <c r="C312">
        <f>'Exploratory Data Analysis - vid'!N311</f>
        <v>7</v>
      </c>
      <c r="D312">
        <f>'Exploratory Data Analysis - vid'!O311</f>
        <v>2020</v>
      </c>
      <c r="E312">
        <f>IF('Exploratory Data Analysis - vid'!$AF311 = 'Multiple LR'!E$2,1,0)</f>
        <v>1</v>
      </c>
      <c r="F312">
        <f>IF('Exploratory Data Analysis - vid'!$AF311 = 'Multiple LR'!F$2,1,0)</f>
        <v>0</v>
      </c>
      <c r="G312">
        <f>IF('Exploratory Data Analysis - vid'!$AF311 = 'Multiple LR'!G$2,1,0)</f>
        <v>0</v>
      </c>
      <c r="H312">
        <f>IF('Exploratory Data Analysis - vid'!$AF311 = 'Multiple LR'!H$2,1,0)</f>
        <v>0</v>
      </c>
      <c r="I312">
        <f xml:space="preserve"> IF('Exploratory Data Analysis - vid'!$AL311='Multiple LR'!I$2,1,0)</f>
        <v>1</v>
      </c>
      <c r="J312">
        <f xml:space="preserve"> IF('Exploratory Data Analysis - vid'!$AL311='Multiple LR'!J$2,1,0)</f>
        <v>0</v>
      </c>
      <c r="K312">
        <f xml:space="preserve"> IF('Exploratory Data Analysis - vid'!$AL311='Multiple LR'!K$2,1,0)</f>
        <v>0</v>
      </c>
      <c r="L312">
        <f xml:space="preserve"> IF('Exploratory Data Analysis - vid'!$AL311='Multiple LR'!L$2,1,0)</f>
        <v>0</v>
      </c>
      <c r="M312">
        <f xml:space="preserve"> IF('Exploratory Data Analysis - vid'!$AL311='Multiple LR'!M$2,1,0)</f>
        <v>0</v>
      </c>
      <c r="N312">
        <f xml:space="preserve"> IF('Exploratory Data Analysis - vid'!$AL311='Multiple LR'!N$2,1,0)</f>
        <v>0</v>
      </c>
      <c r="O312">
        <v>308</v>
      </c>
      <c r="P312">
        <f>'Exploratory Data Analysis - vid'!V311</f>
        <v>79989</v>
      </c>
      <c r="Q312">
        <f t="shared" si="4"/>
        <v>11.289644404202027</v>
      </c>
      <c r="R312">
        <f>'Exploratory Data Analysis - vid'!X311</f>
        <v>1577</v>
      </c>
    </row>
    <row r="313" spans="1:18" x14ac:dyDescent="0.35">
      <c r="A313">
        <v>311</v>
      </c>
      <c r="B313" t="str">
        <f>'Exploratory Data Analysis - vid'!B312</f>
        <v>xbK4GyFfyLQ</v>
      </c>
      <c r="C313">
        <f>'Exploratory Data Analysis - vid'!N312</f>
        <v>7</v>
      </c>
      <c r="D313">
        <f>'Exploratory Data Analysis - vid'!O312</f>
        <v>2020</v>
      </c>
      <c r="E313">
        <f>IF('Exploratory Data Analysis - vid'!$AF312 = 'Multiple LR'!E$2,1,0)</f>
        <v>1</v>
      </c>
      <c r="F313">
        <f>IF('Exploratory Data Analysis - vid'!$AF312 = 'Multiple LR'!F$2,1,0)</f>
        <v>0</v>
      </c>
      <c r="G313">
        <f>IF('Exploratory Data Analysis - vid'!$AF312 = 'Multiple LR'!G$2,1,0)</f>
        <v>0</v>
      </c>
      <c r="H313">
        <f>IF('Exploratory Data Analysis - vid'!$AF312 = 'Multiple LR'!H$2,1,0)</f>
        <v>0</v>
      </c>
      <c r="I313">
        <f xml:space="preserve"> IF('Exploratory Data Analysis - vid'!$AL312='Multiple LR'!I$2,1,0)</f>
        <v>1</v>
      </c>
      <c r="J313">
        <f xml:space="preserve"> IF('Exploratory Data Analysis - vid'!$AL312='Multiple LR'!J$2,1,0)</f>
        <v>0</v>
      </c>
      <c r="K313">
        <f xml:space="preserve"> IF('Exploratory Data Analysis - vid'!$AL312='Multiple LR'!K$2,1,0)</f>
        <v>0</v>
      </c>
      <c r="L313">
        <f xml:space="preserve"> IF('Exploratory Data Analysis - vid'!$AL312='Multiple LR'!L$2,1,0)</f>
        <v>0</v>
      </c>
      <c r="M313">
        <f xml:space="preserve"> IF('Exploratory Data Analysis - vid'!$AL312='Multiple LR'!M$2,1,0)</f>
        <v>0</v>
      </c>
      <c r="N313">
        <f xml:space="preserve"> IF('Exploratory Data Analysis - vid'!$AL312='Multiple LR'!N$2,1,0)</f>
        <v>0</v>
      </c>
      <c r="O313">
        <v>311</v>
      </c>
      <c r="P313">
        <f>'Exploratory Data Analysis - vid'!V312</f>
        <v>48321</v>
      </c>
      <c r="Q313">
        <f t="shared" si="4"/>
        <v>10.785621527758789</v>
      </c>
      <c r="R313">
        <f>'Exploratory Data Analysis - vid'!X312</f>
        <v>796</v>
      </c>
    </row>
    <row r="314" spans="1:18" x14ac:dyDescent="0.35">
      <c r="A314">
        <v>312</v>
      </c>
      <c r="B314" t="str">
        <f>'Exploratory Data Analysis - vid'!B313</f>
        <v>rcQOtgEsQZA</v>
      </c>
      <c r="C314">
        <f>'Exploratory Data Analysis - vid'!N313</f>
        <v>7</v>
      </c>
      <c r="D314">
        <f>'Exploratory Data Analysis - vid'!O313</f>
        <v>2020</v>
      </c>
      <c r="E314">
        <f>IF('Exploratory Data Analysis - vid'!$AF313 = 'Multiple LR'!E$2,1,0)</f>
        <v>1</v>
      </c>
      <c r="F314">
        <f>IF('Exploratory Data Analysis - vid'!$AF313 = 'Multiple LR'!F$2,1,0)</f>
        <v>0</v>
      </c>
      <c r="G314">
        <f>IF('Exploratory Data Analysis - vid'!$AF313 = 'Multiple LR'!G$2,1,0)</f>
        <v>0</v>
      </c>
      <c r="H314">
        <f>IF('Exploratory Data Analysis - vid'!$AF313 = 'Multiple LR'!H$2,1,0)</f>
        <v>0</v>
      </c>
      <c r="I314">
        <f xml:space="preserve"> IF('Exploratory Data Analysis - vid'!$AL313='Multiple LR'!I$2,1,0)</f>
        <v>1</v>
      </c>
      <c r="J314">
        <f xml:space="preserve"> IF('Exploratory Data Analysis - vid'!$AL313='Multiple LR'!J$2,1,0)</f>
        <v>0</v>
      </c>
      <c r="K314">
        <f xml:space="preserve"> IF('Exploratory Data Analysis - vid'!$AL313='Multiple LR'!K$2,1,0)</f>
        <v>0</v>
      </c>
      <c r="L314">
        <f xml:space="preserve"> IF('Exploratory Data Analysis - vid'!$AL313='Multiple LR'!L$2,1,0)</f>
        <v>0</v>
      </c>
      <c r="M314">
        <f xml:space="preserve"> IF('Exploratory Data Analysis - vid'!$AL313='Multiple LR'!M$2,1,0)</f>
        <v>0</v>
      </c>
      <c r="N314">
        <f xml:space="preserve"> IF('Exploratory Data Analysis - vid'!$AL313='Multiple LR'!N$2,1,0)</f>
        <v>0</v>
      </c>
      <c r="O314">
        <v>93</v>
      </c>
      <c r="P314">
        <f>'Exploratory Data Analysis - vid'!V313</f>
        <v>21543</v>
      </c>
      <c r="Q314">
        <f t="shared" si="4"/>
        <v>9.9778062167784274</v>
      </c>
      <c r="R314">
        <f>'Exploratory Data Analysis - vid'!X313</f>
        <v>468</v>
      </c>
    </row>
    <row r="315" spans="1:18" x14ac:dyDescent="0.35">
      <c r="A315">
        <v>313</v>
      </c>
      <c r="B315" t="str">
        <f>'Exploratory Data Analysis - vid'!B314</f>
        <v>Ht0koV1GkXE</v>
      </c>
      <c r="C315">
        <f>'Exploratory Data Analysis - vid'!N314</f>
        <v>7</v>
      </c>
      <c r="D315">
        <f>'Exploratory Data Analysis - vid'!O314</f>
        <v>2020</v>
      </c>
      <c r="E315">
        <f>IF('Exploratory Data Analysis - vid'!$AF314 = 'Multiple LR'!E$2,1,0)</f>
        <v>1</v>
      </c>
      <c r="F315">
        <f>IF('Exploratory Data Analysis - vid'!$AF314 = 'Multiple LR'!F$2,1,0)</f>
        <v>0</v>
      </c>
      <c r="G315">
        <f>IF('Exploratory Data Analysis - vid'!$AF314 = 'Multiple LR'!G$2,1,0)</f>
        <v>0</v>
      </c>
      <c r="H315">
        <f>IF('Exploratory Data Analysis - vid'!$AF314 = 'Multiple LR'!H$2,1,0)</f>
        <v>0</v>
      </c>
      <c r="I315">
        <f xml:space="preserve"> IF('Exploratory Data Analysis - vid'!$AL314='Multiple LR'!I$2,1,0)</f>
        <v>0</v>
      </c>
      <c r="J315">
        <f xml:space="preserve"> IF('Exploratory Data Analysis - vid'!$AL314='Multiple LR'!J$2,1,0)</f>
        <v>1</v>
      </c>
      <c r="K315">
        <f xml:space="preserve"> IF('Exploratory Data Analysis - vid'!$AL314='Multiple LR'!K$2,1,0)</f>
        <v>0</v>
      </c>
      <c r="L315">
        <f xml:space="preserve"> IF('Exploratory Data Analysis - vid'!$AL314='Multiple LR'!L$2,1,0)</f>
        <v>0</v>
      </c>
      <c r="M315">
        <f xml:space="preserve"> IF('Exploratory Data Analysis - vid'!$AL314='Multiple LR'!M$2,1,0)</f>
        <v>0</v>
      </c>
      <c r="N315">
        <f xml:space="preserve"> IF('Exploratory Data Analysis - vid'!$AL314='Multiple LR'!N$2,1,0)</f>
        <v>0</v>
      </c>
      <c r="O315">
        <v>304</v>
      </c>
      <c r="P315">
        <f>'Exploratory Data Analysis - vid'!V314</f>
        <v>8156</v>
      </c>
      <c r="Q315">
        <f t="shared" si="4"/>
        <v>9.0065091316943455</v>
      </c>
      <c r="R315">
        <f>'Exploratory Data Analysis - vid'!X314</f>
        <v>145</v>
      </c>
    </row>
    <row r="316" spans="1:18" x14ac:dyDescent="0.35">
      <c r="A316">
        <v>314</v>
      </c>
      <c r="B316" t="str">
        <f>'Exploratory Data Analysis - vid'!B315</f>
        <v>wrnSCaRriEk</v>
      </c>
      <c r="C316">
        <f>'Exploratory Data Analysis - vid'!N315</f>
        <v>7</v>
      </c>
      <c r="D316">
        <f>'Exploratory Data Analysis - vid'!O315</f>
        <v>2020</v>
      </c>
      <c r="E316">
        <f>IF('Exploratory Data Analysis - vid'!$AF315 = 'Multiple LR'!E$2,1,0)</f>
        <v>1</v>
      </c>
      <c r="F316">
        <f>IF('Exploratory Data Analysis - vid'!$AF315 = 'Multiple LR'!F$2,1,0)</f>
        <v>0</v>
      </c>
      <c r="G316">
        <f>IF('Exploratory Data Analysis - vid'!$AF315 = 'Multiple LR'!G$2,1,0)</f>
        <v>0</v>
      </c>
      <c r="H316">
        <f>IF('Exploratory Data Analysis - vid'!$AF315 = 'Multiple LR'!H$2,1,0)</f>
        <v>0</v>
      </c>
      <c r="I316">
        <f xml:space="preserve"> IF('Exploratory Data Analysis - vid'!$AL315='Multiple LR'!I$2,1,0)</f>
        <v>0</v>
      </c>
      <c r="J316">
        <f xml:space="preserve"> IF('Exploratory Data Analysis - vid'!$AL315='Multiple LR'!J$2,1,0)</f>
        <v>0</v>
      </c>
      <c r="K316">
        <f xml:space="preserve"> IF('Exploratory Data Analysis - vid'!$AL315='Multiple LR'!K$2,1,0)</f>
        <v>1</v>
      </c>
      <c r="L316">
        <f xml:space="preserve"> IF('Exploratory Data Analysis - vid'!$AL315='Multiple LR'!L$2,1,0)</f>
        <v>0</v>
      </c>
      <c r="M316">
        <f xml:space="preserve"> IF('Exploratory Data Analysis - vid'!$AL315='Multiple LR'!M$2,1,0)</f>
        <v>0</v>
      </c>
      <c r="N316">
        <f xml:space="preserve"> IF('Exploratory Data Analysis - vid'!$AL315='Multiple LR'!N$2,1,0)</f>
        <v>0</v>
      </c>
      <c r="O316">
        <v>279</v>
      </c>
      <c r="P316">
        <f>'Exploratory Data Analysis - vid'!V315</f>
        <v>65763</v>
      </c>
      <c r="Q316">
        <f t="shared" si="4"/>
        <v>11.093812649127438</v>
      </c>
      <c r="R316">
        <f>'Exploratory Data Analysis - vid'!X315</f>
        <v>1064</v>
      </c>
    </row>
    <row r="317" spans="1:18" x14ac:dyDescent="0.35">
      <c r="A317">
        <v>315</v>
      </c>
      <c r="B317" t="str">
        <f>'Exploratory Data Analysis - vid'!B316</f>
        <v>SpkR4rbO8ys</v>
      </c>
      <c r="C317">
        <f>'Exploratory Data Analysis - vid'!N316</f>
        <v>7</v>
      </c>
      <c r="D317">
        <f>'Exploratory Data Analysis - vid'!O316</f>
        <v>2020</v>
      </c>
      <c r="E317">
        <f>IF('Exploratory Data Analysis - vid'!$AF316 = 'Multiple LR'!E$2,1,0)</f>
        <v>1</v>
      </c>
      <c r="F317">
        <f>IF('Exploratory Data Analysis - vid'!$AF316 = 'Multiple LR'!F$2,1,0)</f>
        <v>0</v>
      </c>
      <c r="G317">
        <f>IF('Exploratory Data Analysis - vid'!$AF316 = 'Multiple LR'!G$2,1,0)</f>
        <v>0</v>
      </c>
      <c r="H317">
        <f>IF('Exploratory Data Analysis - vid'!$AF316 = 'Multiple LR'!H$2,1,0)</f>
        <v>0</v>
      </c>
      <c r="I317">
        <f xml:space="preserve"> IF('Exploratory Data Analysis - vid'!$AL316='Multiple LR'!I$2,1,0)</f>
        <v>0</v>
      </c>
      <c r="J317">
        <f xml:space="preserve"> IF('Exploratory Data Analysis - vid'!$AL316='Multiple LR'!J$2,1,0)</f>
        <v>0</v>
      </c>
      <c r="K317">
        <f xml:space="preserve"> IF('Exploratory Data Analysis - vid'!$AL316='Multiple LR'!K$2,1,0)</f>
        <v>1</v>
      </c>
      <c r="L317">
        <f xml:space="preserve"> IF('Exploratory Data Analysis - vid'!$AL316='Multiple LR'!L$2,1,0)</f>
        <v>0</v>
      </c>
      <c r="M317">
        <f xml:space="preserve"> IF('Exploratory Data Analysis - vid'!$AL316='Multiple LR'!M$2,1,0)</f>
        <v>0</v>
      </c>
      <c r="N317">
        <f xml:space="preserve"> IF('Exploratory Data Analysis - vid'!$AL316='Multiple LR'!N$2,1,0)</f>
        <v>0</v>
      </c>
      <c r="O317">
        <v>312</v>
      </c>
      <c r="P317">
        <f>'Exploratory Data Analysis - vid'!V316</f>
        <v>8983</v>
      </c>
      <c r="Q317">
        <f t="shared" si="4"/>
        <v>9.1030891812292065</v>
      </c>
      <c r="R317">
        <f>'Exploratory Data Analysis - vid'!X316</f>
        <v>148</v>
      </c>
    </row>
    <row r="318" spans="1:18" x14ac:dyDescent="0.35">
      <c r="A318">
        <v>316</v>
      </c>
      <c r="B318" t="str">
        <f>'Exploratory Data Analysis - vid'!B317</f>
        <v>U9cgS4zMnaY</v>
      </c>
      <c r="C318">
        <f>'Exploratory Data Analysis - vid'!N317</f>
        <v>7</v>
      </c>
      <c r="D318">
        <f>'Exploratory Data Analysis - vid'!O317</f>
        <v>2020</v>
      </c>
      <c r="E318">
        <f>IF('Exploratory Data Analysis - vid'!$AF317 = 'Multiple LR'!E$2,1,0)</f>
        <v>0</v>
      </c>
      <c r="F318">
        <f>IF('Exploratory Data Analysis - vid'!$AF317 = 'Multiple LR'!F$2,1,0)</f>
        <v>1</v>
      </c>
      <c r="G318">
        <f>IF('Exploratory Data Analysis - vid'!$AF317 = 'Multiple LR'!G$2,1,0)</f>
        <v>0</v>
      </c>
      <c r="H318">
        <f>IF('Exploratory Data Analysis - vid'!$AF317 = 'Multiple LR'!H$2,1,0)</f>
        <v>0</v>
      </c>
      <c r="I318">
        <f xml:space="preserve"> IF('Exploratory Data Analysis - vid'!$AL317='Multiple LR'!I$2,1,0)</f>
        <v>0</v>
      </c>
      <c r="J318">
        <f xml:space="preserve"> IF('Exploratory Data Analysis - vid'!$AL317='Multiple LR'!J$2,1,0)</f>
        <v>0</v>
      </c>
      <c r="K318">
        <f xml:space="preserve"> IF('Exploratory Data Analysis - vid'!$AL317='Multiple LR'!K$2,1,0)</f>
        <v>1</v>
      </c>
      <c r="L318">
        <f xml:space="preserve"> IF('Exploratory Data Analysis - vid'!$AL317='Multiple LR'!L$2,1,0)</f>
        <v>0</v>
      </c>
      <c r="M318">
        <f xml:space="preserve"> IF('Exploratory Data Analysis - vid'!$AL317='Multiple LR'!M$2,1,0)</f>
        <v>0</v>
      </c>
      <c r="N318">
        <f xml:space="preserve"> IF('Exploratory Data Analysis - vid'!$AL317='Multiple LR'!N$2,1,0)</f>
        <v>0</v>
      </c>
      <c r="O318">
        <v>474</v>
      </c>
      <c r="P318">
        <f>'Exploratory Data Analysis - vid'!V317</f>
        <v>30310</v>
      </c>
      <c r="Q318">
        <f t="shared" si="4"/>
        <v>10.319232970051848</v>
      </c>
      <c r="R318">
        <f>'Exploratory Data Analysis - vid'!X317</f>
        <v>514</v>
      </c>
    </row>
    <row r="319" spans="1:18" x14ac:dyDescent="0.35">
      <c r="A319">
        <v>317</v>
      </c>
      <c r="B319" t="str">
        <f>'Exploratory Data Analysis - vid'!B318</f>
        <v>DaUGoiw1AWg</v>
      </c>
      <c r="C319">
        <f>'Exploratory Data Analysis - vid'!N318</f>
        <v>7</v>
      </c>
      <c r="D319">
        <f>'Exploratory Data Analysis - vid'!O318</f>
        <v>2020</v>
      </c>
      <c r="E319">
        <f>IF('Exploratory Data Analysis - vid'!$AF318 = 'Multiple LR'!E$2,1,0)</f>
        <v>1</v>
      </c>
      <c r="F319">
        <f>IF('Exploratory Data Analysis - vid'!$AF318 = 'Multiple LR'!F$2,1,0)</f>
        <v>0</v>
      </c>
      <c r="G319">
        <f>IF('Exploratory Data Analysis - vid'!$AF318 = 'Multiple LR'!G$2,1,0)</f>
        <v>0</v>
      </c>
      <c r="H319">
        <f>IF('Exploratory Data Analysis - vid'!$AF318 = 'Multiple LR'!H$2,1,0)</f>
        <v>0</v>
      </c>
      <c r="I319">
        <f xml:space="preserve"> IF('Exploratory Data Analysis - vid'!$AL318='Multiple LR'!I$2,1,0)</f>
        <v>0</v>
      </c>
      <c r="J319">
        <f xml:space="preserve"> IF('Exploratory Data Analysis - vid'!$AL318='Multiple LR'!J$2,1,0)</f>
        <v>0</v>
      </c>
      <c r="K319">
        <f xml:space="preserve"> IF('Exploratory Data Analysis - vid'!$AL318='Multiple LR'!K$2,1,0)</f>
        <v>0</v>
      </c>
      <c r="L319">
        <f xml:space="preserve"> IF('Exploratory Data Analysis - vid'!$AL318='Multiple LR'!L$2,1,0)</f>
        <v>0</v>
      </c>
      <c r="M319">
        <f xml:space="preserve"> IF('Exploratory Data Analysis - vid'!$AL318='Multiple LR'!M$2,1,0)</f>
        <v>1</v>
      </c>
      <c r="N319">
        <f xml:space="preserve"> IF('Exploratory Data Analysis - vid'!$AL318='Multiple LR'!N$2,1,0)</f>
        <v>0</v>
      </c>
      <c r="O319">
        <v>294</v>
      </c>
      <c r="P319">
        <f>'Exploratory Data Analysis - vid'!V318</f>
        <v>6203</v>
      </c>
      <c r="Q319">
        <f t="shared" si="4"/>
        <v>8.732788324973118</v>
      </c>
      <c r="R319">
        <f>'Exploratory Data Analysis - vid'!X318</f>
        <v>109</v>
      </c>
    </row>
    <row r="320" spans="1:18" x14ac:dyDescent="0.35">
      <c r="A320">
        <v>318</v>
      </c>
      <c r="B320" t="str">
        <f>'Exploratory Data Analysis - vid'!B319</f>
        <v>n-uel6jxYeA</v>
      </c>
      <c r="C320">
        <f>'Exploratory Data Analysis - vid'!N319</f>
        <v>7</v>
      </c>
      <c r="D320">
        <f>'Exploratory Data Analysis - vid'!O319</f>
        <v>2020</v>
      </c>
      <c r="E320">
        <f>IF('Exploratory Data Analysis - vid'!$AF319 = 'Multiple LR'!E$2,1,0)</f>
        <v>1</v>
      </c>
      <c r="F320">
        <f>IF('Exploratory Data Analysis - vid'!$AF319 = 'Multiple LR'!F$2,1,0)</f>
        <v>0</v>
      </c>
      <c r="G320">
        <f>IF('Exploratory Data Analysis - vid'!$AF319 = 'Multiple LR'!G$2,1,0)</f>
        <v>0</v>
      </c>
      <c r="H320">
        <f>IF('Exploratory Data Analysis - vid'!$AF319 = 'Multiple LR'!H$2,1,0)</f>
        <v>0</v>
      </c>
      <c r="I320">
        <f xml:space="preserve"> IF('Exploratory Data Analysis - vid'!$AL319='Multiple LR'!I$2,1,0)</f>
        <v>0</v>
      </c>
      <c r="J320">
        <f xml:space="preserve"> IF('Exploratory Data Analysis - vid'!$AL319='Multiple LR'!J$2,1,0)</f>
        <v>0</v>
      </c>
      <c r="K320">
        <f xml:space="preserve"> IF('Exploratory Data Analysis - vid'!$AL319='Multiple LR'!K$2,1,0)</f>
        <v>1</v>
      </c>
      <c r="L320">
        <f xml:space="preserve"> IF('Exploratory Data Analysis - vid'!$AL319='Multiple LR'!L$2,1,0)</f>
        <v>0</v>
      </c>
      <c r="M320">
        <f xml:space="preserve"> IF('Exploratory Data Analysis - vid'!$AL319='Multiple LR'!M$2,1,0)</f>
        <v>0</v>
      </c>
      <c r="N320">
        <f xml:space="preserve"> IF('Exploratory Data Analysis - vid'!$AL319='Multiple LR'!N$2,1,0)</f>
        <v>0</v>
      </c>
      <c r="O320">
        <v>373</v>
      </c>
      <c r="P320">
        <f>'Exploratory Data Analysis - vid'!V319</f>
        <v>44372</v>
      </c>
      <c r="Q320">
        <f t="shared" si="4"/>
        <v>10.70036391885855</v>
      </c>
      <c r="R320">
        <f>'Exploratory Data Analysis - vid'!X319</f>
        <v>503</v>
      </c>
    </row>
    <row r="321" spans="1:18" x14ac:dyDescent="0.35">
      <c r="A321">
        <v>319</v>
      </c>
      <c r="B321" t="str">
        <f>'Exploratory Data Analysis - vid'!B320</f>
        <v>kHNY-5Wo5N8</v>
      </c>
      <c r="C321">
        <f>'Exploratory Data Analysis - vid'!N320</f>
        <v>7</v>
      </c>
      <c r="D321">
        <f>'Exploratory Data Analysis - vid'!O320</f>
        <v>2020</v>
      </c>
      <c r="E321">
        <f>IF('Exploratory Data Analysis - vid'!$AF320 = 'Multiple LR'!E$2,1,0)</f>
        <v>1</v>
      </c>
      <c r="F321">
        <f>IF('Exploratory Data Analysis - vid'!$AF320 = 'Multiple LR'!F$2,1,0)</f>
        <v>0</v>
      </c>
      <c r="G321">
        <f>IF('Exploratory Data Analysis - vid'!$AF320 = 'Multiple LR'!G$2,1,0)</f>
        <v>0</v>
      </c>
      <c r="H321">
        <f>IF('Exploratory Data Analysis - vid'!$AF320 = 'Multiple LR'!H$2,1,0)</f>
        <v>0</v>
      </c>
      <c r="I321">
        <f xml:space="preserve"> IF('Exploratory Data Analysis - vid'!$AL320='Multiple LR'!I$2,1,0)</f>
        <v>0</v>
      </c>
      <c r="J321">
        <f xml:space="preserve"> IF('Exploratory Data Analysis - vid'!$AL320='Multiple LR'!J$2,1,0)</f>
        <v>0</v>
      </c>
      <c r="K321">
        <f xml:space="preserve"> IF('Exploratory Data Analysis - vid'!$AL320='Multiple LR'!K$2,1,0)</f>
        <v>0</v>
      </c>
      <c r="L321">
        <f xml:space="preserve"> IF('Exploratory Data Analysis - vid'!$AL320='Multiple LR'!L$2,1,0)</f>
        <v>0</v>
      </c>
      <c r="M321">
        <f xml:space="preserve"> IF('Exploratory Data Analysis - vid'!$AL320='Multiple LR'!M$2,1,0)</f>
        <v>1</v>
      </c>
      <c r="N321">
        <f xml:space="preserve"> IF('Exploratory Data Analysis - vid'!$AL320='Multiple LR'!N$2,1,0)</f>
        <v>0</v>
      </c>
      <c r="O321">
        <v>328</v>
      </c>
      <c r="P321">
        <f>'Exploratory Data Analysis - vid'!V320</f>
        <v>16378</v>
      </c>
      <c r="Q321">
        <f t="shared" si="4"/>
        <v>9.703694249830134</v>
      </c>
      <c r="R321">
        <f>'Exploratory Data Analysis - vid'!X320</f>
        <v>325</v>
      </c>
    </row>
    <row r="322" spans="1:18" x14ac:dyDescent="0.35">
      <c r="A322">
        <v>320</v>
      </c>
      <c r="B322" t="str">
        <f>'Exploratory Data Analysis - vid'!B321</f>
        <v>oGeWY10UGsQ</v>
      </c>
      <c r="C322">
        <f>'Exploratory Data Analysis - vid'!N321</f>
        <v>7</v>
      </c>
      <c r="D322">
        <f>'Exploratory Data Analysis - vid'!O321</f>
        <v>2020</v>
      </c>
      <c r="E322">
        <f>IF('Exploratory Data Analysis - vid'!$AF321 = 'Multiple LR'!E$2,1,0)</f>
        <v>1</v>
      </c>
      <c r="F322">
        <f>IF('Exploratory Data Analysis - vid'!$AF321 = 'Multiple LR'!F$2,1,0)</f>
        <v>0</v>
      </c>
      <c r="G322">
        <f>IF('Exploratory Data Analysis - vid'!$AF321 = 'Multiple LR'!G$2,1,0)</f>
        <v>0</v>
      </c>
      <c r="H322">
        <f>IF('Exploratory Data Analysis - vid'!$AF321 = 'Multiple LR'!H$2,1,0)</f>
        <v>0</v>
      </c>
      <c r="I322">
        <f xml:space="preserve"> IF('Exploratory Data Analysis - vid'!$AL321='Multiple LR'!I$2,1,0)</f>
        <v>1</v>
      </c>
      <c r="J322">
        <f xml:space="preserve"> IF('Exploratory Data Analysis - vid'!$AL321='Multiple LR'!J$2,1,0)</f>
        <v>0</v>
      </c>
      <c r="K322">
        <f xml:space="preserve"> IF('Exploratory Data Analysis - vid'!$AL321='Multiple LR'!K$2,1,0)</f>
        <v>0</v>
      </c>
      <c r="L322">
        <f xml:space="preserve"> IF('Exploratory Data Analysis - vid'!$AL321='Multiple LR'!L$2,1,0)</f>
        <v>0</v>
      </c>
      <c r="M322">
        <f xml:space="preserve"> IF('Exploratory Data Analysis - vid'!$AL321='Multiple LR'!M$2,1,0)</f>
        <v>0</v>
      </c>
      <c r="N322">
        <f xml:space="preserve"> IF('Exploratory Data Analysis - vid'!$AL321='Multiple LR'!N$2,1,0)</f>
        <v>0</v>
      </c>
      <c r="O322">
        <v>278</v>
      </c>
      <c r="P322">
        <f>'Exploratory Data Analysis - vid'!V321</f>
        <v>122409</v>
      </c>
      <c r="Q322">
        <f t="shared" si="4"/>
        <v>11.715123175768973</v>
      </c>
      <c r="R322">
        <f>'Exploratory Data Analysis - vid'!X321</f>
        <v>2078</v>
      </c>
    </row>
    <row r="323" spans="1:18" x14ac:dyDescent="0.35">
      <c r="A323">
        <v>321</v>
      </c>
      <c r="B323" t="str">
        <f>'Exploratory Data Analysis - vid'!B322</f>
        <v>J4GRtVi1h6Q</v>
      </c>
      <c r="C323">
        <f>'Exploratory Data Analysis - vid'!N322</f>
        <v>7</v>
      </c>
      <c r="D323">
        <f>'Exploratory Data Analysis - vid'!O322</f>
        <v>2020</v>
      </c>
      <c r="E323">
        <f>IF('Exploratory Data Analysis - vid'!$AF322 = 'Multiple LR'!E$2,1,0)</f>
        <v>1</v>
      </c>
      <c r="F323">
        <f>IF('Exploratory Data Analysis - vid'!$AF322 = 'Multiple LR'!F$2,1,0)</f>
        <v>0</v>
      </c>
      <c r="G323">
        <f>IF('Exploratory Data Analysis - vid'!$AF322 = 'Multiple LR'!G$2,1,0)</f>
        <v>0</v>
      </c>
      <c r="H323">
        <f>IF('Exploratory Data Analysis - vid'!$AF322 = 'Multiple LR'!H$2,1,0)</f>
        <v>0</v>
      </c>
      <c r="I323">
        <f xml:space="preserve"> IF('Exploratory Data Analysis - vid'!$AL322='Multiple LR'!I$2,1,0)</f>
        <v>1</v>
      </c>
      <c r="J323">
        <f xml:space="preserve"> IF('Exploratory Data Analysis - vid'!$AL322='Multiple LR'!J$2,1,0)</f>
        <v>0</v>
      </c>
      <c r="K323">
        <f xml:space="preserve"> IF('Exploratory Data Analysis - vid'!$AL322='Multiple LR'!K$2,1,0)</f>
        <v>0</v>
      </c>
      <c r="L323">
        <f xml:space="preserve"> IF('Exploratory Data Analysis - vid'!$AL322='Multiple LR'!L$2,1,0)</f>
        <v>0</v>
      </c>
      <c r="M323">
        <f xml:space="preserve"> IF('Exploratory Data Analysis - vid'!$AL322='Multiple LR'!M$2,1,0)</f>
        <v>0</v>
      </c>
      <c r="N323">
        <f xml:space="preserve"> IF('Exploratory Data Analysis - vid'!$AL322='Multiple LR'!N$2,1,0)</f>
        <v>0</v>
      </c>
      <c r="O323">
        <v>322</v>
      </c>
      <c r="P323">
        <f>'Exploratory Data Analysis - vid'!V322</f>
        <v>171225</v>
      </c>
      <c r="Q323">
        <f t="shared" si="4"/>
        <v>12.050733760066105</v>
      </c>
      <c r="R323">
        <f>'Exploratory Data Analysis - vid'!X322</f>
        <v>2702</v>
      </c>
    </row>
    <row r="324" spans="1:18" x14ac:dyDescent="0.35">
      <c r="A324">
        <v>322</v>
      </c>
      <c r="B324" t="str">
        <f>'Exploratory Data Analysis - vid'!B323</f>
        <v>xAxyBC5-92c</v>
      </c>
      <c r="C324">
        <f>'Exploratory Data Analysis - vid'!N323</f>
        <v>6</v>
      </c>
      <c r="D324">
        <f>'Exploratory Data Analysis - vid'!O323</f>
        <v>2020</v>
      </c>
      <c r="E324">
        <f>IF('Exploratory Data Analysis - vid'!$AF323 = 'Multiple LR'!E$2,1,0)</f>
        <v>1</v>
      </c>
      <c r="F324">
        <f>IF('Exploratory Data Analysis - vid'!$AF323 = 'Multiple LR'!F$2,1,0)</f>
        <v>0</v>
      </c>
      <c r="G324">
        <f>IF('Exploratory Data Analysis - vid'!$AF323 = 'Multiple LR'!G$2,1,0)</f>
        <v>0</v>
      </c>
      <c r="H324">
        <f>IF('Exploratory Data Analysis - vid'!$AF323 = 'Multiple LR'!H$2,1,0)</f>
        <v>0</v>
      </c>
      <c r="I324">
        <f xml:space="preserve"> IF('Exploratory Data Analysis - vid'!$AL323='Multiple LR'!I$2,1,0)</f>
        <v>0</v>
      </c>
      <c r="J324">
        <f xml:space="preserve"> IF('Exploratory Data Analysis - vid'!$AL323='Multiple LR'!J$2,1,0)</f>
        <v>0</v>
      </c>
      <c r="K324">
        <f xml:space="preserve"> IF('Exploratory Data Analysis - vid'!$AL323='Multiple LR'!K$2,1,0)</f>
        <v>0</v>
      </c>
      <c r="L324">
        <f xml:space="preserve"> IF('Exploratory Data Analysis - vid'!$AL323='Multiple LR'!L$2,1,0)</f>
        <v>0</v>
      </c>
      <c r="M324">
        <f xml:space="preserve"> IF('Exploratory Data Analysis - vid'!$AL323='Multiple LR'!M$2,1,0)</f>
        <v>1</v>
      </c>
      <c r="N324">
        <f xml:space="preserve"> IF('Exploratory Data Analysis - vid'!$AL323='Multiple LR'!N$2,1,0)</f>
        <v>0</v>
      </c>
      <c r="O324">
        <v>238</v>
      </c>
      <c r="P324">
        <f>'Exploratory Data Analysis - vid'!V323</f>
        <v>6810</v>
      </c>
      <c r="Q324">
        <f t="shared" ref="Q324:Q387" si="5">LN(P324)</f>
        <v>8.8261473991435579</v>
      </c>
      <c r="R324">
        <f>'Exploratory Data Analysis - vid'!X323</f>
        <v>174</v>
      </c>
    </row>
    <row r="325" spans="1:18" x14ac:dyDescent="0.35">
      <c r="A325">
        <v>323</v>
      </c>
      <c r="B325" t="str">
        <f>'Exploratory Data Analysis - vid'!B324</f>
        <v>Ic7QTiwvgUQ</v>
      </c>
      <c r="C325">
        <f>'Exploratory Data Analysis - vid'!N324</f>
        <v>6</v>
      </c>
      <c r="D325">
        <f>'Exploratory Data Analysis - vid'!O324</f>
        <v>2020</v>
      </c>
      <c r="E325">
        <f>IF('Exploratory Data Analysis - vid'!$AF324 = 'Multiple LR'!E$2,1,0)</f>
        <v>0</v>
      </c>
      <c r="F325">
        <f>IF('Exploratory Data Analysis - vid'!$AF324 = 'Multiple LR'!F$2,1,0)</f>
        <v>1</v>
      </c>
      <c r="G325">
        <f>IF('Exploratory Data Analysis - vid'!$AF324 = 'Multiple LR'!G$2,1,0)</f>
        <v>0</v>
      </c>
      <c r="H325">
        <f>IF('Exploratory Data Analysis - vid'!$AF324 = 'Multiple LR'!H$2,1,0)</f>
        <v>0</v>
      </c>
      <c r="I325">
        <f xml:space="preserve"> IF('Exploratory Data Analysis - vid'!$AL324='Multiple LR'!I$2,1,0)</f>
        <v>0</v>
      </c>
      <c r="J325">
        <f xml:space="preserve"> IF('Exploratory Data Analysis - vid'!$AL324='Multiple LR'!J$2,1,0)</f>
        <v>1</v>
      </c>
      <c r="K325">
        <f xml:space="preserve"> IF('Exploratory Data Analysis - vid'!$AL324='Multiple LR'!K$2,1,0)</f>
        <v>0</v>
      </c>
      <c r="L325">
        <f xml:space="preserve"> IF('Exploratory Data Analysis - vid'!$AL324='Multiple LR'!L$2,1,0)</f>
        <v>0</v>
      </c>
      <c r="M325">
        <f xml:space="preserve"> IF('Exploratory Data Analysis - vid'!$AL324='Multiple LR'!M$2,1,0)</f>
        <v>0</v>
      </c>
      <c r="N325">
        <f xml:space="preserve"> IF('Exploratory Data Analysis - vid'!$AL324='Multiple LR'!N$2,1,0)</f>
        <v>0</v>
      </c>
      <c r="O325">
        <v>338</v>
      </c>
      <c r="P325">
        <f>'Exploratory Data Analysis - vid'!V324</f>
        <v>86050</v>
      </c>
      <c r="Q325">
        <f t="shared" si="5"/>
        <v>11.362683801639685</v>
      </c>
      <c r="R325">
        <f>'Exploratory Data Analysis - vid'!X324</f>
        <v>1370</v>
      </c>
    </row>
    <row r="326" spans="1:18" x14ac:dyDescent="0.35">
      <c r="A326">
        <v>324</v>
      </c>
      <c r="B326" t="str">
        <f>'Exploratory Data Analysis - vid'!B325</f>
        <v>Bm5HjLonSi4</v>
      </c>
      <c r="C326">
        <f>'Exploratory Data Analysis - vid'!N325</f>
        <v>6</v>
      </c>
      <c r="D326">
        <f>'Exploratory Data Analysis - vid'!O325</f>
        <v>2020</v>
      </c>
      <c r="E326">
        <f>IF('Exploratory Data Analysis - vid'!$AF325 = 'Multiple LR'!E$2,1,0)</f>
        <v>0</v>
      </c>
      <c r="F326">
        <f>IF('Exploratory Data Analysis - vid'!$AF325 = 'Multiple LR'!F$2,1,0)</f>
        <v>1</v>
      </c>
      <c r="G326">
        <f>IF('Exploratory Data Analysis - vid'!$AF325 = 'Multiple LR'!G$2,1,0)</f>
        <v>0</v>
      </c>
      <c r="H326">
        <f>IF('Exploratory Data Analysis - vid'!$AF325 = 'Multiple LR'!H$2,1,0)</f>
        <v>0</v>
      </c>
      <c r="I326">
        <f xml:space="preserve"> IF('Exploratory Data Analysis - vid'!$AL325='Multiple LR'!I$2,1,0)</f>
        <v>0</v>
      </c>
      <c r="J326">
        <f xml:space="preserve"> IF('Exploratory Data Analysis - vid'!$AL325='Multiple LR'!J$2,1,0)</f>
        <v>0</v>
      </c>
      <c r="K326">
        <f xml:space="preserve"> IF('Exploratory Data Analysis - vid'!$AL325='Multiple LR'!K$2,1,0)</f>
        <v>1</v>
      </c>
      <c r="L326">
        <f xml:space="preserve"> IF('Exploratory Data Analysis - vid'!$AL325='Multiple LR'!L$2,1,0)</f>
        <v>0</v>
      </c>
      <c r="M326">
        <f xml:space="preserve"> IF('Exploratory Data Analysis - vid'!$AL325='Multiple LR'!M$2,1,0)</f>
        <v>0</v>
      </c>
      <c r="N326">
        <f xml:space="preserve"> IF('Exploratory Data Analysis - vid'!$AL325='Multiple LR'!N$2,1,0)</f>
        <v>0</v>
      </c>
      <c r="O326">
        <v>120</v>
      </c>
      <c r="P326">
        <f>'Exploratory Data Analysis - vid'!V325</f>
        <v>22385</v>
      </c>
      <c r="Q326">
        <f t="shared" si="5"/>
        <v>10.016146370675067</v>
      </c>
      <c r="R326">
        <f>'Exploratory Data Analysis - vid'!X325</f>
        <v>359</v>
      </c>
    </row>
    <row r="327" spans="1:18" x14ac:dyDescent="0.35">
      <c r="A327">
        <v>325</v>
      </c>
      <c r="B327" t="str">
        <f>'Exploratory Data Analysis - vid'!B326</f>
        <v>iCqlq7X7uIk</v>
      </c>
      <c r="C327">
        <f>'Exploratory Data Analysis - vid'!N326</f>
        <v>6</v>
      </c>
      <c r="D327">
        <f>'Exploratory Data Analysis - vid'!O326</f>
        <v>2020</v>
      </c>
      <c r="E327">
        <f>IF('Exploratory Data Analysis - vid'!$AF326 = 'Multiple LR'!E$2,1,0)</f>
        <v>1</v>
      </c>
      <c r="F327">
        <f>IF('Exploratory Data Analysis - vid'!$AF326 = 'Multiple LR'!F$2,1,0)</f>
        <v>0</v>
      </c>
      <c r="G327">
        <f>IF('Exploratory Data Analysis - vid'!$AF326 = 'Multiple LR'!G$2,1,0)</f>
        <v>0</v>
      </c>
      <c r="H327">
        <f>IF('Exploratory Data Analysis - vid'!$AF326 = 'Multiple LR'!H$2,1,0)</f>
        <v>0</v>
      </c>
      <c r="I327">
        <f xml:space="preserve"> IF('Exploratory Data Analysis - vid'!$AL326='Multiple LR'!I$2,1,0)</f>
        <v>1</v>
      </c>
      <c r="J327">
        <f xml:space="preserve"> IF('Exploratory Data Analysis - vid'!$AL326='Multiple LR'!J$2,1,0)</f>
        <v>0</v>
      </c>
      <c r="K327">
        <f xml:space="preserve"> IF('Exploratory Data Analysis - vid'!$AL326='Multiple LR'!K$2,1,0)</f>
        <v>0</v>
      </c>
      <c r="L327">
        <f xml:space="preserve"> IF('Exploratory Data Analysis - vid'!$AL326='Multiple LR'!L$2,1,0)</f>
        <v>0</v>
      </c>
      <c r="M327">
        <f xml:space="preserve"> IF('Exploratory Data Analysis - vid'!$AL326='Multiple LR'!M$2,1,0)</f>
        <v>0</v>
      </c>
      <c r="N327">
        <f xml:space="preserve"> IF('Exploratory Data Analysis - vid'!$AL326='Multiple LR'!N$2,1,0)</f>
        <v>0</v>
      </c>
      <c r="O327">
        <v>417</v>
      </c>
      <c r="P327">
        <f>'Exploratory Data Analysis - vid'!V326</f>
        <v>30166</v>
      </c>
      <c r="Q327">
        <f t="shared" si="5"/>
        <v>10.314470741328197</v>
      </c>
      <c r="R327">
        <f>'Exploratory Data Analysis - vid'!X326</f>
        <v>541</v>
      </c>
    </row>
    <row r="328" spans="1:18" x14ac:dyDescent="0.35">
      <c r="A328">
        <v>326</v>
      </c>
      <c r="B328" t="str">
        <f>'Exploratory Data Analysis - vid'!B327</f>
        <v>8-SfvVhwgwY</v>
      </c>
      <c r="C328">
        <f>'Exploratory Data Analysis - vid'!N327</f>
        <v>6</v>
      </c>
      <c r="D328">
        <f>'Exploratory Data Analysis - vid'!O327</f>
        <v>2020</v>
      </c>
      <c r="E328">
        <f>IF('Exploratory Data Analysis - vid'!$AF327 = 'Multiple LR'!E$2,1,0)</f>
        <v>0</v>
      </c>
      <c r="F328">
        <f>IF('Exploratory Data Analysis - vid'!$AF327 = 'Multiple LR'!F$2,1,0)</f>
        <v>1</v>
      </c>
      <c r="G328">
        <f>IF('Exploratory Data Analysis - vid'!$AF327 = 'Multiple LR'!G$2,1,0)</f>
        <v>0</v>
      </c>
      <c r="H328">
        <f>IF('Exploratory Data Analysis - vid'!$AF327 = 'Multiple LR'!H$2,1,0)</f>
        <v>0</v>
      </c>
      <c r="I328">
        <f xml:space="preserve"> IF('Exploratory Data Analysis - vid'!$AL327='Multiple LR'!I$2,1,0)</f>
        <v>0</v>
      </c>
      <c r="J328">
        <f xml:space="preserve"> IF('Exploratory Data Analysis - vid'!$AL327='Multiple LR'!J$2,1,0)</f>
        <v>0</v>
      </c>
      <c r="K328">
        <f xml:space="preserve"> IF('Exploratory Data Analysis - vid'!$AL327='Multiple LR'!K$2,1,0)</f>
        <v>1</v>
      </c>
      <c r="L328">
        <f xml:space="preserve"> IF('Exploratory Data Analysis - vid'!$AL327='Multiple LR'!L$2,1,0)</f>
        <v>0</v>
      </c>
      <c r="M328">
        <f xml:space="preserve"> IF('Exploratory Data Analysis - vid'!$AL327='Multiple LR'!M$2,1,0)</f>
        <v>0</v>
      </c>
      <c r="N328">
        <f xml:space="preserve"> IF('Exploratory Data Analysis - vid'!$AL327='Multiple LR'!N$2,1,0)</f>
        <v>0</v>
      </c>
      <c r="O328">
        <v>246</v>
      </c>
      <c r="P328">
        <f>'Exploratory Data Analysis - vid'!V327</f>
        <v>248756</v>
      </c>
      <c r="Q328">
        <f t="shared" si="5"/>
        <v>12.424227775332957</v>
      </c>
      <c r="R328">
        <f>'Exploratory Data Analysis - vid'!X327</f>
        <v>4218</v>
      </c>
    </row>
    <row r="329" spans="1:18" x14ac:dyDescent="0.35">
      <c r="A329">
        <v>327</v>
      </c>
      <c r="B329" t="str">
        <f>'Exploratory Data Analysis - vid'!B328</f>
        <v>ihtYadN-AKw</v>
      </c>
      <c r="C329">
        <f>'Exploratory Data Analysis - vid'!N328</f>
        <v>6</v>
      </c>
      <c r="D329">
        <f>'Exploratory Data Analysis - vid'!O328</f>
        <v>2020</v>
      </c>
      <c r="E329">
        <f>IF('Exploratory Data Analysis - vid'!$AF328 = 'Multiple LR'!E$2,1,0)</f>
        <v>0</v>
      </c>
      <c r="F329">
        <f>IF('Exploratory Data Analysis - vid'!$AF328 = 'Multiple LR'!F$2,1,0)</f>
        <v>1</v>
      </c>
      <c r="G329">
        <f>IF('Exploratory Data Analysis - vid'!$AF328 = 'Multiple LR'!G$2,1,0)</f>
        <v>0</v>
      </c>
      <c r="H329">
        <f>IF('Exploratory Data Analysis - vid'!$AF328 = 'Multiple LR'!H$2,1,0)</f>
        <v>0</v>
      </c>
      <c r="I329">
        <f xml:space="preserve"> IF('Exploratory Data Analysis - vid'!$AL328='Multiple LR'!I$2,1,0)</f>
        <v>0</v>
      </c>
      <c r="J329">
        <f xml:space="preserve"> IF('Exploratory Data Analysis - vid'!$AL328='Multiple LR'!J$2,1,0)</f>
        <v>0</v>
      </c>
      <c r="K329">
        <f xml:space="preserve"> IF('Exploratory Data Analysis - vid'!$AL328='Multiple LR'!K$2,1,0)</f>
        <v>1</v>
      </c>
      <c r="L329">
        <f xml:space="preserve"> IF('Exploratory Data Analysis - vid'!$AL328='Multiple LR'!L$2,1,0)</f>
        <v>0</v>
      </c>
      <c r="M329">
        <f xml:space="preserve"> IF('Exploratory Data Analysis - vid'!$AL328='Multiple LR'!M$2,1,0)</f>
        <v>0</v>
      </c>
      <c r="N329">
        <f xml:space="preserve"> IF('Exploratory Data Analysis - vid'!$AL328='Multiple LR'!N$2,1,0)</f>
        <v>0</v>
      </c>
      <c r="O329">
        <v>301</v>
      </c>
      <c r="P329">
        <f>'Exploratory Data Analysis - vid'!V328</f>
        <v>85133</v>
      </c>
      <c r="Q329">
        <f t="shared" si="5"/>
        <v>11.351970018478019</v>
      </c>
      <c r="R329">
        <f>'Exploratory Data Analysis - vid'!X328</f>
        <v>1500</v>
      </c>
    </row>
    <row r="330" spans="1:18" x14ac:dyDescent="0.35">
      <c r="A330">
        <v>328</v>
      </c>
      <c r="B330" t="str">
        <f>'Exploratory Data Analysis - vid'!B329</f>
        <v>UQwXCI7h5NY</v>
      </c>
      <c r="C330">
        <f>'Exploratory Data Analysis - vid'!N329</f>
        <v>6</v>
      </c>
      <c r="D330">
        <f>'Exploratory Data Analysis - vid'!O329</f>
        <v>2020</v>
      </c>
      <c r="E330">
        <f>IF('Exploratory Data Analysis - vid'!$AF329 = 'Multiple LR'!E$2,1,0)</f>
        <v>0</v>
      </c>
      <c r="F330">
        <f>IF('Exploratory Data Analysis - vid'!$AF329 = 'Multiple LR'!F$2,1,0)</f>
        <v>1</v>
      </c>
      <c r="G330">
        <f>IF('Exploratory Data Analysis - vid'!$AF329 = 'Multiple LR'!G$2,1,0)</f>
        <v>0</v>
      </c>
      <c r="H330">
        <f>IF('Exploratory Data Analysis - vid'!$AF329 = 'Multiple LR'!H$2,1,0)</f>
        <v>0</v>
      </c>
      <c r="I330">
        <f xml:space="preserve"> IF('Exploratory Data Analysis - vid'!$AL329='Multiple LR'!I$2,1,0)</f>
        <v>0</v>
      </c>
      <c r="J330">
        <f xml:space="preserve"> IF('Exploratory Data Analysis - vid'!$AL329='Multiple LR'!J$2,1,0)</f>
        <v>1</v>
      </c>
      <c r="K330">
        <f xml:space="preserve"> IF('Exploratory Data Analysis - vid'!$AL329='Multiple LR'!K$2,1,0)</f>
        <v>0</v>
      </c>
      <c r="L330">
        <f xml:space="preserve"> IF('Exploratory Data Analysis - vid'!$AL329='Multiple LR'!L$2,1,0)</f>
        <v>0</v>
      </c>
      <c r="M330">
        <f xml:space="preserve"> IF('Exploratory Data Analysis - vid'!$AL329='Multiple LR'!M$2,1,0)</f>
        <v>0</v>
      </c>
      <c r="N330">
        <f xml:space="preserve"> IF('Exploratory Data Analysis - vid'!$AL329='Multiple LR'!N$2,1,0)</f>
        <v>0</v>
      </c>
      <c r="O330">
        <v>258</v>
      </c>
      <c r="P330">
        <f>'Exploratory Data Analysis - vid'!V329</f>
        <v>16660</v>
      </c>
      <c r="Q330">
        <f t="shared" si="5"/>
        <v>9.7207659157208344</v>
      </c>
      <c r="R330">
        <f>'Exploratory Data Analysis - vid'!X329</f>
        <v>294</v>
      </c>
    </row>
    <row r="331" spans="1:18" x14ac:dyDescent="0.35">
      <c r="A331">
        <v>329</v>
      </c>
      <c r="B331" t="str">
        <f>'Exploratory Data Analysis - vid'!B330</f>
        <v>B1-Mmk36Jyk</v>
      </c>
      <c r="C331">
        <f>'Exploratory Data Analysis - vid'!N330</f>
        <v>6</v>
      </c>
      <c r="D331">
        <f>'Exploratory Data Analysis - vid'!O330</f>
        <v>2020</v>
      </c>
      <c r="E331">
        <f>IF('Exploratory Data Analysis - vid'!$AF330 = 'Multiple LR'!E$2,1,0)</f>
        <v>0</v>
      </c>
      <c r="F331">
        <f>IF('Exploratory Data Analysis - vid'!$AF330 = 'Multiple LR'!F$2,1,0)</f>
        <v>0</v>
      </c>
      <c r="G331">
        <f>IF('Exploratory Data Analysis - vid'!$AF330 = 'Multiple LR'!G$2,1,0)</f>
        <v>1</v>
      </c>
      <c r="H331">
        <f>IF('Exploratory Data Analysis - vid'!$AF330 = 'Multiple LR'!H$2,1,0)</f>
        <v>0</v>
      </c>
      <c r="I331">
        <f xml:space="preserve"> IF('Exploratory Data Analysis - vid'!$AL330='Multiple LR'!I$2,1,0)</f>
        <v>1</v>
      </c>
      <c r="J331">
        <f xml:space="preserve"> IF('Exploratory Data Analysis - vid'!$AL330='Multiple LR'!J$2,1,0)</f>
        <v>0</v>
      </c>
      <c r="K331">
        <f xml:space="preserve"> IF('Exploratory Data Analysis - vid'!$AL330='Multiple LR'!K$2,1,0)</f>
        <v>0</v>
      </c>
      <c r="L331">
        <f xml:space="preserve"> IF('Exploratory Data Analysis - vid'!$AL330='Multiple LR'!L$2,1,0)</f>
        <v>0</v>
      </c>
      <c r="M331">
        <f xml:space="preserve"> IF('Exploratory Data Analysis - vid'!$AL330='Multiple LR'!M$2,1,0)</f>
        <v>0</v>
      </c>
      <c r="N331">
        <f xml:space="preserve"> IF('Exploratory Data Analysis - vid'!$AL330='Multiple LR'!N$2,1,0)</f>
        <v>0</v>
      </c>
      <c r="O331">
        <v>241</v>
      </c>
      <c r="P331">
        <f>'Exploratory Data Analysis - vid'!V330</f>
        <v>13494</v>
      </c>
      <c r="Q331">
        <f t="shared" si="5"/>
        <v>9.510000421187371</v>
      </c>
      <c r="R331">
        <f>'Exploratory Data Analysis - vid'!X330</f>
        <v>227</v>
      </c>
    </row>
    <row r="332" spans="1:18" x14ac:dyDescent="0.35">
      <c r="A332">
        <v>330</v>
      </c>
      <c r="B332" t="str">
        <f>'Exploratory Data Analysis - vid'!B331</f>
        <v>2eGgj8rCEJY</v>
      </c>
      <c r="C332">
        <f>'Exploratory Data Analysis - vid'!N331</f>
        <v>6</v>
      </c>
      <c r="D332">
        <f>'Exploratory Data Analysis - vid'!O331</f>
        <v>2020</v>
      </c>
      <c r="E332">
        <f>IF('Exploratory Data Analysis - vid'!$AF331 = 'Multiple LR'!E$2,1,0)</f>
        <v>0</v>
      </c>
      <c r="F332">
        <f>IF('Exploratory Data Analysis - vid'!$AF331 = 'Multiple LR'!F$2,1,0)</f>
        <v>0</v>
      </c>
      <c r="G332">
        <f>IF('Exploratory Data Analysis - vid'!$AF331 = 'Multiple LR'!G$2,1,0)</f>
        <v>1</v>
      </c>
      <c r="H332">
        <f>IF('Exploratory Data Analysis - vid'!$AF331 = 'Multiple LR'!H$2,1,0)</f>
        <v>0</v>
      </c>
      <c r="I332">
        <f xml:space="preserve"> IF('Exploratory Data Analysis - vid'!$AL331='Multiple LR'!I$2,1,0)</f>
        <v>1</v>
      </c>
      <c r="J332">
        <f xml:space="preserve"> IF('Exploratory Data Analysis - vid'!$AL331='Multiple LR'!J$2,1,0)</f>
        <v>0</v>
      </c>
      <c r="K332">
        <f xml:space="preserve"> IF('Exploratory Data Analysis - vid'!$AL331='Multiple LR'!K$2,1,0)</f>
        <v>0</v>
      </c>
      <c r="L332">
        <f xml:space="preserve"> IF('Exploratory Data Analysis - vid'!$AL331='Multiple LR'!L$2,1,0)</f>
        <v>0</v>
      </c>
      <c r="M332">
        <f xml:space="preserve"> IF('Exploratory Data Analysis - vid'!$AL331='Multiple LR'!M$2,1,0)</f>
        <v>0</v>
      </c>
      <c r="N332">
        <f xml:space="preserve"> IF('Exploratory Data Analysis - vid'!$AL331='Multiple LR'!N$2,1,0)</f>
        <v>0</v>
      </c>
      <c r="O332">
        <v>441</v>
      </c>
      <c r="P332">
        <f>'Exploratory Data Analysis - vid'!V331</f>
        <v>40537</v>
      </c>
      <c r="Q332">
        <f t="shared" si="5"/>
        <v>10.609970416281103</v>
      </c>
      <c r="R332">
        <f>'Exploratory Data Analysis - vid'!X331</f>
        <v>585</v>
      </c>
    </row>
    <row r="333" spans="1:18" x14ac:dyDescent="0.35">
      <c r="A333">
        <v>331</v>
      </c>
      <c r="B333" t="str">
        <f>'Exploratory Data Analysis - vid'!B332</f>
        <v>dQm9wRQYaes</v>
      </c>
      <c r="C333">
        <f>'Exploratory Data Analysis - vid'!N332</f>
        <v>5</v>
      </c>
      <c r="D333">
        <f>'Exploratory Data Analysis - vid'!O332</f>
        <v>2020</v>
      </c>
      <c r="E333">
        <f>IF('Exploratory Data Analysis - vid'!$AF332 = 'Multiple LR'!E$2,1,0)</f>
        <v>1</v>
      </c>
      <c r="F333">
        <f>IF('Exploratory Data Analysis - vid'!$AF332 = 'Multiple LR'!F$2,1,0)</f>
        <v>0</v>
      </c>
      <c r="G333">
        <f>IF('Exploratory Data Analysis - vid'!$AF332 = 'Multiple LR'!G$2,1,0)</f>
        <v>0</v>
      </c>
      <c r="H333">
        <f>IF('Exploratory Data Analysis - vid'!$AF332 = 'Multiple LR'!H$2,1,0)</f>
        <v>0</v>
      </c>
      <c r="I333">
        <f xml:space="preserve"> IF('Exploratory Data Analysis - vid'!$AL332='Multiple LR'!I$2,1,0)</f>
        <v>1</v>
      </c>
      <c r="J333">
        <f xml:space="preserve"> IF('Exploratory Data Analysis - vid'!$AL332='Multiple LR'!J$2,1,0)</f>
        <v>0</v>
      </c>
      <c r="K333">
        <f xml:space="preserve"> IF('Exploratory Data Analysis - vid'!$AL332='Multiple LR'!K$2,1,0)</f>
        <v>0</v>
      </c>
      <c r="L333">
        <f xml:space="preserve"> IF('Exploratory Data Analysis - vid'!$AL332='Multiple LR'!L$2,1,0)</f>
        <v>0</v>
      </c>
      <c r="M333">
        <f xml:space="preserve"> IF('Exploratory Data Analysis - vid'!$AL332='Multiple LR'!M$2,1,0)</f>
        <v>0</v>
      </c>
      <c r="N333">
        <f xml:space="preserve"> IF('Exploratory Data Analysis - vid'!$AL332='Multiple LR'!N$2,1,0)</f>
        <v>0</v>
      </c>
      <c r="O333">
        <v>229</v>
      </c>
      <c r="P333">
        <f>'Exploratory Data Analysis - vid'!V332</f>
        <v>12459</v>
      </c>
      <c r="Q333">
        <f t="shared" si="5"/>
        <v>9.4301985322988635</v>
      </c>
      <c r="R333">
        <f>'Exploratory Data Analysis - vid'!X332</f>
        <v>214</v>
      </c>
    </row>
    <row r="334" spans="1:18" x14ac:dyDescent="0.35">
      <c r="A334">
        <v>332</v>
      </c>
      <c r="B334" t="str">
        <f>'Exploratory Data Analysis - vid'!B333</f>
        <v>Trd5F0429a4</v>
      </c>
      <c r="C334">
        <f>'Exploratory Data Analysis - vid'!N333</f>
        <v>5</v>
      </c>
      <c r="D334">
        <f>'Exploratory Data Analysis - vid'!O333</f>
        <v>2020</v>
      </c>
      <c r="E334">
        <f>IF('Exploratory Data Analysis - vid'!$AF333 = 'Multiple LR'!E$2,1,0)</f>
        <v>1</v>
      </c>
      <c r="F334">
        <f>IF('Exploratory Data Analysis - vid'!$AF333 = 'Multiple LR'!F$2,1,0)</f>
        <v>0</v>
      </c>
      <c r="G334">
        <f>IF('Exploratory Data Analysis - vid'!$AF333 = 'Multiple LR'!G$2,1,0)</f>
        <v>0</v>
      </c>
      <c r="H334">
        <f>IF('Exploratory Data Analysis - vid'!$AF333 = 'Multiple LR'!H$2,1,0)</f>
        <v>0</v>
      </c>
      <c r="I334">
        <f xml:space="preserve"> IF('Exploratory Data Analysis - vid'!$AL333='Multiple LR'!I$2,1,0)</f>
        <v>1</v>
      </c>
      <c r="J334">
        <f xml:space="preserve"> IF('Exploratory Data Analysis - vid'!$AL333='Multiple LR'!J$2,1,0)</f>
        <v>0</v>
      </c>
      <c r="K334">
        <f xml:space="preserve"> IF('Exploratory Data Analysis - vid'!$AL333='Multiple LR'!K$2,1,0)</f>
        <v>0</v>
      </c>
      <c r="L334">
        <f xml:space="preserve"> IF('Exploratory Data Analysis - vid'!$AL333='Multiple LR'!L$2,1,0)</f>
        <v>0</v>
      </c>
      <c r="M334">
        <f xml:space="preserve"> IF('Exploratory Data Analysis - vid'!$AL333='Multiple LR'!M$2,1,0)</f>
        <v>0</v>
      </c>
      <c r="N334">
        <f xml:space="preserve"> IF('Exploratory Data Analysis - vid'!$AL333='Multiple LR'!N$2,1,0)</f>
        <v>0</v>
      </c>
      <c r="O334">
        <v>225</v>
      </c>
      <c r="P334">
        <f>'Exploratory Data Analysis - vid'!V333</f>
        <v>26606</v>
      </c>
      <c r="Q334">
        <f t="shared" si="5"/>
        <v>10.188892033243851</v>
      </c>
      <c r="R334">
        <f>'Exploratory Data Analysis - vid'!X333</f>
        <v>558</v>
      </c>
    </row>
    <row r="335" spans="1:18" x14ac:dyDescent="0.35">
      <c r="A335">
        <v>333</v>
      </c>
      <c r="B335" t="str">
        <f>'Exploratory Data Analysis - vid'!B334</f>
        <v>pX3bAJhdB1g</v>
      </c>
      <c r="C335">
        <f>'Exploratory Data Analysis - vid'!N334</f>
        <v>5</v>
      </c>
      <c r="D335">
        <f>'Exploratory Data Analysis - vid'!O334</f>
        <v>2020</v>
      </c>
      <c r="E335">
        <f>IF('Exploratory Data Analysis - vid'!$AF334 = 'Multiple LR'!E$2,1,0)</f>
        <v>1</v>
      </c>
      <c r="F335">
        <f>IF('Exploratory Data Analysis - vid'!$AF334 = 'Multiple LR'!F$2,1,0)</f>
        <v>0</v>
      </c>
      <c r="G335">
        <f>IF('Exploratory Data Analysis - vid'!$AF334 = 'Multiple LR'!G$2,1,0)</f>
        <v>0</v>
      </c>
      <c r="H335">
        <f>IF('Exploratory Data Analysis - vid'!$AF334 = 'Multiple LR'!H$2,1,0)</f>
        <v>0</v>
      </c>
      <c r="I335">
        <f xml:space="preserve"> IF('Exploratory Data Analysis - vid'!$AL334='Multiple LR'!I$2,1,0)</f>
        <v>0</v>
      </c>
      <c r="J335">
        <f xml:space="preserve"> IF('Exploratory Data Analysis - vid'!$AL334='Multiple LR'!J$2,1,0)</f>
        <v>0</v>
      </c>
      <c r="K335">
        <f xml:space="preserve"> IF('Exploratory Data Analysis - vid'!$AL334='Multiple LR'!K$2,1,0)</f>
        <v>0</v>
      </c>
      <c r="L335">
        <f xml:space="preserve"> IF('Exploratory Data Analysis - vid'!$AL334='Multiple LR'!L$2,1,0)</f>
        <v>0</v>
      </c>
      <c r="M335">
        <f xml:space="preserve"> IF('Exploratory Data Analysis - vid'!$AL334='Multiple LR'!M$2,1,0)</f>
        <v>1</v>
      </c>
      <c r="N335">
        <f xml:space="preserve"> IF('Exploratory Data Analysis - vid'!$AL334='Multiple LR'!N$2,1,0)</f>
        <v>0</v>
      </c>
      <c r="O335">
        <v>277</v>
      </c>
      <c r="P335">
        <f>'Exploratory Data Analysis - vid'!V334</f>
        <v>98316</v>
      </c>
      <c r="Q335">
        <f t="shared" si="5"/>
        <v>11.495942059929815</v>
      </c>
      <c r="R335">
        <f>'Exploratory Data Analysis - vid'!X334</f>
        <v>1231</v>
      </c>
    </row>
    <row r="336" spans="1:18" x14ac:dyDescent="0.35">
      <c r="A336">
        <v>334</v>
      </c>
      <c r="B336" t="str">
        <f>'Exploratory Data Analysis - vid'!B335</f>
        <v>-d3zrOLgSBs</v>
      </c>
      <c r="C336">
        <f>'Exploratory Data Analysis - vid'!N335</f>
        <v>5</v>
      </c>
      <c r="D336">
        <f>'Exploratory Data Analysis - vid'!O335</f>
        <v>2020</v>
      </c>
      <c r="E336">
        <f>IF('Exploratory Data Analysis - vid'!$AF335 = 'Multiple LR'!E$2,1,0)</f>
        <v>0</v>
      </c>
      <c r="F336">
        <f>IF('Exploratory Data Analysis - vid'!$AF335 = 'Multiple LR'!F$2,1,0)</f>
        <v>0</v>
      </c>
      <c r="G336">
        <f>IF('Exploratory Data Analysis - vid'!$AF335 = 'Multiple LR'!G$2,1,0)</f>
        <v>1</v>
      </c>
      <c r="H336">
        <f>IF('Exploratory Data Analysis - vid'!$AF335 = 'Multiple LR'!H$2,1,0)</f>
        <v>0</v>
      </c>
      <c r="I336">
        <f xml:space="preserve"> IF('Exploratory Data Analysis - vid'!$AL335='Multiple LR'!I$2,1,0)</f>
        <v>0</v>
      </c>
      <c r="J336">
        <f xml:space="preserve"> IF('Exploratory Data Analysis - vid'!$AL335='Multiple LR'!J$2,1,0)</f>
        <v>0</v>
      </c>
      <c r="K336">
        <f xml:space="preserve"> IF('Exploratory Data Analysis - vid'!$AL335='Multiple LR'!K$2,1,0)</f>
        <v>0</v>
      </c>
      <c r="L336">
        <f xml:space="preserve"> IF('Exploratory Data Analysis - vid'!$AL335='Multiple LR'!L$2,1,0)</f>
        <v>0</v>
      </c>
      <c r="M336">
        <f xml:space="preserve"> IF('Exploratory Data Analysis - vid'!$AL335='Multiple LR'!M$2,1,0)</f>
        <v>1</v>
      </c>
      <c r="N336">
        <f xml:space="preserve"> IF('Exploratory Data Analysis - vid'!$AL335='Multiple LR'!N$2,1,0)</f>
        <v>0</v>
      </c>
      <c r="O336">
        <v>402</v>
      </c>
      <c r="P336">
        <f>'Exploratory Data Analysis - vid'!V335</f>
        <v>228815</v>
      </c>
      <c r="Q336">
        <f t="shared" si="5"/>
        <v>12.340669095779413</v>
      </c>
      <c r="R336">
        <f>'Exploratory Data Analysis - vid'!X335</f>
        <v>2309</v>
      </c>
    </row>
    <row r="337" spans="1:18" x14ac:dyDescent="0.35">
      <c r="A337">
        <v>335</v>
      </c>
      <c r="B337" t="str">
        <f>'Exploratory Data Analysis - vid'!B336</f>
        <v>_V404ibkmVI</v>
      </c>
      <c r="C337">
        <f>'Exploratory Data Analysis - vid'!N336</f>
        <v>5</v>
      </c>
      <c r="D337">
        <f>'Exploratory Data Analysis - vid'!O336</f>
        <v>2020</v>
      </c>
      <c r="E337">
        <f>IF('Exploratory Data Analysis - vid'!$AF336 = 'Multiple LR'!E$2,1,0)</f>
        <v>1</v>
      </c>
      <c r="F337">
        <f>IF('Exploratory Data Analysis - vid'!$AF336 = 'Multiple LR'!F$2,1,0)</f>
        <v>0</v>
      </c>
      <c r="G337">
        <f>IF('Exploratory Data Analysis - vid'!$AF336 = 'Multiple LR'!G$2,1,0)</f>
        <v>0</v>
      </c>
      <c r="H337">
        <f>IF('Exploratory Data Analysis - vid'!$AF336 = 'Multiple LR'!H$2,1,0)</f>
        <v>0</v>
      </c>
      <c r="I337">
        <f xml:space="preserve"> IF('Exploratory Data Analysis - vid'!$AL336='Multiple LR'!I$2,1,0)</f>
        <v>0</v>
      </c>
      <c r="J337">
        <f xml:space="preserve"> IF('Exploratory Data Analysis - vid'!$AL336='Multiple LR'!J$2,1,0)</f>
        <v>1</v>
      </c>
      <c r="K337">
        <f xml:space="preserve"> IF('Exploratory Data Analysis - vid'!$AL336='Multiple LR'!K$2,1,0)</f>
        <v>0</v>
      </c>
      <c r="L337">
        <f xml:space="preserve"> IF('Exploratory Data Analysis - vid'!$AL336='Multiple LR'!L$2,1,0)</f>
        <v>0</v>
      </c>
      <c r="M337">
        <f xml:space="preserve"> IF('Exploratory Data Analysis - vid'!$AL336='Multiple LR'!M$2,1,0)</f>
        <v>0</v>
      </c>
      <c r="N337">
        <f xml:space="preserve"> IF('Exploratory Data Analysis - vid'!$AL336='Multiple LR'!N$2,1,0)</f>
        <v>0</v>
      </c>
      <c r="O337">
        <v>297</v>
      </c>
      <c r="P337">
        <f>'Exploratory Data Analysis - vid'!V336</f>
        <v>41824</v>
      </c>
      <c r="Q337">
        <f t="shared" si="5"/>
        <v>10.641225616423949</v>
      </c>
      <c r="R337">
        <f>'Exploratory Data Analysis - vid'!X336</f>
        <v>894</v>
      </c>
    </row>
    <row r="338" spans="1:18" x14ac:dyDescent="0.35">
      <c r="A338">
        <v>336</v>
      </c>
      <c r="B338" t="str">
        <f>'Exploratory Data Analysis - vid'!B337</f>
        <v>G9-E-sms_PA</v>
      </c>
      <c r="C338">
        <f>'Exploratory Data Analysis - vid'!N337</f>
        <v>5</v>
      </c>
      <c r="D338">
        <f>'Exploratory Data Analysis - vid'!O337</f>
        <v>2020</v>
      </c>
      <c r="E338">
        <f>IF('Exploratory Data Analysis - vid'!$AF337 = 'Multiple LR'!E$2,1,0)</f>
        <v>1</v>
      </c>
      <c r="F338">
        <f>IF('Exploratory Data Analysis - vid'!$AF337 = 'Multiple LR'!F$2,1,0)</f>
        <v>0</v>
      </c>
      <c r="G338">
        <f>IF('Exploratory Data Analysis - vid'!$AF337 = 'Multiple LR'!G$2,1,0)</f>
        <v>0</v>
      </c>
      <c r="H338">
        <f>IF('Exploratory Data Analysis - vid'!$AF337 = 'Multiple LR'!H$2,1,0)</f>
        <v>0</v>
      </c>
      <c r="I338">
        <f xml:space="preserve"> IF('Exploratory Data Analysis - vid'!$AL337='Multiple LR'!I$2,1,0)</f>
        <v>1</v>
      </c>
      <c r="J338">
        <f xml:space="preserve"> IF('Exploratory Data Analysis - vid'!$AL337='Multiple LR'!J$2,1,0)</f>
        <v>0</v>
      </c>
      <c r="K338">
        <f xml:space="preserve"> IF('Exploratory Data Analysis - vid'!$AL337='Multiple LR'!K$2,1,0)</f>
        <v>0</v>
      </c>
      <c r="L338">
        <f xml:space="preserve"> IF('Exploratory Data Analysis - vid'!$AL337='Multiple LR'!L$2,1,0)</f>
        <v>0</v>
      </c>
      <c r="M338">
        <f xml:space="preserve"> IF('Exploratory Data Analysis - vid'!$AL337='Multiple LR'!M$2,1,0)</f>
        <v>0</v>
      </c>
      <c r="N338">
        <f xml:space="preserve"> IF('Exploratory Data Analysis - vid'!$AL337='Multiple LR'!N$2,1,0)</f>
        <v>0</v>
      </c>
      <c r="O338">
        <v>339</v>
      </c>
      <c r="P338">
        <f>'Exploratory Data Analysis - vid'!V337</f>
        <v>36218</v>
      </c>
      <c r="Q338">
        <f t="shared" si="5"/>
        <v>10.497311511801287</v>
      </c>
      <c r="R338">
        <f>'Exploratory Data Analysis - vid'!X337</f>
        <v>722</v>
      </c>
    </row>
    <row r="339" spans="1:18" x14ac:dyDescent="0.35">
      <c r="A339">
        <v>337</v>
      </c>
      <c r="B339" t="str">
        <f>'Exploratory Data Analysis - vid'!B338</f>
        <v>PaVmrEfaVfA</v>
      </c>
      <c r="C339">
        <f>'Exploratory Data Analysis - vid'!N338</f>
        <v>5</v>
      </c>
      <c r="D339">
        <f>'Exploratory Data Analysis - vid'!O338</f>
        <v>2020</v>
      </c>
      <c r="E339">
        <f>IF('Exploratory Data Analysis - vid'!$AF338 = 'Multiple LR'!E$2,1,0)</f>
        <v>1</v>
      </c>
      <c r="F339">
        <f>IF('Exploratory Data Analysis - vid'!$AF338 = 'Multiple LR'!F$2,1,0)</f>
        <v>0</v>
      </c>
      <c r="G339">
        <f>IF('Exploratory Data Analysis - vid'!$AF338 = 'Multiple LR'!G$2,1,0)</f>
        <v>0</v>
      </c>
      <c r="H339">
        <f>IF('Exploratory Data Analysis - vid'!$AF338 = 'Multiple LR'!H$2,1,0)</f>
        <v>0</v>
      </c>
      <c r="I339">
        <f xml:space="preserve"> IF('Exploratory Data Analysis - vid'!$AL338='Multiple LR'!I$2,1,0)</f>
        <v>0</v>
      </c>
      <c r="J339">
        <f xml:space="preserve"> IF('Exploratory Data Analysis - vid'!$AL338='Multiple LR'!J$2,1,0)</f>
        <v>0</v>
      </c>
      <c r="K339">
        <f xml:space="preserve"> IF('Exploratory Data Analysis - vid'!$AL338='Multiple LR'!K$2,1,0)</f>
        <v>1</v>
      </c>
      <c r="L339">
        <f xml:space="preserve"> IF('Exploratory Data Analysis - vid'!$AL338='Multiple LR'!L$2,1,0)</f>
        <v>0</v>
      </c>
      <c r="M339">
        <f xml:space="preserve"> IF('Exploratory Data Analysis - vid'!$AL338='Multiple LR'!M$2,1,0)</f>
        <v>0</v>
      </c>
      <c r="N339">
        <f xml:space="preserve"> IF('Exploratory Data Analysis - vid'!$AL338='Multiple LR'!N$2,1,0)</f>
        <v>0</v>
      </c>
      <c r="O339">
        <v>377</v>
      </c>
      <c r="P339">
        <f>'Exploratory Data Analysis - vid'!V338</f>
        <v>137163</v>
      </c>
      <c r="Q339">
        <f t="shared" si="5"/>
        <v>11.828925278603629</v>
      </c>
      <c r="R339">
        <f>'Exploratory Data Analysis - vid'!X338</f>
        <v>1800</v>
      </c>
    </row>
    <row r="340" spans="1:18" x14ac:dyDescent="0.35">
      <c r="A340">
        <v>338</v>
      </c>
      <c r="B340" t="str">
        <f>'Exploratory Data Analysis - vid'!B339</f>
        <v>pJkv4EnA5ZA</v>
      </c>
      <c r="C340">
        <f>'Exploratory Data Analysis - vid'!N339</f>
        <v>5</v>
      </c>
      <c r="D340">
        <f>'Exploratory Data Analysis - vid'!O339</f>
        <v>2020</v>
      </c>
      <c r="E340">
        <f>IF('Exploratory Data Analysis - vid'!$AF339 = 'Multiple LR'!E$2,1,0)</f>
        <v>0</v>
      </c>
      <c r="F340">
        <f>IF('Exploratory Data Analysis - vid'!$AF339 = 'Multiple LR'!F$2,1,0)</f>
        <v>0</v>
      </c>
      <c r="G340">
        <f>IF('Exploratory Data Analysis - vid'!$AF339 = 'Multiple LR'!G$2,1,0)</f>
        <v>1</v>
      </c>
      <c r="H340">
        <f>IF('Exploratory Data Analysis - vid'!$AF339 = 'Multiple LR'!H$2,1,0)</f>
        <v>0</v>
      </c>
      <c r="I340">
        <f xml:space="preserve"> IF('Exploratory Data Analysis - vid'!$AL339='Multiple LR'!I$2,1,0)</f>
        <v>0</v>
      </c>
      <c r="J340">
        <f xml:space="preserve"> IF('Exploratory Data Analysis - vid'!$AL339='Multiple LR'!J$2,1,0)</f>
        <v>0</v>
      </c>
      <c r="K340">
        <f xml:space="preserve"> IF('Exploratory Data Analysis - vid'!$AL339='Multiple LR'!K$2,1,0)</f>
        <v>0</v>
      </c>
      <c r="L340">
        <f xml:space="preserve"> IF('Exploratory Data Analysis - vid'!$AL339='Multiple LR'!L$2,1,0)</f>
        <v>0</v>
      </c>
      <c r="M340">
        <f xml:space="preserve"> IF('Exploratory Data Analysis - vid'!$AL339='Multiple LR'!M$2,1,0)</f>
        <v>1</v>
      </c>
      <c r="N340">
        <f xml:space="preserve"> IF('Exploratory Data Analysis - vid'!$AL339='Multiple LR'!N$2,1,0)</f>
        <v>0</v>
      </c>
      <c r="O340">
        <v>503</v>
      </c>
      <c r="P340">
        <f>'Exploratory Data Analysis - vid'!V339</f>
        <v>526044</v>
      </c>
      <c r="Q340">
        <f t="shared" si="5"/>
        <v>13.17314013841148</v>
      </c>
      <c r="R340">
        <f>'Exploratory Data Analysis - vid'!X339</f>
        <v>8152</v>
      </c>
    </row>
    <row r="341" spans="1:18" x14ac:dyDescent="0.35">
      <c r="A341">
        <v>339</v>
      </c>
      <c r="B341" t="str">
        <f>'Exploratory Data Analysis - vid'!B340</f>
        <v>bVZEqxXCB10</v>
      </c>
      <c r="C341">
        <f>'Exploratory Data Analysis - vid'!N340</f>
        <v>5</v>
      </c>
      <c r="D341">
        <f>'Exploratory Data Analysis - vid'!O340</f>
        <v>2020</v>
      </c>
      <c r="E341">
        <f>IF('Exploratory Data Analysis - vid'!$AF340 = 'Multiple LR'!E$2,1,0)</f>
        <v>1</v>
      </c>
      <c r="F341">
        <f>IF('Exploratory Data Analysis - vid'!$AF340 = 'Multiple LR'!F$2,1,0)</f>
        <v>0</v>
      </c>
      <c r="G341">
        <f>IF('Exploratory Data Analysis - vid'!$AF340 = 'Multiple LR'!G$2,1,0)</f>
        <v>0</v>
      </c>
      <c r="H341">
        <f>IF('Exploratory Data Analysis - vid'!$AF340 = 'Multiple LR'!H$2,1,0)</f>
        <v>0</v>
      </c>
      <c r="I341">
        <f xml:space="preserve"> IF('Exploratory Data Analysis - vid'!$AL340='Multiple LR'!I$2,1,0)</f>
        <v>0</v>
      </c>
      <c r="J341">
        <f xml:space="preserve"> IF('Exploratory Data Analysis - vid'!$AL340='Multiple LR'!J$2,1,0)</f>
        <v>0</v>
      </c>
      <c r="K341">
        <f xml:space="preserve"> IF('Exploratory Data Analysis - vid'!$AL340='Multiple LR'!K$2,1,0)</f>
        <v>1</v>
      </c>
      <c r="L341">
        <f xml:space="preserve"> IF('Exploratory Data Analysis - vid'!$AL340='Multiple LR'!L$2,1,0)</f>
        <v>0</v>
      </c>
      <c r="M341">
        <f xml:space="preserve"> IF('Exploratory Data Analysis - vid'!$AL340='Multiple LR'!M$2,1,0)</f>
        <v>0</v>
      </c>
      <c r="N341">
        <f xml:space="preserve"> IF('Exploratory Data Analysis - vid'!$AL340='Multiple LR'!N$2,1,0)</f>
        <v>0</v>
      </c>
      <c r="O341">
        <v>399</v>
      </c>
      <c r="P341">
        <f>'Exploratory Data Analysis - vid'!V340</f>
        <v>63738</v>
      </c>
      <c r="Q341">
        <f t="shared" si="5"/>
        <v>11.062536210008069</v>
      </c>
      <c r="R341">
        <f>'Exploratory Data Analysis - vid'!X340</f>
        <v>900</v>
      </c>
    </row>
    <row r="342" spans="1:18" x14ac:dyDescent="0.35">
      <c r="A342">
        <v>340</v>
      </c>
      <c r="B342" t="str">
        <f>'Exploratory Data Analysis - vid'!B341</f>
        <v>EhwZ4p8ZQO4</v>
      </c>
      <c r="C342">
        <f>'Exploratory Data Analysis - vid'!N341</f>
        <v>5</v>
      </c>
      <c r="D342">
        <f>'Exploratory Data Analysis - vid'!O341</f>
        <v>2020</v>
      </c>
      <c r="E342">
        <f>IF('Exploratory Data Analysis - vid'!$AF341 = 'Multiple LR'!E$2,1,0)</f>
        <v>0</v>
      </c>
      <c r="F342">
        <f>IF('Exploratory Data Analysis - vid'!$AF341 = 'Multiple LR'!F$2,1,0)</f>
        <v>1</v>
      </c>
      <c r="G342">
        <f>IF('Exploratory Data Analysis - vid'!$AF341 = 'Multiple LR'!G$2,1,0)</f>
        <v>0</v>
      </c>
      <c r="H342">
        <f>IF('Exploratory Data Analysis - vid'!$AF341 = 'Multiple LR'!H$2,1,0)</f>
        <v>0</v>
      </c>
      <c r="I342">
        <f xml:space="preserve"> IF('Exploratory Data Analysis - vid'!$AL341='Multiple LR'!I$2,1,0)</f>
        <v>0</v>
      </c>
      <c r="J342">
        <f xml:space="preserve"> IF('Exploratory Data Analysis - vid'!$AL341='Multiple LR'!J$2,1,0)</f>
        <v>0</v>
      </c>
      <c r="K342">
        <f xml:space="preserve"> IF('Exploratory Data Analysis - vid'!$AL341='Multiple LR'!K$2,1,0)</f>
        <v>1</v>
      </c>
      <c r="L342">
        <f xml:space="preserve"> IF('Exploratory Data Analysis - vid'!$AL341='Multiple LR'!L$2,1,0)</f>
        <v>0</v>
      </c>
      <c r="M342">
        <f xml:space="preserve"> IF('Exploratory Data Analysis - vid'!$AL341='Multiple LR'!M$2,1,0)</f>
        <v>0</v>
      </c>
      <c r="N342">
        <f xml:space="preserve"> IF('Exploratory Data Analysis - vid'!$AL341='Multiple LR'!N$2,1,0)</f>
        <v>0</v>
      </c>
      <c r="O342">
        <v>363</v>
      </c>
      <c r="P342">
        <f>'Exploratory Data Analysis - vid'!V341</f>
        <v>8906</v>
      </c>
      <c r="Q342">
        <f t="shared" si="5"/>
        <v>9.0944804858816468</v>
      </c>
      <c r="R342">
        <f>'Exploratory Data Analysis - vid'!X341</f>
        <v>150</v>
      </c>
    </row>
    <row r="343" spans="1:18" x14ac:dyDescent="0.35">
      <c r="A343">
        <v>341</v>
      </c>
      <c r="B343" t="str">
        <f>'Exploratory Data Analysis - vid'!B342</f>
        <v>0l0J35fR-OA</v>
      </c>
      <c r="C343">
        <f>'Exploratory Data Analysis - vid'!N342</f>
        <v>5</v>
      </c>
      <c r="D343">
        <f>'Exploratory Data Analysis - vid'!O342</f>
        <v>2020</v>
      </c>
      <c r="E343">
        <f>IF('Exploratory Data Analysis - vid'!$AF342 = 'Multiple LR'!E$2,1,0)</f>
        <v>0</v>
      </c>
      <c r="F343">
        <f>IF('Exploratory Data Analysis - vid'!$AF342 = 'Multiple LR'!F$2,1,0)</f>
        <v>0</v>
      </c>
      <c r="G343">
        <f>IF('Exploratory Data Analysis - vid'!$AF342 = 'Multiple LR'!G$2,1,0)</f>
        <v>1</v>
      </c>
      <c r="H343">
        <f>IF('Exploratory Data Analysis - vid'!$AF342 = 'Multiple LR'!H$2,1,0)</f>
        <v>0</v>
      </c>
      <c r="I343">
        <f xml:space="preserve"> IF('Exploratory Data Analysis - vid'!$AL342='Multiple LR'!I$2,1,0)</f>
        <v>0</v>
      </c>
      <c r="J343">
        <f xml:space="preserve"> IF('Exploratory Data Analysis - vid'!$AL342='Multiple LR'!J$2,1,0)</f>
        <v>0</v>
      </c>
      <c r="K343">
        <f xml:space="preserve"> IF('Exploratory Data Analysis - vid'!$AL342='Multiple LR'!K$2,1,0)</f>
        <v>0</v>
      </c>
      <c r="L343">
        <f xml:space="preserve"> IF('Exploratory Data Analysis - vid'!$AL342='Multiple LR'!L$2,1,0)</f>
        <v>0</v>
      </c>
      <c r="M343">
        <f xml:space="preserve"> IF('Exploratory Data Analysis - vid'!$AL342='Multiple LR'!M$2,1,0)</f>
        <v>1</v>
      </c>
      <c r="N343">
        <f xml:space="preserve"> IF('Exploratory Data Analysis - vid'!$AL342='Multiple LR'!N$2,1,0)</f>
        <v>0</v>
      </c>
      <c r="O343">
        <v>415</v>
      </c>
      <c r="P343">
        <f>'Exploratory Data Analysis - vid'!V342</f>
        <v>148017</v>
      </c>
      <c r="Q343">
        <f t="shared" si="5"/>
        <v>11.905082411014654</v>
      </c>
      <c r="R343">
        <f>'Exploratory Data Analysis - vid'!X342</f>
        <v>1412</v>
      </c>
    </row>
    <row r="344" spans="1:18" x14ac:dyDescent="0.35">
      <c r="A344">
        <v>342</v>
      </c>
      <c r="B344" t="str">
        <f>'Exploratory Data Analysis - vid'!B343</f>
        <v>YAGoQrDsC9k</v>
      </c>
      <c r="C344">
        <f>'Exploratory Data Analysis - vid'!N343</f>
        <v>5</v>
      </c>
      <c r="D344">
        <f>'Exploratory Data Analysis - vid'!O343</f>
        <v>2020</v>
      </c>
      <c r="E344">
        <f>IF('Exploratory Data Analysis - vid'!$AF343 = 'Multiple LR'!E$2,1,0)</f>
        <v>1</v>
      </c>
      <c r="F344">
        <f>IF('Exploratory Data Analysis - vid'!$AF343 = 'Multiple LR'!F$2,1,0)</f>
        <v>0</v>
      </c>
      <c r="G344">
        <f>IF('Exploratory Data Analysis - vid'!$AF343 = 'Multiple LR'!G$2,1,0)</f>
        <v>0</v>
      </c>
      <c r="H344">
        <f>IF('Exploratory Data Analysis - vid'!$AF343 = 'Multiple LR'!H$2,1,0)</f>
        <v>0</v>
      </c>
      <c r="I344">
        <f xml:space="preserve"> IF('Exploratory Data Analysis - vid'!$AL343='Multiple LR'!I$2,1,0)</f>
        <v>1</v>
      </c>
      <c r="J344">
        <f xml:space="preserve"> IF('Exploratory Data Analysis - vid'!$AL343='Multiple LR'!J$2,1,0)</f>
        <v>0</v>
      </c>
      <c r="K344">
        <f xml:space="preserve"> IF('Exploratory Data Analysis - vid'!$AL343='Multiple LR'!K$2,1,0)</f>
        <v>0</v>
      </c>
      <c r="L344">
        <f xml:space="preserve"> IF('Exploratory Data Analysis - vid'!$AL343='Multiple LR'!L$2,1,0)</f>
        <v>0</v>
      </c>
      <c r="M344">
        <f xml:space="preserve"> IF('Exploratory Data Analysis - vid'!$AL343='Multiple LR'!M$2,1,0)</f>
        <v>0</v>
      </c>
      <c r="N344">
        <f xml:space="preserve"> IF('Exploratory Data Analysis - vid'!$AL343='Multiple LR'!N$2,1,0)</f>
        <v>0</v>
      </c>
      <c r="O344">
        <v>432</v>
      </c>
      <c r="P344">
        <f>'Exploratory Data Analysis - vid'!V343</f>
        <v>121792</v>
      </c>
      <c r="Q344">
        <f t="shared" si="5"/>
        <v>11.710069950655821</v>
      </c>
      <c r="R344">
        <f>'Exploratory Data Analysis - vid'!X343</f>
        <v>1773</v>
      </c>
    </row>
    <row r="345" spans="1:18" x14ac:dyDescent="0.35">
      <c r="A345">
        <v>343</v>
      </c>
      <c r="B345" t="str">
        <f>'Exploratory Data Analysis - vid'!B344</f>
        <v>NNBR84195uA</v>
      </c>
      <c r="C345">
        <f>'Exploratory Data Analysis - vid'!N344</f>
        <v>5</v>
      </c>
      <c r="D345">
        <f>'Exploratory Data Analysis - vid'!O344</f>
        <v>2020</v>
      </c>
      <c r="E345">
        <f>IF('Exploratory Data Analysis - vid'!$AF344 = 'Multiple LR'!E$2,1,0)</f>
        <v>1</v>
      </c>
      <c r="F345">
        <f>IF('Exploratory Data Analysis - vid'!$AF344 = 'Multiple LR'!F$2,1,0)</f>
        <v>0</v>
      </c>
      <c r="G345">
        <f>IF('Exploratory Data Analysis - vid'!$AF344 = 'Multiple LR'!G$2,1,0)</f>
        <v>0</v>
      </c>
      <c r="H345">
        <f>IF('Exploratory Data Analysis - vid'!$AF344 = 'Multiple LR'!H$2,1,0)</f>
        <v>0</v>
      </c>
      <c r="I345">
        <f xml:space="preserve"> IF('Exploratory Data Analysis - vid'!$AL344='Multiple LR'!I$2,1,0)</f>
        <v>0</v>
      </c>
      <c r="J345">
        <f xml:space="preserve"> IF('Exploratory Data Analysis - vid'!$AL344='Multiple LR'!J$2,1,0)</f>
        <v>0</v>
      </c>
      <c r="K345">
        <f xml:space="preserve"> IF('Exploratory Data Analysis - vid'!$AL344='Multiple LR'!K$2,1,0)</f>
        <v>0</v>
      </c>
      <c r="L345">
        <f xml:space="preserve"> IF('Exploratory Data Analysis - vid'!$AL344='Multiple LR'!L$2,1,0)</f>
        <v>0</v>
      </c>
      <c r="M345">
        <f xml:space="preserve"> IF('Exploratory Data Analysis - vid'!$AL344='Multiple LR'!M$2,1,0)</f>
        <v>1</v>
      </c>
      <c r="N345">
        <f xml:space="preserve"> IF('Exploratory Data Analysis - vid'!$AL344='Multiple LR'!N$2,1,0)</f>
        <v>0</v>
      </c>
      <c r="O345">
        <v>338</v>
      </c>
      <c r="P345">
        <f>'Exploratory Data Analysis - vid'!V344</f>
        <v>9819</v>
      </c>
      <c r="Q345">
        <f t="shared" si="5"/>
        <v>9.1920745631692906</v>
      </c>
      <c r="R345">
        <f>'Exploratory Data Analysis - vid'!X344</f>
        <v>163</v>
      </c>
    </row>
    <row r="346" spans="1:18" x14ac:dyDescent="0.35">
      <c r="A346">
        <v>344</v>
      </c>
      <c r="B346" t="str">
        <f>'Exploratory Data Analysis - vid'!B345</f>
        <v>N3ijQ07g4XM</v>
      </c>
      <c r="C346">
        <f>'Exploratory Data Analysis - vid'!N345</f>
        <v>5</v>
      </c>
      <c r="D346">
        <f>'Exploratory Data Analysis - vid'!O345</f>
        <v>2020</v>
      </c>
      <c r="E346">
        <f>IF('Exploratory Data Analysis - vid'!$AF345 = 'Multiple LR'!E$2,1,0)</f>
        <v>1</v>
      </c>
      <c r="F346">
        <f>IF('Exploratory Data Analysis - vid'!$AF345 = 'Multiple LR'!F$2,1,0)</f>
        <v>0</v>
      </c>
      <c r="G346">
        <f>IF('Exploratory Data Analysis - vid'!$AF345 = 'Multiple LR'!G$2,1,0)</f>
        <v>0</v>
      </c>
      <c r="H346">
        <f>IF('Exploratory Data Analysis - vid'!$AF345 = 'Multiple LR'!H$2,1,0)</f>
        <v>0</v>
      </c>
      <c r="I346">
        <f xml:space="preserve"> IF('Exploratory Data Analysis - vid'!$AL345='Multiple LR'!I$2,1,0)</f>
        <v>0</v>
      </c>
      <c r="J346">
        <f xml:space="preserve"> IF('Exploratory Data Analysis - vid'!$AL345='Multiple LR'!J$2,1,0)</f>
        <v>0</v>
      </c>
      <c r="K346">
        <f xml:space="preserve"> IF('Exploratory Data Analysis - vid'!$AL345='Multiple LR'!K$2,1,0)</f>
        <v>0</v>
      </c>
      <c r="L346">
        <f xml:space="preserve"> IF('Exploratory Data Analysis - vid'!$AL345='Multiple LR'!L$2,1,0)</f>
        <v>1</v>
      </c>
      <c r="M346">
        <f xml:space="preserve"> IF('Exploratory Data Analysis - vid'!$AL345='Multiple LR'!M$2,1,0)</f>
        <v>0</v>
      </c>
      <c r="N346">
        <f xml:space="preserve"> IF('Exploratory Data Analysis - vid'!$AL345='Multiple LR'!N$2,1,0)</f>
        <v>0</v>
      </c>
      <c r="O346">
        <v>305</v>
      </c>
      <c r="P346">
        <f>'Exploratory Data Analysis - vid'!V345</f>
        <v>27284</v>
      </c>
      <c r="Q346">
        <f t="shared" si="5"/>
        <v>10.214055728774611</v>
      </c>
      <c r="R346">
        <f>'Exploratory Data Analysis - vid'!X345</f>
        <v>340</v>
      </c>
    </row>
    <row r="347" spans="1:18" x14ac:dyDescent="0.35">
      <c r="A347">
        <v>345</v>
      </c>
      <c r="B347" t="str">
        <f>'Exploratory Data Analysis - vid'!B346</f>
        <v>fVAPUJwfBIo</v>
      </c>
      <c r="C347">
        <f>'Exploratory Data Analysis - vid'!N346</f>
        <v>5</v>
      </c>
      <c r="D347">
        <f>'Exploratory Data Analysis - vid'!O346</f>
        <v>2020</v>
      </c>
      <c r="E347">
        <f>IF('Exploratory Data Analysis - vid'!$AF346 = 'Multiple LR'!E$2,1,0)</f>
        <v>0</v>
      </c>
      <c r="F347">
        <f>IF('Exploratory Data Analysis - vid'!$AF346 = 'Multiple LR'!F$2,1,0)</f>
        <v>0</v>
      </c>
      <c r="G347">
        <f>IF('Exploratory Data Analysis - vid'!$AF346 = 'Multiple LR'!G$2,1,0)</f>
        <v>1</v>
      </c>
      <c r="H347">
        <f>IF('Exploratory Data Analysis - vid'!$AF346 = 'Multiple LR'!H$2,1,0)</f>
        <v>0</v>
      </c>
      <c r="I347">
        <f xml:space="preserve"> IF('Exploratory Data Analysis - vid'!$AL346='Multiple LR'!I$2,1,0)</f>
        <v>0</v>
      </c>
      <c r="J347">
        <f xml:space="preserve"> IF('Exploratory Data Analysis - vid'!$AL346='Multiple LR'!J$2,1,0)</f>
        <v>0</v>
      </c>
      <c r="K347">
        <f xml:space="preserve"> IF('Exploratory Data Analysis - vid'!$AL346='Multiple LR'!K$2,1,0)</f>
        <v>0</v>
      </c>
      <c r="L347">
        <f xml:space="preserve"> IF('Exploratory Data Analysis - vid'!$AL346='Multiple LR'!L$2,1,0)</f>
        <v>1</v>
      </c>
      <c r="M347">
        <f xml:space="preserve"> IF('Exploratory Data Analysis - vid'!$AL346='Multiple LR'!M$2,1,0)</f>
        <v>0</v>
      </c>
      <c r="N347">
        <f xml:space="preserve"> IF('Exploratory Data Analysis - vid'!$AL346='Multiple LR'!N$2,1,0)</f>
        <v>0</v>
      </c>
      <c r="O347">
        <v>345</v>
      </c>
      <c r="P347">
        <f>'Exploratory Data Analysis - vid'!V346</f>
        <v>187138</v>
      </c>
      <c r="Q347">
        <f t="shared" si="5"/>
        <v>12.139601591586732</v>
      </c>
      <c r="R347">
        <f>'Exploratory Data Analysis - vid'!X346</f>
        <v>2821</v>
      </c>
    </row>
    <row r="348" spans="1:18" x14ac:dyDescent="0.35">
      <c r="A348">
        <v>346</v>
      </c>
      <c r="B348" t="str">
        <f>'Exploratory Data Analysis - vid'!B347</f>
        <v>pL5tC6FJ52Q</v>
      </c>
      <c r="C348">
        <f>'Exploratory Data Analysis - vid'!N347</f>
        <v>5</v>
      </c>
      <c r="D348">
        <f>'Exploratory Data Analysis - vid'!O347</f>
        <v>2020</v>
      </c>
      <c r="E348">
        <f>IF('Exploratory Data Analysis - vid'!$AF347 = 'Multiple LR'!E$2,1,0)</f>
        <v>1</v>
      </c>
      <c r="F348">
        <f>IF('Exploratory Data Analysis - vid'!$AF347 = 'Multiple LR'!F$2,1,0)</f>
        <v>0</v>
      </c>
      <c r="G348">
        <f>IF('Exploratory Data Analysis - vid'!$AF347 = 'Multiple LR'!G$2,1,0)</f>
        <v>0</v>
      </c>
      <c r="H348">
        <f>IF('Exploratory Data Analysis - vid'!$AF347 = 'Multiple LR'!H$2,1,0)</f>
        <v>0</v>
      </c>
      <c r="I348">
        <f xml:space="preserve"> IF('Exploratory Data Analysis - vid'!$AL347='Multiple LR'!I$2,1,0)</f>
        <v>0</v>
      </c>
      <c r="J348">
        <f xml:space="preserve"> IF('Exploratory Data Analysis - vid'!$AL347='Multiple LR'!J$2,1,0)</f>
        <v>0</v>
      </c>
      <c r="K348">
        <f xml:space="preserve"> IF('Exploratory Data Analysis - vid'!$AL347='Multiple LR'!K$2,1,0)</f>
        <v>0</v>
      </c>
      <c r="L348">
        <f xml:space="preserve"> IF('Exploratory Data Analysis - vid'!$AL347='Multiple LR'!L$2,1,0)</f>
        <v>0</v>
      </c>
      <c r="M348">
        <f xml:space="preserve"> IF('Exploratory Data Analysis - vid'!$AL347='Multiple LR'!M$2,1,0)</f>
        <v>1</v>
      </c>
      <c r="N348">
        <f xml:space="preserve"> IF('Exploratory Data Analysis - vid'!$AL347='Multiple LR'!N$2,1,0)</f>
        <v>0</v>
      </c>
      <c r="O348">
        <v>319</v>
      </c>
      <c r="P348">
        <f>'Exploratory Data Analysis - vid'!V347</f>
        <v>5310</v>
      </c>
      <c r="Q348">
        <f t="shared" si="5"/>
        <v>8.5773471142359838</v>
      </c>
      <c r="R348">
        <f>'Exploratory Data Analysis - vid'!X347</f>
        <v>75</v>
      </c>
    </row>
    <row r="349" spans="1:18" x14ac:dyDescent="0.35">
      <c r="A349">
        <v>347</v>
      </c>
      <c r="B349" t="str">
        <f>'Exploratory Data Analysis - vid'!B348</f>
        <v>F1aRxC2ebS8</v>
      </c>
      <c r="C349">
        <f>'Exploratory Data Analysis - vid'!N348</f>
        <v>5</v>
      </c>
      <c r="D349">
        <f>'Exploratory Data Analysis - vid'!O348</f>
        <v>2020</v>
      </c>
      <c r="E349">
        <f>IF('Exploratory Data Analysis - vid'!$AF348 = 'Multiple LR'!E$2,1,0)</f>
        <v>1</v>
      </c>
      <c r="F349">
        <f>IF('Exploratory Data Analysis - vid'!$AF348 = 'Multiple LR'!F$2,1,0)</f>
        <v>0</v>
      </c>
      <c r="G349">
        <f>IF('Exploratory Data Analysis - vid'!$AF348 = 'Multiple LR'!G$2,1,0)</f>
        <v>0</v>
      </c>
      <c r="H349">
        <f>IF('Exploratory Data Analysis - vid'!$AF348 = 'Multiple LR'!H$2,1,0)</f>
        <v>0</v>
      </c>
      <c r="I349">
        <f xml:space="preserve"> IF('Exploratory Data Analysis - vid'!$AL348='Multiple LR'!I$2,1,0)</f>
        <v>0</v>
      </c>
      <c r="J349">
        <f xml:space="preserve"> IF('Exploratory Data Analysis - vid'!$AL348='Multiple LR'!J$2,1,0)</f>
        <v>0</v>
      </c>
      <c r="K349">
        <f xml:space="preserve"> IF('Exploratory Data Analysis - vid'!$AL348='Multiple LR'!K$2,1,0)</f>
        <v>0</v>
      </c>
      <c r="L349">
        <f xml:space="preserve"> IF('Exploratory Data Analysis - vid'!$AL348='Multiple LR'!L$2,1,0)</f>
        <v>1</v>
      </c>
      <c r="M349">
        <f xml:space="preserve"> IF('Exploratory Data Analysis - vid'!$AL348='Multiple LR'!M$2,1,0)</f>
        <v>0</v>
      </c>
      <c r="N349">
        <f xml:space="preserve"> IF('Exploratory Data Analysis - vid'!$AL348='Multiple LR'!N$2,1,0)</f>
        <v>0</v>
      </c>
      <c r="O349">
        <v>319</v>
      </c>
      <c r="P349">
        <f>'Exploratory Data Analysis - vid'!V348</f>
        <v>21201</v>
      </c>
      <c r="Q349">
        <f t="shared" si="5"/>
        <v>9.9618036293589647</v>
      </c>
      <c r="R349">
        <f>'Exploratory Data Analysis - vid'!X348</f>
        <v>350</v>
      </c>
    </row>
    <row r="350" spans="1:18" x14ac:dyDescent="0.35">
      <c r="A350">
        <v>348</v>
      </c>
      <c r="B350" t="str">
        <f>'Exploratory Data Analysis - vid'!B349</f>
        <v>bYmFNDihD68</v>
      </c>
      <c r="C350">
        <f>'Exploratory Data Analysis - vid'!N349</f>
        <v>5</v>
      </c>
      <c r="D350">
        <f>'Exploratory Data Analysis - vid'!O349</f>
        <v>2020</v>
      </c>
      <c r="E350">
        <f>IF('Exploratory Data Analysis - vid'!$AF349 = 'Multiple LR'!E$2,1,0)</f>
        <v>0</v>
      </c>
      <c r="F350">
        <f>IF('Exploratory Data Analysis - vid'!$AF349 = 'Multiple LR'!F$2,1,0)</f>
        <v>1</v>
      </c>
      <c r="G350">
        <f>IF('Exploratory Data Analysis - vid'!$AF349 = 'Multiple LR'!G$2,1,0)</f>
        <v>0</v>
      </c>
      <c r="H350">
        <f>IF('Exploratory Data Analysis - vid'!$AF349 = 'Multiple LR'!H$2,1,0)</f>
        <v>0</v>
      </c>
      <c r="I350">
        <f xml:space="preserve"> IF('Exploratory Data Analysis - vid'!$AL349='Multiple LR'!I$2,1,0)</f>
        <v>0</v>
      </c>
      <c r="J350">
        <f xml:space="preserve"> IF('Exploratory Data Analysis - vid'!$AL349='Multiple LR'!J$2,1,0)</f>
        <v>0</v>
      </c>
      <c r="K350">
        <f xml:space="preserve"> IF('Exploratory Data Analysis - vid'!$AL349='Multiple LR'!K$2,1,0)</f>
        <v>1</v>
      </c>
      <c r="L350">
        <f xml:space="preserve"> IF('Exploratory Data Analysis - vid'!$AL349='Multiple LR'!L$2,1,0)</f>
        <v>0</v>
      </c>
      <c r="M350">
        <f xml:space="preserve"> IF('Exploratory Data Analysis - vid'!$AL349='Multiple LR'!M$2,1,0)</f>
        <v>0</v>
      </c>
      <c r="N350">
        <f xml:space="preserve"> IF('Exploratory Data Analysis - vid'!$AL349='Multiple LR'!N$2,1,0)</f>
        <v>0</v>
      </c>
      <c r="O350">
        <v>230</v>
      </c>
      <c r="P350">
        <f>'Exploratory Data Analysis - vid'!V349</f>
        <v>20772</v>
      </c>
      <c r="Q350">
        <f t="shared" si="5"/>
        <v>9.9413612049642097</v>
      </c>
      <c r="R350">
        <f>'Exploratory Data Analysis - vid'!X349</f>
        <v>370</v>
      </c>
    </row>
    <row r="351" spans="1:18" x14ac:dyDescent="0.35">
      <c r="A351">
        <v>349</v>
      </c>
      <c r="B351" t="str">
        <f>'Exploratory Data Analysis - vid'!B350</f>
        <v>HKerj4z-Al4</v>
      </c>
      <c r="C351">
        <f>'Exploratory Data Analysis - vid'!N350</f>
        <v>5</v>
      </c>
      <c r="D351">
        <f>'Exploratory Data Analysis - vid'!O350</f>
        <v>2020</v>
      </c>
      <c r="E351">
        <f>IF('Exploratory Data Analysis - vid'!$AF350 = 'Multiple LR'!E$2,1,0)</f>
        <v>0</v>
      </c>
      <c r="F351">
        <f>IF('Exploratory Data Analysis - vid'!$AF350 = 'Multiple LR'!F$2,1,0)</f>
        <v>1</v>
      </c>
      <c r="G351">
        <f>IF('Exploratory Data Analysis - vid'!$AF350 = 'Multiple LR'!G$2,1,0)</f>
        <v>0</v>
      </c>
      <c r="H351">
        <f>IF('Exploratory Data Analysis - vid'!$AF350 = 'Multiple LR'!H$2,1,0)</f>
        <v>0</v>
      </c>
      <c r="I351">
        <f xml:space="preserve"> IF('Exploratory Data Analysis - vid'!$AL350='Multiple LR'!I$2,1,0)</f>
        <v>0</v>
      </c>
      <c r="J351">
        <f xml:space="preserve"> IF('Exploratory Data Analysis - vid'!$AL350='Multiple LR'!J$2,1,0)</f>
        <v>0</v>
      </c>
      <c r="K351">
        <f xml:space="preserve"> IF('Exploratory Data Analysis - vid'!$AL350='Multiple LR'!K$2,1,0)</f>
        <v>1</v>
      </c>
      <c r="L351">
        <f xml:space="preserve"> IF('Exploratory Data Analysis - vid'!$AL350='Multiple LR'!L$2,1,0)</f>
        <v>0</v>
      </c>
      <c r="M351">
        <f xml:space="preserve"> IF('Exploratory Data Analysis - vid'!$AL350='Multiple LR'!M$2,1,0)</f>
        <v>0</v>
      </c>
      <c r="N351">
        <f xml:space="preserve"> IF('Exploratory Data Analysis - vid'!$AL350='Multiple LR'!N$2,1,0)</f>
        <v>0</v>
      </c>
      <c r="O351">
        <v>291</v>
      </c>
      <c r="P351">
        <f>'Exploratory Data Analysis - vid'!V350</f>
        <v>27876</v>
      </c>
      <c r="Q351">
        <f t="shared" si="5"/>
        <v>10.23552138255841</v>
      </c>
      <c r="R351">
        <f>'Exploratory Data Analysis - vid'!X350</f>
        <v>454</v>
      </c>
    </row>
    <row r="352" spans="1:18" x14ac:dyDescent="0.35">
      <c r="A352">
        <v>350</v>
      </c>
      <c r="B352" t="str">
        <f>'Exploratory Data Analysis - vid'!B351</f>
        <v>dv752rTrZrM</v>
      </c>
      <c r="C352">
        <f>'Exploratory Data Analysis - vid'!N351</f>
        <v>5</v>
      </c>
      <c r="D352">
        <f>'Exploratory Data Analysis - vid'!O351</f>
        <v>2020</v>
      </c>
      <c r="E352">
        <f>IF('Exploratory Data Analysis - vid'!$AF351 = 'Multiple LR'!E$2,1,0)</f>
        <v>0</v>
      </c>
      <c r="F352">
        <f>IF('Exploratory Data Analysis - vid'!$AF351 = 'Multiple LR'!F$2,1,0)</f>
        <v>0</v>
      </c>
      <c r="G352">
        <f>IF('Exploratory Data Analysis - vid'!$AF351 = 'Multiple LR'!G$2,1,0)</f>
        <v>1</v>
      </c>
      <c r="H352">
        <f>IF('Exploratory Data Analysis - vid'!$AF351 = 'Multiple LR'!H$2,1,0)</f>
        <v>0</v>
      </c>
      <c r="I352">
        <f xml:space="preserve"> IF('Exploratory Data Analysis - vid'!$AL351='Multiple LR'!I$2,1,0)</f>
        <v>0</v>
      </c>
      <c r="J352">
        <f xml:space="preserve"> IF('Exploratory Data Analysis - vid'!$AL351='Multiple LR'!J$2,1,0)</f>
        <v>1</v>
      </c>
      <c r="K352">
        <f xml:space="preserve"> IF('Exploratory Data Analysis - vid'!$AL351='Multiple LR'!K$2,1,0)</f>
        <v>0</v>
      </c>
      <c r="L352">
        <f xml:space="preserve"> IF('Exploratory Data Analysis - vid'!$AL351='Multiple LR'!L$2,1,0)</f>
        <v>0</v>
      </c>
      <c r="M352">
        <f xml:space="preserve"> IF('Exploratory Data Analysis - vid'!$AL351='Multiple LR'!M$2,1,0)</f>
        <v>0</v>
      </c>
      <c r="N352">
        <f xml:space="preserve"> IF('Exploratory Data Analysis - vid'!$AL351='Multiple LR'!N$2,1,0)</f>
        <v>0</v>
      </c>
      <c r="O352">
        <v>296</v>
      </c>
      <c r="P352">
        <f>'Exploratory Data Analysis - vid'!V351</f>
        <v>21834</v>
      </c>
      <c r="Q352">
        <f t="shared" si="5"/>
        <v>9.9912236668402148</v>
      </c>
      <c r="R352">
        <f>'Exploratory Data Analysis - vid'!X351</f>
        <v>296</v>
      </c>
    </row>
    <row r="353" spans="1:18" x14ac:dyDescent="0.35">
      <c r="A353">
        <v>351</v>
      </c>
      <c r="B353" t="str">
        <f>'Exploratory Data Analysis - vid'!B352</f>
        <v>HZeTEHoN7Es</v>
      </c>
      <c r="C353">
        <f>'Exploratory Data Analysis - vid'!N352</f>
        <v>5</v>
      </c>
      <c r="D353">
        <f>'Exploratory Data Analysis - vid'!O352</f>
        <v>2020</v>
      </c>
      <c r="E353">
        <f>IF('Exploratory Data Analysis - vid'!$AF352 = 'Multiple LR'!E$2,1,0)</f>
        <v>1</v>
      </c>
      <c r="F353">
        <f>IF('Exploratory Data Analysis - vid'!$AF352 = 'Multiple LR'!F$2,1,0)</f>
        <v>0</v>
      </c>
      <c r="G353">
        <f>IF('Exploratory Data Analysis - vid'!$AF352 = 'Multiple LR'!G$2,1,0)</f>
        <v>0</v>
      </c>
      <c r="H353">
        <f>IF('Exploratory Data Analysis - vid'!$AF352 = 'Multiple LR'!H$2,1,0)</f>
        <v>0</v>
      </c>
      <c r="I353">
        <f xml:space="preserve"> IF('Exploratory Data Analysis - vid'!$AL352='Multiple LR'!I$2,1,0)</f>
        <v>0</v>
      </c>
      <c r="J353">
        <f xml:space="preserve"> IF('Exploratory Data Analysis - vid'!$AL352='Multiple LR'!J$2,1,0)</f>
        <v>0</v>
      </c>
      <c r="K353">
        <f xml:space="preserve"> IF('Exploratory Data Analysis - vid'!$AL352='Multiple LR'!K$2,1,0)</f>
        <v>0</v>
      </c>
      <c r="L353">
        <f xml:space="preserve"> IF('Exploratory Data Analysis - vid'!$AL352='Multiple LR'!L$2,1,0)</f>
        <v>0</v>
      </c>
      <c r="M353">
        <f xml:space="preserve"> IF('Exploratory Data Analysis - vid'!$AL352='Multiple LR'!M$2,1,0)</f>
        <v>1</v>
      </c>
      <c r="N353">
        <f xml:space="preserve"> IF('Exploratory Data Analysis - vid'!$AL352='Multiple LR'!N$2,1,0)</f>
        <v>0</v>
      </c>
      <c r="O353">
        <v>312</v>
      </c>
      <c r="P353">
        <f>'Exploratory Data Analysis - vid'!V352</f>
        <v>49299</v>
      </c>
      <c r="Q353">
        <f t="shared" si="5"/>
        <v>10.8056590758494</v>
      </c>
      <c r="R353">
        <f>'Exploratory Data Analysis - vid'!X352</f>
        <v>818</v>
      </c>
    </row>
    <row r="354" spans="1:18" x14ac:dyDescent="0.35">
      <c r="A354">
        <v>352</v>
      </c>
      <c r="B354" t="str">
        <f>'Exploratory Data Analysis - vid'!B353</f>
        <v>UtpU8VcLWyo</v>
      </c>
      <c r="C354">
        <f>'Exploratory Data Analysis - vid'!N353</f>
        <v>5</v>
      </c>
      <c r="D354">
        <f>'Exploratory Data Analysis - vid'!O353</f>
        <v>2020</v>
      </c>
      <c r="E354">
        <f>IF('Exploratory Data Analysis - vid'!$AF353 = 'Multiple LR'!E$2,1,0)</f>
        <v>0</v>
      </c>
      <c r="F354">
        <f>IF('Exploratory Data Analysis - vid'!$AF353 = 'Multiple LR'!F$2,1,0)</f>
        <v>0</v>
      </c>
      <c r="G354">
        <f>IF('Exploratory Data Analysis - vid'!$AF353 = 'Multiple LR'!G$2,1,0)</f>
        <v>1</v>
      </c>
      <c r="H354">
        <f>IF('Exploratory Data Analysis - vid'!$AF353 = 'Multiple LR'!H$2,1,0)</f>
        <v>0</v>
      </c>
      <c r="I354">
        <f xml:space="preserve"> IF('Exploratory Data Analysis - vid'!$AL353='Multiple LR'!I$2,1,0)</f>
        <v>0</v>
      </c>
      <c r="J354">
        <f xml:space="preserve"> IF('Exploratory Data Analysis - vid'!$AL353='Multiple LR'!J$2,1,0)</f>
        <v>0</v>
      </c>
      <c r="K354">
        <f xml:space="preserve"> IF('Exploratory Data Analysis - vid'!$AL353='Multiple LR'!K$2,1,0)</f>
        <v>0</v>
      </c>
      <c r="L354">
        <f xml:space="preserve"> IF('Exploratory Data Analysis - vid'!$AL353='Multiple LR'!L$2,1,0)</f>
        <v>0</v>
      </c>
      <c r="M354">
        <f xml:space="preserve"> IF('Exploratory Data Analysis - vid'!$AL353='Multiple LR'!M$2,1,0)</f>
        <v>1</v>
      </c>
      <c r="N354">
        <f xml:space="preserve"> IF('Exploratory Data Analysis - vid'!$AL353='Multiple LR'!N$2,1,0)</f>
        <v>0</v>
      </c>
      <c r="O354">
        <v>349</v>
      </c>
      <c r="P354">
        <f>'Exploratory Data Analysis - vid'!V353</f>
        <v>16842</v>
      </c>
      <c r="Q354">
        <f t="shared" si="5"/>
        <v>9.7316310455899373</v>
      </c>
      <c r="R354">
        <f>'Exploratory Data Analysis - vid'!X353</f>
        <v>239</v>
      </c>
    </row>
    <row r="355" spans="1:18" x14ac:dyDescent="0.35">
      <c r="A355">
        <v>353</v>
      </c>
      <c r="B355" t="str">
        <f>'Exploratory Data Analysis - vid'!B354</f>
        <v>-H5CK0JCKTE</v>
      </c>
      <c r="C355">
        <f>'Exploratory Data Analysis - vid'!N354</f>
        <v>5</v>
      </c>
      <c r="D355">
        <f>'Exploratory Data Analysis - vid'!O354</f>
        <v>2020</v>
      </c>
      <c r="E355">
        <f>IF('Exploratory Data Analysis - vid'!$AF354 = 'Multiple LR'!E$2,1,0)</f>
        <v>1</v>
      </c>
      <c r="F355">
        <f>IF('Exploratory Data Analysis - vid'!$AF354 = 'Multiple LR'!F$2,1,0)</f>
        <v>0</v>
      </c>
      <c r="G355">
        <f>IF('Exploratory Data Analysis - vid'!$AF354 = 'Multiple LR'!G$2,1,0)</f>
        <v>0</v>
      </c>
      <c r="H355">
        <f>IF('Exploratory Data Analysis - vid'!$AF354 = 'Multiple LR'!H$2,1,0)</f>
        <v>0</v>
      </c>
      <c r="I355">
        <f xml:space="preserve"> IF('Exploratory Data Analysis - vid'!$AL354='Multiple LR'!I$2,1,0)</f>
        <v>0</v>
      </c>
      <c r="J355">
        <f xml:space="preserve"> IF('Exploratory Data Analysis - vid'!$AL354='Multiple LR'!J$2,1,0)</f>
        <v>0</v>
      </c>
      <c r="K355">
        <f xml:space="preserve"> IF('Exploratory Data Analysis - vid'!$AL354='Multiple LR'!K$2,1,0)</f>
        <v>0</v>
      </c>
      <c r="L355">
        <f xml:space="preserve"> IF('Exploratory Data Analysis - vid'!$AL354='Multiple LR'!L$2,1,0)</f>
        <v>0</v>
      </c>
      <c r="M355">
        <f xml:space="preserve"> IF('Exploratory Data Analysis - vid'!$AL354='Multiple LR'!M$2,1,0)</f>
        <v>1</v>
      </c>
      <c r="N355">
        <f xml:space="preserve"> IF('Exploratory Data Analysis - vid'!$AL354='Multiple LR'!N$2,1,0)</f>
        <v>0</v>
      </c>
      <c r="O355">
        <v>217</v>
      </c>
      <c r="P355">
        <f>'Exploratory Data Analysis - vid'!V354</f>
        <v>29495</v>
      </c>
      <c r="Q355">
        <f t="shared" si="5"/>
        <v>10.291976036437175</v>
      </c>
      <c r="R355">
        <f>'Exploratory Data Analysis - vid'!X354</f>
        <v>630</v>
      </c>
    </row>
    <row r="356" spans="1:18" x14ac:dyDescent="0.35">
      <c r="A356">
        <v>354</v>
      </c>
      <c r="B356" t="str">
        <f>'Exploratory Data Analysis - vid'!B355</f>
        <v>auWoVKIDjPQ</v>
      </c>
      <c r="C356">
        <f>'Exploratory Data Analysis - vid'!N355</f>
        <v>5</v>
      </c>
      <c r="D356">
        <f>'Exploratory Data Analysis - vid'!O355</f>
        <v>2020</v>
      </c>
      <c r="E356">
        <f>IF('Exploratory Data Analysis - vid'!$AF355 = 'Multiple LR'!E$2,1,0)</f>
        <v>1</v>
      </c>
      <c r="F356">
        <f>IF('Exploratory Data Analysis - vid'!$AF355 = 'Multiple LR'!F$2,1,0)</f>
        <v>0</v>
      </c>
      <c r="G356">
        <f>IF('Exploratory Data Analysis - vid'!$AF355 = 'Multiple LR'!G$2,1,0)</f>
        <v>0</v>
      </c>
      <c r="H356">
        <f>IF('Exploratory Data Analysis - vid'!$AF355 = 'Multiple LR'!H$2,1,0)</f>
        <v>0</v>
      </c>
      <c r="I356">
        <f xml:space="preserve"> IF('Exploratory Data Analysis - vid'!$AL355='Multiple LR'!I$2,1,0)</f>
        <v>0</v>
      </c>
      <c r="J356">
        <f xml:space="preserve"> IF('Exploratory Data Analysis - vid'!$AL355='Multiple LR'!J$2,1,0)</f>
        <v>0</v>
      </c>
      <c r="K356">
        <f xml:space="preserve"> IF('Exploratory Data Analysis - vid'!$AL355='Multiple LR'!K$2,1,0)</f>
        <v>0</v>
      </c>
      <c r="L356">
        <f xml:space="preserve"> IF('Exploratory Data Analysis - vid'!$AL355='Multiple LR'!L$2,1,0)</f>
        <v>1</v>
      </c>
      <c r="M356">
        <f xml:space="preserve"> IF('Exploratory Data Analysis - vid'!$AL355='Multiple LR'!M$2,1,0)</f>
        <v>0</v>
      </c>
      <c r="N356">
        <f xml:space="preserve"> IF('Exploratory Data Analysis - vid'!$AL355='Multiple LR'!N$2,1,0)</f>
        <v>0</v>
      </c>
      <c r="O356">
        <v>435</v>
      </c>
      <c r="P356">
        <f>'Exploratory Data Analysis - vid'!V355</f>
        <v>65256</v>
      </c>
      <c r="Q356">
        <f t="shared" si="5"/>
        <v>11.086073274980416</v>
      </c>
      <c r="R356">
        <f>'Exploratory Data Analysis - vid'!X355</f>
        <v>1020</v>
      </c>
    </row>
    <row r="357" spans="1:18" x14ac:dyDescent="0.35">
      <c r="A357">
        <v>355</v>
      </c>
      <c r="B357" t="str">
        <f>'Exploratory Data Analysis - vid'!B356</f>
        <v>KY9soF_TPDs</v>
      </c>
      <c r="C357">
        <f>'Exploratory Data Analysis - vid'!N356</f>
        <v>5</v>
      </c>
      <c r="D357">
        <f>'Exploratory Data Analysis - vid'!O356</f>
        <v>2020</v>
      </c>
      <c r="E357">
        <f>IF('Exploratory Data Analysis - vid'!$AF356 = 'Multiple LR'!E$2,1,0)</f>
        <v>1</v>
      </c>
      <c r="F357">
        <f>IF('Exploratory Data Analysis - vid'!$AF356 = 'Multiple LR'!F$2,1,0)</f>
        <v>0</v>
      </c>
      <c r="G357">
        <f>IF('Exploratory Data Analysis - vid'!$AF356 = 'Multiple LR'!G$2,1,0)</f>
        <v>0</v>
      </c>
      <c r="H357">
        <f>IF('Exploratory Data Analysis - vid'!$AF356 = 'Multiple LR'!H$2,1,0)</f>
        <v>0</v>
      </c>
      <c r="I357">
        <f xml:space="preserve"> IF('Exploratory Data Analysis - vid'!$AL356='Multiple LR'!I$2,1,0)</f>
        <v>0</v>
      </c>
      <c r="J357">
        <f xml:space="preserve"> IF('Exploratory Data Analysis - vid'!$AL356='Multiple LR'!J$2,1,0)</f>
        <v>0</v>
      </c>
      <c r="K357">
        <f xml:space="preserve"> IF('Exploratory Data Analysis - vid'!$AL356='Multiple LR'!K$2,1,0)</f>
        <v>0</v>
      </c>
      <c r="L357">
        <f xml:space="preserve"> IF('Exploratory Data Analysis - vid'!$AL356='Multiple LR'!L$2,1,0)</f>
        <v>0</v>
      </c>
      <c r="M357">
        <f xml:space="preserve"> IF('Exploratory Data Analysis - vid'!$AL356='Multiple LR'!M$2,1,0)</f>
        <v>1</v>
      </c>
      <c r="N357">
        <f xml:space="preserve"> IF('Exploratory Data Analysis - vid'!$AL356='Multiple LR'!N$2,1,0)</f>
        <v>0</v>
      </c>
      <c r="O357">
        <v>293</v>
      </c>
      <c r="P357">
        <f>'Exploratory Data Analysis - vid'!V356</f>
        <v>37041</v>
      </c>
      <c r="Q357">
        <f t="shared" si="5"/>
        <v>10.519780686235853</v>
      </c>
      <c r="R357">
        <f>'Exploratory Data Analysis - vid'!X356</f>
        <v>558</v>
      </c>
    </row>
    <row r="358" spans="1:18" x14ac:dyDescent="0.35">
      <c r="A358">
        <v>356</v>
      </c>
      <c r="B358" t="str">
        <f>'Exploratory Data Analysis - vid'!B357</f>
        <v>GZ2G_uEQWG4</v>
      </c>
      <c r="C358">
        <f>'Exploratory Data Analysis - vid'!N357</f>
        <v>4</v>
      </c>
      <c r="D358">
        <f>'Exploratory Data Analysis - vid'!O357</f>
        <v>2020</v>
      </c>
      <c r="E358">
        <f>IF('Exploratory Data Analysis - vid'!$AF357 = 'Multiple LR'!E$2,1,0)</f>
        <v>1</v>
      </c>
      <c r="F358">
        <f>IF('Exploratory Data Analysis - vid'!$AF357 = 'Multiple LR'!F$2,1,0)</f>
        <v>0</v>
      </c>
      <c r="G358">
        <f>IF('Exploratory Data Analysis - vid'!$AF357 = 'Multiple LR'!G$2,1,0)</f>
        <v>0</v>
      </c>
      <c r="H358">
        <f>IF('Exploratory Data Analysis - vid'!$AF357 = 'Multiple LR'!H$2,1,0)</f>
        <v>0</v>
      </c>
      <c r="I358">
        <f xml:space="preserve"> IF('Exploratory Data Analysis - vid'!$AL357='Multiple LR'!I$2,1,0)</f>
        <v>1</v>
      </c>
      <c r="J358">
        <f xml:space="preserve"> IF('Exploratory Data Analysis - vid'!$AL357='Multiple LR'!J$2,1,0)</f>
        <v>0</v>
      </c>
      <c r="K358">
        <f xml:space="preserve"> IF('Exploratory Data Analysis - vid'!$AL357='Multiple LR'!K$2,1,0)</f>
        <v>0</v>
      </c>
      <c r="L358">
        <f xml:space="preserve"> IF('Exploratory Data Analysis - vid'!$AL357='Multiple LR'!L$2,1,0)</f>
        <v>0</v>
      </c>
      <c r="M358">
        <f xml:space="preserve"> IF('Exploratory Data Analysis - vid'!$AL357='Multiple LR'!M$2,1,0)</f>
        <v>0</v>
      </c>
      <c r="N358">
        <f xml:space="preserve"> IF('Exploratory Data Analysis - vid'!$AL357='Multiple LR'!N$2,1,0)</f>
        <v>0</v>
      </c>
      <c r="O358">
        <v>363</v>
      </c>
      <c r="P358">
        <f>'Exploratory Data Analysis - vid'!V357</f>
        <v>94517</v>
      </c>
      <c r="Q358">
        <f t="shared" si="5"/>
        <v>11.456534991482711</v>
      </c>
      <c r="R358">
        <f>'Exploratory Data Analysis - vid'!X357</f>
        <v>1219</v>
      </c>
    </row>
    <row r="359" spans="1:18" x14ac:dyDescent="0.35">
      <c r="A359">
        <v>357</v>
      </c>
      <c r="B359" t="str">
        <f>'Exploratory Data Analysis - vid'!B358</f>
        <v>HxbNHeNmb88</v>
      </c>
      <c r="C359">
        <f>'Exploratory Data Analysis - vid'!N358</f>
        <v>4</v>
      </c>
      <c r="D359">
        <f>'Exploratory Data Analysis - vid'!O358</f>
        <v>2020</v>
      </c>
      <c r="E359">
        <f>IF('Exploratory Data Analysis - vid'!$AF358 = 'Multiple LR'!E$2,1,0)</f>
        <v>1</v>
      </c>
      <c r="F359">
        <f>IF('Exploratory Data Analysis - vid'!$AF358 = 'Multiple LR'!F$2,1,0)</f>
        <v>0</v>
      </c>
      <c r="G359">
        <f>IF('Exploratory Data Analysis - vid'!$AF358 = 'Multiple LR'!G$2,1,0)</f>
        <v>0</v>
      </c>
      <c r="H359">
        <f>IF('Exploratory Data Analysis - vid'!$AF358 = 'Multiple LR'!H$2,1,0)</f>
        <v>0</v>
      </c>
      <c r="I359">
        <f xml:space="preserve"> IF('Exploratory Data Analysis - vid'!$AL358='Multiple LR'!I$2,1,0)</f>
        <v>1</v>
      </c>
      <c r="J359">
        <f xml:space="preserve"> IF('Exploratory Data Analysis - vid'!$AL358='Multiple LR'!J$2,1,0)</f>
        <v>0</v>
      </c>
      <c r="K359">
        <f xml:space="preserve"> IF('Exploratory Data Analysis - vid'!$AL358='Multiple LR'!K$2,1,0)</f>
        <v>0</v>
      </c>
      <c r="L359">
        <f xml:space="preserve"> IF('Exploratory Data Analysis - vid'!$AL358='Multiple LR'!L$2,1,0)</f>
        <v>0</v>
      </c>
      <c r="M359">
        <f xml:space="preserve"> IF('Exploratory Data Analysis - vid'!$AL358='Multiple LR'!M$2,1,0)</f>
        <v>0</v>
      </c>
      <c r="N359">
        <f xml:space="preserve"> IF('Exploratory Data Analysis - vid'!$AL358='Multiple LR'!N$2,1,0)</f>
        <v>0</v>
      </c>
      <c r="O359">
        <v>266</v>
      </c>
      <c r="P359">
        <f>'Exploratory Data Analysis - vid'!V358</f>
        <v>54782</v>
      </c>
      <c r="Q359">
        <f t="shared" si="5"/>
        <v>10.911116951825671</v>
      </c>
      <c r="R359">
        <f>'Exploratory Data Analysis - vid'!X358</f>
        <v>849</v>
      </c>
    </row>
    <row r="360" spans="1:18" x14ac:dyDescent="0.35">
      <c r="A360">
        <v>358</v>
      </c>
      <c r="B360" t="str">
        <f>'Exploratory Data Analysis - vid'!B359</f>
        <v>po03-0iTKqY</v>
      </c>
      <c r="C360">
        <f>'Exploratory Data Analysis - vid'!N359</f>
        <v>4</v>
      </c>
      <c r="D360">
        <f>'Exploratory Data Analysis - vid'!O359</f>
        <v>2020</v>
      </c>
      <c r="E360">
        <f>IF('Exploratory Data Analysis - vid'!$AF359 = 'Multiple LR'!E$2,1,0)</f>
        <v>1</v>
      </c>
      <c r="F360">
        <f>IF('Exploratory Data Analysis - vid'!$AF359 = 'Multiple LR'!F$2,1,0)</f>
        <v>0</v>
      </c>
      <c r="G360">
        <f>IF('Exploratory Data Analysis - vid'!$AF359 = 'Multiple LR'!G$2,1,0)</f>
        <v>0</v>
      </c>
      <c r="H360">
        <f>IF('Exploratory Data Analysis - vid'!$AF359 = 'Multiple LR'!H$2,1,0)</f>
        <v>0</v>
      </c>
      <c r="I360">
        <f xml:space="preserve"> IF('Exploratory Data Analysis - vid'!$AL359='Multiple LR'!I$2,1,0)</f>
        <v>0</v>
      </c>
      <c r="J360">
        <f xml:space="preserve"> IF('Exploratory Data Analysis - vid'!$AL359='Multiple LR'!J$2,1,0)</f>
        <v>0</v>
      </c>
      <c r="K360">
        <f xml:space="preserve"> IF('Exploratory Data Analysis - vid'!$AL359='Multiple LR'!K$2,1,0)</f>
        <v>1</v>
      </c>
      <c r="L360">
        <f xml:space="preserve"> IF('Exploratory Data Analysis - vid'!$AL359='Multiple LR'!L$2,1,0)</f>
        <v>0</v>
      </c>
      <c r="M360">
        <f xml:space="preserve"> IF('Exploratory Data Analysis - vid'!$AL359='Multiple LR'!M$2,1,0)</f>
        <v>0</v>
      </c>
      <c r="N360">
        <f xml:space="preserve"> IF('Exploratory Data Analysis - vid'!$AL359='Multiple LR'!N$2,1,0)</f>
        <v>0</v>
      </c>
      <c r="O360">
        <v>320</v>
      </c>
      <c r="P360">
        <f>'Exploratory Data Analysis - vid'!V359</f>
        <v>54955</v>
      </c>
      <c r="Q360">
        <f t="shared" si="5"/>
        <v>10.914269947503001</v>
      </c>
      <c r="R360">
        <f>'Exploratory Data Analysis - vid'!X359</f>
        <v>769</v>
      </c>
    </row>
    <row r="361" spans="1:18" x14ac:dyDescent="0.35">
      <c r="A361">
        <v>359</v>
      </c>
      <c r="B361" t="str">
        <f>'Exploratory Data Analysis - vid'!B360</f>
        <v>eGhYnJq3rQ4</v>
      </c>
      <c r="C361">
        <f>'Exploratory Data Analysis - vid'!N360</f>
        <v>4</v>
      </c>
      <c r="D361">
        <f>'Exploratory Data Analysis - vid'!O360</f>
        <v>2020</v>
      </c>
      <c r="E361">
        <f>IF('Exploratory Data Analysis - vid'!$AF360 = 'Multiple LR'!E$2,1,0)</f>
        <v>1</v>
      </c>
      <c r="F361">
        <f>IF('Exploratory Data Analysis - vid'!$AF360 = 'Multiple LR'!F$2,1,0)</f>
        <v>0</v>
      </c>
      <c r="G361">
        <f>IF('Exploratory Data Analysis - vid'!$AF360 = 'Multiple LR'!G$2,1,0)</f>
        <v>0</v>
      </c>
      <c r="H361">
        <f>IF('Exploratory Data Analysis - vid'!$AF360 = 'Multiple LR'!H$2,1,0)</f>
        <v>0</v>
      </c>
      <c r="I361">
        <f xml:space="preserve"> IF('Exploratory Data Analysis - vid'!$AL360='Multiple LR'!I$2,1,0)</f>
        <v>0</v>
      </c>
      <c r="J361">
        <f xml:space="preserve"> IF('Exploratory Data Analysis - vid'!$AL360='Multiple LR'!J$2,1,0)</f>
        <v>0</v>
      </c>
      <c r="K361">
        <f xml:space="preserve"> IF('Exploratory Data Analysis - vid'!$AL360='Multiple LR'!K$2,1,0)</f>
        <v>0</v>
      </c>
      <c r="L361">
        <f xml:space="preserve"> IF('Exploratory Data Analysis - vid'!$AL360='Multiple LR'!L$2,1,0)</f>
        <v>0</v>
      </c>
      <c r="M361">
        <f xml:space="preserve"> IF('Exploratory Data Analysis - vid'!$AL360='Multiple LR'!M$2,1,0)</f>
        <v>1</v>
      </c>
      <c r="N361">
        <f xml:space="preserve"> IF('Exploratory Data Analysis - vid'!$AL360='Multiple LR'!N$2,1,0)</f>
        <v>0</v>
      </c>
      <c r="O361">
        <v>488</v>
      </c>
      <c r="P361">
        <f>'Exploratory Data Analysis - vid'!V360</f>
        <v>43614</v>
      </c>
      <c r="Q361">
        <f t="shared" si="5"/>
        <v>10.683133478712691</v>
      </c>
      <c r="R361">
        <f>'Exploratory Data Analysis - vid'!X360</f>
        <v>628</v>
      </c>
    </row>
    <row r="362" spans="1:18" x14ac:dyDescent="0.35">
      <c r="A362">
        <v>360</v>
      </c>
      <c r="B362" t="str">
        <f>'Exploratory Data Analysis - vid'!B361</f>
        <v>vGGieNU3ImE</v>
      </c>
      <c r="C362">
        <f>'Exploratory Data Analysis - vid'!N361</f>
        <v>4</v>
      </c>
      <c r="D362">
        <f>'Exploratory Data Analysis - vid'!O361</f>
        <v>2020</v>
      </c>
      <c r="E362">
        <f>IF('Exploratory Data Analysis - vid'!$AF361 = 'Multiple LR'!E$2,1,0)</f>
        <v>1</v>
      </c>
      <c r="F362">
        <f>IF('Exploratory Data Analysis - vid'!$AF361 = 'Multiple LR'!F$2,1,0)</f>
        <v>0</v>
      </c>
      <c r="G362">
        <f>IF('Exploratory Data Analysis - vid'!$AF361 = 'Multiple LR'!G$2,1,0)</f>
        <v>0</v>
      </c>
      <c r="H362">
        <f>IF('Exploratory Data Analysis - vid'!$AF361 = 'Multiple LR'!H$2,1,0)</f>
        <v>0</v>
      </c>
      <c r="I362">
        <f xml:space="preserve"> IF('Exploratory Data Analysis - vid'!$AL361='Multiple LR'!I$2,1,0)</f>
        <v>0</v>
      </c>
      <c r="J362">
        <f xml:space="preserve"> IF('Exploratory Data Analysis - vid'!$AL361='Multiple LR'!J$2,1,0)</f>
        <v>0</v>
      </c>
      <c r="K362">
        <f xml:space="preserve"> IF('Exploratory Data Analysis - vid'!$AL361='Multiple LR'!K$2,1,0)</f>
        <v>1</v>
      </c>
      <c r="L362">
        <f xml:space="preserve"> IF('Exploratory Data Analysis - vid'!$AL361='Multiple LR'!L$2,1,0)</f>
        <v>0</v>
      </c>
      <c r="M362">
        <f xml:space="preserve"> IF('Exploratory Data Analysis - vid'!$AL361='Multiple LR'!M$2,1,0)</f>
        <v>0</v>
      </c>
      <c r="N362">
        <f xml:space="preserve"> IF('Exploratory Data Analysis - vid'!$AL361='Multiple LR'!N$2,1,0)</f>
        <v>0</v>
      </c>
      <c r="O362">
        <v>604</v>
      </c>
      <c r="P362">
        <f>'Exploratory Data Analysis - vid'!V361</f>
        <v>82065</v>
      </c>
      <c r="Q362">
        <f t="shared" si="5"/>
        <v>11.315266895166037</v>
      </c>
      <c r="R362">
        <f>'Exploratory Data Analysis - vid'!X361</f>
        <v>1460</v>
      </c>
    </row>
    <row r="363" spans="1:18" x14ac:dyDescent="0.35">
      <c r="A363">
        <v>361</v>
      </c>
      <c r="B363" t="str">
        <f>'Exploratory Data Analysis - vid'!B362</f>
        <v>rkc1E5Mk8uo</v>
      </c>
      <c r="C363">
        <f>'Exploratory Data Analysis - vid'!N362</f>
        <v>4</v>
      </c>
      <c r="D363">
        <f>'Exploratory Data Analysis - vid'!O362</f>
        <v>2020</v>
      </c>
      <c r="E363">
        <f>IF('Exploratory Data Analysis - vid'!$AF362 = 'Multiple LR'!E$2,1,0)</f>
        <v>1</v>
      </c>
      <c r="F363">
        <f>IF('Exploratory Data Analysis - vid'!$AF362 = 'Multiple LR'!F$2,1,0)</f>
        <v>0</v>
      </c>
      <c r="G363">
        <f>IF('Exploratory Data Analysis - vid'!$AF362 = 'Multiple LR'!G$2,1,0)</f>
        <v>0</v>
      </c>
      <c r="H363">
        <f>IF('Exploratory Data Analysis - vid'!$AF362 = 'Multiple LR'!H$2,1,0)</f>
        <v>0</v>
      </c>
      <c r="I363">
        <f xml:space="preserve"> IF('Exploratory Data Analysis - vid'!$AL362='Multiple LR'!I$2,1,0)</f>
        <v>0</v>
      </c>
      <c r="J363">
        <f xml:space="preserve"> IF('Exploratory Data Analysis - vid'!$AL362='Multiple LR'!J$2,1,0)</f>
        <v>0</v>
      </c>
      <c r="K363">
        <f xml:space="preserve"> IF('Exploratory Data Analysis - vid'!$AL362='Multiple LR'!K$2,1,0)</f>
        <v>0</v>
      </c>
      <c r="L363">
        <f xml:space="preserve"> IF('Exploratory Data Analysis - vid'!$AL362='Multiple LR'!L$2,1,0)</f>
        <v>0</v>
      </c>
      <c r="M363">
        <f xml:space="preserve"> IF('Exploratory Data Analysis - vid'!$AL362='Multiple LR'!M$2,1,0)</f>
        <v>1</v>
      </c>
      <c r="N363">
        <f xml:space="preserve"> IF('Exploratory Data Analysis - vid'!$AL362='Multiple LR'!N$2,1,0)</f>
        <v>0</v>
      </c>
      <c r="O363">
        <v>225</v>
      </c>
      <c r="P363">
        <f>'Exploratory Data Analysis - vid'!V362</f>
        <v>12914</v>
      </c>
      <c r="Q363">
        <f t="shared" si="5"/>
        <v>9.4660672731864128</v>
      </c>
      <c r="R363">
        <f>'Exploratory Data Analysis - vid'!X362</f>
        <v>154</v>
      </c>
    </row>
    <row r="364" spans="1:18" x14ac:dyDescent="0.35">
      <c r="A364">
        <v>362</v>
      </c>
      <c r="B364" t="str">
        <f>'Exploratory Data Analysis - vid'!B363</f>
        <v>BN2ZDpKTOa4</v>
      </c>
      <c r="C364">
        <f>'Exploratory Data Analysis - vid'!N363</f>
        <v>4</v>
      </c>
      <c r="D364">
        <f>'Exploratory Data Analysis - vid'!O363</f>
        <v>2020</v>
      </c>
      <c r="E364">
        <f>IF('Exploratory Data Analysis - vid'!$AF363 = 'Multiple LR'!E$2,1,0)</f>
        <v>1</v>
      </c>
      <c r="F364">
        <f>IF('Exploratory Data Analysis - vid'!$AF363 = 'Multiple LR'!F$2,1,0)</f>
        <v>0</v>
      </c>
      <c r="G364">
        <f>IF('Exploratory Data Analysis - vid'!$AF363 = 'Multiple LR'!G$2,1,0)</f>
        <v>0</v>
      </c>
      <c r="H364">
        <f>IF('Exploratory Data Analysis - vid'!$AF363 = 'Multiple LR'!H$2,1,0)</f>
        <v>0</v>
      </c>
      <c r="I364">
        <f xml:space="preserve"> IF('Exploratory Data Analysis - vid'!$AL363='Multiple LR'!I$2,1,0)</f>
        <v>1</v>
      </c>
      <c r="J364">
        <f xml:space="preserve"> IF('Exploratory Data Analysis - vid'!$AL363='Multiple LR'!J$2,1,0)</f>
        <v>0</v>
      </c>
      <c r="K364">
        <f xml:space="preserve"> IF('Exploratory Data Analysis - vid'!$AL363='Multiple LR'!K$2,1,0)</f>
        <v>0</v>
      </c>
      <c r="L364">
        <f xml:space="preserve"> IF('Exploratory Data Analysis - vid'!$AL363='Multiple LR'!L$2,1,0)</f>
        <v>0</v>
      </c>
      <c r="M364">
        <f xml:space="preserve"> IF('Exploratory Data Analysis - vid'!$AL363='Multiple LR'!M$2,1,0)</f>
        <v>0</v>
      </c>
      <c r="N364">
        <f xml:space="preserve"> IF('Exploratory Data Analysis - vid'!$AL363='Multiple LR'!N$2,1,0)</f>
        <v>0</v>
      </c>
      <c r="O364">
        <v>458</v>
      </c>
      <c r="P364">
        <f>'Exploratory Data Analysis - vid'!V363</f>
        <v>41408</v>
      </c>
      <c r="Q364">
        <f t="shared" si="5"/>
        <v>10.631229377860572</v>
      </c>
      <c r="R364">
        <f>'Exploratory Data Analysis - vid'!X363</f>
        <v>652</v>
      </c>
    </row>
    <row r="365" spans="1:18" x14ac:dyDescent="0.35">
      <c r="A365">
        <v>363</v>
      </c>
      <c r="B365" t="str">
        <f>'Exploratory Data Analysis - vid'!B364</f>
        <v>4loitaItCdc</v>
      </c>
      <c r="C365">
        <f>'Exploratory Data Analysis - vid'!N364</f>
        <v>4</v>
      </c>
      <c r="D365">
        <f>'Exploratory Data Analysis - vid'!O364</f>
        <v>2020</v>
      </c>
      <c r="E365">
        <f>IF('Exploratory Data Analysis - vid'!$AF364 = 'Multiple LR'!E$2,1,0)</f>
        <v>1</v>
      </c>
      <c r="F365">
        <f>IF('Exploratory Data Analysis - vid'!$AF364 = 'Multiple LR'!F$2,1,0)</f>
        <v>0</v>
      </c>
      <c r="G365">
        <f>IF('Exploratory Data Analysis - vid'!$AF364 = 'Multiple LR'!G$2,1,0)</f>
        <v>0</v>
      </c>
      <c r="H365">
        <f>IF('Exploratory Data Analysis - vid'!$AF364 = 'Multiple LR'!H$2,1,0)</f>
        <v>0</v>
      </c>
      <c r="I365">
        <f xml:space="preserve"> IF('Exploratory Data Analysis - vid'!$AL364='Multiple LR'!I$2,1,0)</f>
        <v>0</v>
      </c>
      <c r="J365">
        <f xml:space="preserve"> IF('Exploratory Data Analysis - vid'!$AL364='Multiple LR'!J$2,1,0)</f>
        <v>0</v>
      </c>
      <c r="K365">
        <f xml:space="preserve"> IF('Exploratory Data Analysis - vid'!$AL364='Multiple LR'!K$2,1,0)</f>
        <v>0</v>
      </c>
      <c r="L365">
        <f xml:space="preserve"> IF('Exploratory Data Analysis - vid'!$AL364='Multiple LR'!L$2,1,0)</f>
        <v>1</v>
      </c>
      <c r="M365">
        <f xml:space="preserve"> IF('Exploratory Data Analysis - vid'!$AL364='Multiple LR'!M$2,1,0)</f>
        <v>0</v>
      </c>
      <c r="N365">
        <f xml:space="preserve"> IF('Exploratory Data Analysis - vid'!$AL364='Multiple LR'!N$2,1,0)</f>
        <v>0</v>
      </c>
      <c r="O365">
        <v>310</v>
      </c>
      <c r="P365">
        <f>'Exploratory Data Analysis - vid'!V364</f>
        <v>44287</v>
      </c>
      <c r="Q365">
        <f t="shared" si="5"/>
        <v>10.698446459242652</v>
      </c>
      <c r="R365">
        <f>'Exploratory Data Analysis - vid'!X364</f>
        <v>624</v>
      </c>
    </row>
    <row r="366" spans="1:18" x14ac:dyDescent="0.35">
      <c r="A366">
        <v>364</v>
      </c>
      <c r="B366" t="str">
        <f>'Exploratory Data Analysis - vid'!B365</f>
        <v>-Rf-HM2PDmg</v>
      </c>
      <c r="C366">
        <f>'Exploratory Data Analysis - vid'!N365</f>
        <v>4</v>
      </c>
      <c r="D366">
        <f>'Exploratory Data Analysis - vid'!O365</f>
        <v>2020</v>
      </c>
      <c r="E366">
        <f>IF('Exploratory Data Analysis - vid'!$AF365 = 'Multiple LR'!E$2,1,0)</f>
        <v>1</v>
      </c>
      <c r="F366">
        <f>IF('Exploratory Data Analysis - vid'!$AF365 = 'Multiple LR'!F$2,1,0)</f>
        <v>0</v>
      </c>
      <c r="G366">
        <f>IF('Exploratory Data Analysis - vid'!$AF365 = 'Multiple LR'!G$2,1,0)</f>
        <v>0</v>
      </c>
      <c r="H366">
        <f>IF('Exploratory Data Analysis - vid'!$AF365 = 'Multiple LR'!H$2,1,0)</f>
        <v>0</v>
      </c>
      <c r="I366">
        <f xml:space="preserve"> IF('Exploratory Data Analysis - vid'!$AL365='Multiple LR'!I$2,1,0)</f>
        <v>0</v>
      </c>
      <c r="J366">
        <f xml:space="preserve"> IF('Exploratory Data Analysis - vid'!$AL365='Multiple LR'!J$2,1,0)</f>
        <v>0</v>
      </c>
      <c r="K366">
        <f xml:space="preserve"> IF('Exploratory Data Analysis - vid'!$AL365='Multiple LR'!K$2,1,0)</f>
        <v>0</v>
      </c>
      <c r="L366">
        <f xml:space="preserve"> IF('Exploratory Data Analysis - vid'!$AL365='Multiple LR'!L$2,1,0)</f>
        <v>0</v>
      </c>
      <c r="M366">
        <f xml:space="preserve"> IF('Exploratory Data Analysis - vid'!$AL365='Multiple LR'!M$2,1,0)</f>
        <v>1</v>
      </c>
      <c r="N366">
        <f xml:space="preserve"> IF('Exploratory Data Analysis - vid'!$AL365='Multiple LR'!N$2,1,0)</f>
        <v>0</v>
      </c>
      <c r="O366">
        <v>361</v>
      </c>
      <c r="P366">
        <f>'Exploratory Data Analysis - vid'!V365</f>
        <v>34720</v>
      </c>
      <c r="Q366">
        <f t="shared" si="5"/>
        <v>10.455071168774287</v>
      </c>
      <c r="R366">
        <f>'Exploratory Data Analysis - vid'!X365</f>
        <v>531</v>
      </c>
    </row>
    <row r="367" spans="1:18" x14ac:dyDescent="0.35">
      <c r="A367">
        <v>365</v>
      </c>
      <c r="B367" t="str">
        <f>'Exploratory Data Analysis - vid'!B366</f>
        <v>SpWvEdUumXA</v>
      </c>
      <c r="C367">
        <f>'Exploratory Data Analysis - vid'!N366</f>
        <v>4</v>
      </c>
      <c r="D367">
        <f>'Exploratory Data Analysis - vid'!O366</f>
        <v>2020</v>
      </c>
      <c r="E367">
        <f>IF('Exploratory Data Analysis - vid'!$AF366 = 'Multiple LR'!E$2,1,0)</f>
        <v>1</v>
      </c>
      <c r="F367">
        <f>IF('Exploratory Data Analysis - vid'!$AF366 = 'Multiple LR'!F$2,1,0)</f>
        <v>0</v>
      </c>
      <c r="G367">
        <f>IF('Exploratory Data Analysis - vid'!$AF366 = 'Multiple LR'!G$2,1,0)</f>
        <v>0</v>
      </c>
      <c r="H367">
        <f>IF('Exploratory Data Analysis - vid'!$AF366 = 'Multiple LR'!H$2,1,0)</f>
        <v>0</v>
      </c>
      <c r="I367">
        <f xml:space="preserve"> IF('Exploratory Data Analysis - vid'!$AL366='Multiple LR'!I$2,1,0)</f>
        <v>0</v>
      </c>
      <c r="J367">
        <f xml:space="preserve"> IF('Exploratory Data Analysis - vid'!$AL366='Multiple LR'!J$2,1,0)</f>
        <v>0</v>
      </c>
      <c r="K367">
        <f xml:space="preserve"> IF('Exploratory Data Analysis - vid'!$AL366='Multiple LR'!K$2,1,0)</f>
        <v>0</v>
      </c>
      <c r="L367">
        <f xml:space="preserve"> IF('Exploratory Data Analysis - vid'!$AL366='Multiple LR'!L$2,1,0)</f>
        <v>1</v>
      </c>
      <c r="M367">
        <f xml:space="preserve"> IF('Exploratory Data Analysis - vid'!$AL366='Multiple LR'!M$2,1,0)</f>
        <v>0</v>
      </c>
      <c r="N367">
        <f xml:space="preserve"> IF('Exploratory Data Analysis - vid'!$AL366='Multiple LR'!N$2,1,0)</f>
        <v>0</v>
      </c>
      <c r="O367">
        <v>340</v>
      </c>
      <c r="P367">
        <f>'Exploratory Data Analysis - vid'!V366</f>
        <v>28214</v>
      </c>
      <c r="Q367">
        <f t="shared" si="5"/>
        <v>10.247573587634447</v>
      </c>
      <c r="R367">
        <f>'Exploratory Data Analysis - vid'!X366</f>
        <v>482</v>
      </c>
    </row>
    <row r="368" spans="1:18" x14ac:dyDescent="0.35">
      <c r="A368">
        <v>366</v>
      </c>
      <c r="B368" t="str">
        <f>'Exploratory Data Analysis - vid'!B367</f>
        <v>BDqG3pZnwps</v>
      </c>
      <c r="C368">
        <f>'Exploratory Data Analysis - vid'!N367</f>
        <v>4</v>
      </c>
      <c r="D368">
        <f>'Exploratory Data Analysis - vid'!O367</f>
        <v>2020</v>
      </c>
      <c r="E368">
        <f>IF('Exploratory Data Analysis - vid'!$AF367 = 'Multiple LR'!E$2,1,0)</f>
        <v>0</v>
      </c>
      <c r="F368">
        <f>IF('Exploratory Data Analysis - vid'!$AF367 = 'Multiple LR'!F$2,1,0)</f>
        <v>0</v>
      </c>
      <c r="G368">
        <f>IF('Exploratory Data Analysis - vid'!$AF367 = 'Multiple LR'!G$2,1,0)</f>
        <v>1</v>
      </c>
      <c r="H368">
        <f>IF('Exploratory Data Analysis - vid'!$AF367 = 'Multiple LR'!H$2,1,0)</f>
        <v>0</v>
      </c>
      <c r="I368">
        <f xml:space="preserve"> IF('Exploratory Data Analysis - vid'!$AL367='Multiple LR'!I$2,1,0)</f>
        <v>0</v>
      </c>
      <c r="J368">
        <f xml:space="preserve"> IF('Exploratory Data Analysis - vid'!$AL367='Multiple LR'!J$2,1,0)</f>
        <v>0</v>
      </c>
      <c r="K368">
        <f xml:space="preserve"> IF('Exploratory Data Analysis - vid'!$AL367='Multiple LR'!K$2,1,0)</f>
        <v>0</v>
      </c>
      <c r="L368">
        <f xml:space="preserve"> IF('Exploratory Data Analysis - vid'!$AL367='Multiple LR'!L$2,1,0)</f>
        <v>0</v>
      </c>
      <c r="M368">
        <f xml:space="preserve"> IF('Exploratory Data Analysis - vid'!$AL367='Multiple LR'!M$2,1,0)</f>
        <v>1</v>
      </c>
      <c r="N368">
        <f xml:space="preserve"> IF('Exploratory Data Analysis - vid'!$AL367='Multiple LR'!N$2,1,0)</f>
        <v>0</v>
      </c>
      <c r="O368">
        <v>319</v>
      </c>
      <c r="P368">
        <f>'Exploratory Data Analysis - vid'!V367</f>
        <v>250340</v>
      </c>
      <c r="Q368">
        <f t="shared" si="5"/>
        <v>12.430575272882015</v>
      </c>
      <c r="R368">
        <f>'Exploratory Data Analysis - vid'!X367</f>
        <v>2842</v>
      </c>
    </row>
    <row r="369" spans="1:18" x14ac:dyDescent="0.35">
      <c r="A369">
        <v>367</v>
      </c>
      <c r="B369" t="str">
        <f>'Exploratory Data Analysis - vid'!B368</f>
        <v>MBDXb4BnDwY</v>
      </c>
      <c r="C369">
        <f>'Exploratory Data Analysis - vid'!N368</f>
        <v>4</v>
      </c>
      <c r="D369">
        <f>'Exploratory Data Analysis - vid'!O368</f>
        <v>2020</v>
      </c>
      <c r="E369">
        <f>IF('Exploratory Data Analysis - vid'!$AF368 = 'Multiple LR'!E$2,1,0)</f>
        <v>1</v>
      </c>
      <c r="F369">
        <f>IF('Exploratory Data Analysis - vid'!$AF368 = 'Multiple LR'!F$2,1,0)</f>
        <v>0</v>
      </c>
      <c r="G369">
        <f>IF('Exploratory Data Analysis - vid'!$AF368 = 'Multiple LR'!G$2,1,0)</f>
        <v>0</v>
      </c>
      <c r="H369">
        <f>IF('Exploratory Data Analysis - vid'!$AF368 = 'Multiple LR'!H$2,1,0)</f>
        <v>0</v>
      </c>
      <c r="I369">
        <f xml:space="preserve"> IF('Exploratory Data Analysis - vid'!$AL368='Multiple LR'!I$2,1,0)</f>
        <v>1</v>
      </c>
      <c r="J369">
        <f xml:space="preserve"> IF('Exploratory Data Analysis - vid'!$AL368='Multiple LR'!J$2,1,0)</f>
        <v>0</v>
      </c>
      <c r="K369">
        <f xml:space="preserve"> IF('Exploratory Data Analysis - vid'!$AL368='Multiple LR'!K$2,1,0)</f>
        <v>0</v>
      </c>
      <c r="L369">
        <f xml:space="preserve"> IF('Exploratory Data Analysis - vid'!$AL368='Multiple LR'!L$2,1,0)</f>
        <v>0</v>
      </c>
      <c r="M369">
        <f xml:space="preserve"> IF('Exploratory Data Analysis - vid'!$AL368='Multiple LR'!M$2,1,0)</f>
        <v>0</v>
      </c>
      <c r="N369">
        <f xml:space="preserve"> IF('Exploratory Data Analysis - vid'!$AL368='Multiple LR'!N$2,1,0)</f>
        <v>0</v>
      </c>
      <c r="O369">
        <v>285</v>
      </c>
      <c r="P369">
        <f>'Exploratory Data Analysis - vid'!V368</f>
        <v>32189</v>
      </c>
      <c r="Q369">
        <f t="shared" si="5"/>
        <v>10.379380058262003</v>
      </c>
      <c r="R369">
        <f>'Exploratory Data Analysis - vid'!X368</f>
        <v>439</v>
      </c>
    </row>
    <row r="370" spans="1:18" x14ac:dyDescent="0.35">
      <c r="A370">
        <v>368</v>
      </c>
      <c r="B370" t="str">
        <f>'Exploratory Data Analysis - vid'!B369</f>
        <v>NzoGVe1ecDw</v>
      </c>
      <c r="C370">
        <f>'Exploratory Data Analysis - vid'!N369</f>
        <v>4</v>
      </c>
      <c r="D370">
        <f>'Exploratory Data Analysis - vid'!O369</f>
        <v>2020</v>
      </c>
      <c r="E370">
        <f>IF('Exploratory Data Analysis - vid'!$AF369 = 'Multiple LR'!E$2,1,0)</f>
        <v>1</v>
      </c>
      <c r="F370">
        <f>IF('Exploratory Data Analysis - vid'!$AF369 = 'Multiple LR'!F$2,1,0)</f>
        <v>0</v>
      </c>
      <c r="G370">
        <f>IF('Exploratory Data Analysis - vid'!$AF369 = 'Multiple LR'!G$2,1,0)</f>
        <v>0</v>
      </c>
      <c r="H370">
        <f>IF('Exploratory Data Analysis - vid'!$AF369 = 'Multiple LR'!H$2,1,0)</f>
        <v>0</v>
      </c>
      <c r="I370">
        <f xml:space="preserve"> IF('Exploratory Data Analysis - vid'!$AL369='Multiple LR'!I$2,1,0)</f>
        <v>0</v>
      </c>
      <c r="J370">
        <f xml:space="preserve"> IF('Exploratory Data Analysis - vid'!$AL369='Multiple LR'!J$2,1,0)</f>
        <v>0</v>
      </c>
      <c r="K370">
        <f xml:space="preserve"> IF('Exploratory Data Analysis - vid'!$AL369='Multiple LR'!K$2,1,0)</f>
        <v>1</v>
      </c>
      <c r="L370">
        <f xml:space="preserve"> IF('Exploratory Data Analysis - vid'!$AL369='Multiple LR'!L$2,1,0)</f>
        <v>0</v>
      </c>
      <c r="M370">
        <f xml:space="preserve"> IF('Exploratory Data Analysis - vid'!$AL369='Multiple LR'!M$2,1,0)</f>
        <v>0</v>
      </c>
      <c r="N370">
        <f xml:space="preserve"> IF('Exploratory Data Analysis - vid'!$AL369='Multiple LR'!N$2,1,0)</f>
        <v>0</v>
      </c>
      <c r="O370">
        <v>280</v>
      </c>
      <c r="P370">
        <f>'Exploratory Data Analysis - vid'!V369</f>
        <v>79669</v>
      </c>
      <c r="Q370">
        <f t="shared" si="5"/>
        <v>11.285635830519562</v>
      </c>
      <c r="R370">
        <f>'Exploratory Data Analysis - vid'!X369</f>
        <v>1317</v>
      </c>
    </row>
    <row r="371" spans="1:18" x14ac:dyDescent="0.35">
      <c r="A371">
        <v>369</v>
      </c>
      <c r="B371" t="str">
        <f>'Exploratory Data Analysis - vid'!B370</f>
        <v>rzzkcDkPFlg</v>
      </c>
      <c r="C371">
        <f>'Exploratory Data Analysis - vid'!N370</f>
        <v>4</v>
      </c>
      <c r="D371">
        <f>'Exploratory Data Analysis - vid'!O370</f>
        <v>2020</v>
      </c>
      <c r="E371">
        <f>IF('Exploratory Data Analysis - vid'!$AF370 = 'Multiple LR'!E$2,1,0)</f>
        <v>1</v>
      </c>
      <c r="F371">
        <f>IF('Exploratory Data Analysis - vid'!$AF370 = 'Multiple LR'!F$2,1,0)</f>
        <v>0</v>
      </c>
      <c r="G371">
        <f>IF('Exploratory Data Analysis - vid'!$AF370 = 'Multiple LR'!G$2,1,0)</f>
        <v>0</v>
      </c>
      <c r="H371">
        <f>IF('Exploratory Data Analysis - vid'!$AF370 = 'Multiple LR'!H$2,1,0)</f>
        <v>0</v>
      </c>
      <c r="I371">
        <f xml:space="preserve"> IF('Exploratory Data Analysis - vid'!$AL370='Multiple LR'!I$2,1,0)</f>
        <v>0</v>
      </c>
      <c r="J371">
        <f xml:space="preserve"> IF('Exploratory Data Analysis - vid'!$AL370='Multiple LR'!J$2,1,0)</f>
        <v>1</v>
      </c>
      <c r="K371">
        <f xml:space="preserve"> IF('Exploratory Data Analysis - vid'!$AL370='Multiple LR'!K$2,1,0)</f>
        <v>0</v>
      </c>
      <c r="L371">
        <f xml:space="preserve"> IF('Exploratory Data Analysis - vid'!$AL370='Multiple LR'!L$2,1,0)</f>
        <v>0</v>
      </c>
      <c r="M371">
        <f xml:space="preserve"> IF('Exploratory Data Analysis - vid'!$AL370='Multiple LR'!M$2,1,0)</f>
        <v>0</v>
      </c>
      <c r="N371">
        <f xml:space="preserve"> IF('Exploratory Data Analysis - vid'!$AL370='Multiple LR'!N$2,1,0)</f>
        <v>0</v>
      </c>
      <c r="O371">
        <v>470</v>
      </c>
      <c r="P371">
        <f>'Exploratory Data Analysis - vid'!V370</f>
        <v>20905</v>
      </c>
      <c r="Q371">
        <f t="shared" si="5"/>
        <v>9.9477436437906661</v>
      </c>
      <c r="R371">
        <f>'Exploratory Data Analysis - vid'!X370</f>
        <v>296</v>
      </c>
    </row>
    <row r="372" spans="1:18" x14ac:dyDescent="0.35">
      <c r="A372">
        <v>370</v>
      </c>
      <c r="B372" t="str">
        <f>'Exploratory Data Analysis - vid'!B371</f>
        <v>G0uUWm1VAKs</v>
      </c>
      <c r="C372">
        <f>'Exploratory Data Analysis - vid'!N371</f>
        <v>4</v>
      </c>
      <c r="D372">
        <f>'Exploratory Data Analysis - vid'!O371</f>
        <v>2020</v>
      </c>
      <c r="E372">
        <f>IF('Exploratory Data Analysis - vid'!$AF371 = 'Multiple LR'!E$2,1,0)</f>
        <v>1</v>
      </c>
      <c r="F372">
        <f>IF('Exploratory Data Analysis - vid'!$AF371 = 'Multiple LR'!F$2,1,0)</f>
        <v>0</v>
      </c>
      <c r="G372">
        <f>IF('Exploratory Data Analysis - vid'!$AF371 = 'Multiple LR'!G$2,1,0)</f>
        <v>0</v>
      </c>
      <c r="H372">
        <f>IF('Exploratory Data Analysis - vid'!$AF371 = 'Multiple LR'!H$2,1,0)</f>
        <v>0</v>
      </c>
      <c r="I372">
        <f xml:space="preserve"> IF('Exploratory Data Analysis - vid'!$AL371='Multiple LR'!I$2,1,0)</f>
        <v>1</v>
      </c>
      <c r="J372">
        <f xml:space="preserve"> IF('Exploratory Data Analysis - vid'!$AL371='Multiple LR'!J$2,1,0)</f>
        <v>0</v>
      </c>
      <c r="K372">
        <f xml:space="preserve"> IF('Exploratory Data Analysis - vid'!$AL371='Multiple LR'!K$2,1,0)</f>
        <v>0</v>
      </c>
      <c r="L372">
        <f xml:space="preserve"> IF('Exploratory Data Analysis - vid'!$AL371='Multiple LR'!L$2,1,0)</f>
        <v>0</v>
      </c>
      <c r="M372">
        <f xml:space="preserve"> IF('Exploratory Data Analysis - vid'!$AL371='Multiple LR'!M$2,1,0)</f>
        <v>0</v>
      </c>
      <c r="N372">
        <f xml:space="preserve"> IF('Exploratory Data Analysis - vid'!$AL371='Multiple LR'!N$2,1,0)</f>
        <v>0</v>
      </c>
      <c r="O372">
        <v>349</v>
      </c>
      <c r="P372">
        <f>'Exploratory Data Analysis - vid'!V371</f>
        <v>9109</v>
      </c>
      <c r="Q372">
        <f t="shared" si="5"/>
        <v>9.1170182147448102</v>
      </c>
      <c r="R372">
        <f>'Exploratory Data Analysis - vid'!X371</f>
        <v>124</v>
      </c>
    </row>
    <row r="373" spans="1:18" x14ac:dyDescent="0.35">
      <c r="A373">
        <v>371</v>
      </c>
      <c r="B373" t="str">
        <f>'Exploratory Data Analysis - vid'!B372</f>
        <v>C-NJODg1jJM</v>
      </c>
      <c r="C373">
        <f>'Exploratory Data Analysis - vid'!N372</f>
        <v>4</v>
      </c>
      <c r="D373">
        <f>'Exploratory Data Analysis - vid'!O372</f>
        <v>2020</v>
      </c>
      <c r="E373">
        <f>IF('Exploratory Data Analysis - vid'!$AF372 = 'Multiple LR'!E$2,1,0)</f>
        <v>1</v>
      </c>
      <c r="F373">
        <f>IF('Exploratory Data Analysis - vid'!$AF372 = 'Multiple LR'!F$2,1,0)</f>
        <v>0</v>
      </c>
      <c r="G373">
        <f>IF('Exploratory Data Analysis - vid'!$AF372 = 'Multiple LR'!G$2,1,0)</f>
        <v>0</v>
      </c>
      <c r="H373">
        <f>IF('Exploratory Data Analysis - vid'!$AF372 = 'Multiple LR'!H$2,1,0)</f>
        <v>0</v>
      </c>
      <c r="I373">
        <f xml:space="preserve"> IF('Exploratory Data Analysis - vid'!$AL372='Multiple LR'!I$2,1,0)</f>
        <v>0</v>
      </c>
      <c r="J373">
        <f xml:space="preserve"> IF('Exploratory Data Analysis - vid'!$AL372='Multiple LR'!J$2,1,0)</f>
        <v>1</v>
      </c>
      <c r="K373">
        <f xml:space="preserve"> IF('Exploratory Data Analysis - vid'!$AL372='Multiple LR'!K$2,1,0)</f>
        <v>0</v>
      </c>
      <c r="L373">
        <f xml:space="preserve"> IF('Exploratory Data Analysis - vid'!$AL372='Multiple LR'!L$2,1,0)</f>
        <v>0</v>
      </c>
      <c r="M373">
        <f xml:space="preserve"> IF('Exploratory Data Analysis - vid'!$AL372='Multiple LR'!M$2,1,0)</f>
        <v>0</v>
      </c>
      <c r="N373">
        <f xml:space="preserve"> IF('Exploratory Data Analysis - vid'!$AL372='Multiple LR'!N$2,1,0)</f>
        <v>0</v>
      </c>
      <c r="O373">
        <v>383</v>
      </c>
      <c r="P373">
        <f>'Exploratory Data Analysis - vid'!V372</f>
        <v>151941</v>
      </c>
      <c r="Q373">
        <f t="shared" si="5"/>
        <v>11.9312475665809</v>
      </c>
      <c r="R373">
        <f>'Exploratory Data Analysis - vid'!X372</f>
        <v>1156</v>
      </c>
    </row>
    <row r="374" spans="1:18" x14ac:dyDescent="0.35">
      <c r="A374">
        <v>372</v>
      </c>
      <c r="B374" t="str">
        <f>'Exploratory Data Analysis - vid'!B373</f>
        <v>VGEqjcslcGo</v>
      </c>
      <c r="C374">
        <f>'Exploratory Data Analysis - vid'!N373</f>
        <v>4</v>
      </c>
      <c r="D374">
        <f>'Exploratory Data Analysis - vid'!O373</f>
        <v>2020</v>
      </c>
      <c r="E374">
        <f>IF('Exploratory Data Analysis - vid'!$AF373 = 'Multiple LR'!E$2,1,0)</f>
        <v>1</v>
      </c>
      <c r="F374">
        <f>IF('Exploratory Data Analysis - vid'!$AF373 = 'Multiple LR'!F$2,1,0)</f>
        <v>0</v>
      </c>
      <c r="G374">
        <f>IF('Exploratory Data Analysis - vid'!$AF373 = 'Multiple LR'!G$2,1,0)</f>
        <v>0</v>
      </c>
      <c r="H374">
        <f>IF('Exploratory Data Analysis - vid'!$AF373 = 'Multiple LR'!H$2,1,0)</f>
        <v>0</v>
      </c>
      <c r="I374">
        <f xml:space="preserve"> IF('Exploratory Data Analysis - vid'!$AL373='Multiple LR'!I$2,1,0)</f>
        <v>0</v>
      </c>
      <c r="J374">
        <f xml:space="preserve"> IF('Exploratory Data Analysis - vid'!$AL373='Multiple LR'!J$2,1,0)</f>
        <v>0</v>
      </c>
      <c r="K374">
        <f xml:space="preserve"> IF('Exploratory Data Analysis - vid'!$AL373='Multiple LR'!K$2,1,0)</f>
        <v>1</v>
      </c>
      <c r="L374">
        <f xml:space="preserve"> IF('Exploratory Data Analysis - vid'!$AL373='Multiple LR'!L$2,1,0)</f>
        <v>0</v>
      </c>
      <c r="M374">
        <f xml:space="preserve"> IF('Exploratory Data Analysis - vid'!$AL373='Multiple LR'!M$2,1,0)</f>
        <v>0</v>
      </c>
      <c r="N374">
        <f xml:space="preserve"> IF('Exploratory Data Analysis - vid'!$AL373='Multiple LR'!N$2,1,0)</f>
        <v>0</v>
      </c>
      <c r="O374">
        <v>248</v>
      </c>
      <c r="P374">
        <f>'Exploratory Data Analysis - vid'!V373</f>
        <v>26517</v>
      </c>
      <c r="Q374">
        <f t="shared" si="5"/>
        <v>10.185541315729058</v>
      </c>
      <c r="R374">
        <f>'Exploratory Data Analysis - vid'!X373</f>
        <v>502</v>
      </c>
    </row>
    <row r="375" spans="1:18" x14ac:dyDescent="0.35">
      <c r="A375">
        <v>373</v>
      </c>
      <c r="B375" t="str">
        <f>'Exploratory Data Analysis - vid'!B374</f>
        <v>jqVJR9cmARc</v>
      </c>
      <c r="C375">
        <f>'Exploratory Data Analysis - vid'!N374</f>
        <v>4</v>
      </c>
      <c r="D375">
        <f>'Exploratory Data Analysis - vid'!O374</f>
        <v>2020</v>
      </c>
      <c r="E375">
        <f>IF('Exploratory Data Analysis - vid'!$AF374 = 'Multiple LR'!E$2,1,0)</f>
        <v>1</v>
      </c>
      <c r="F375">
        <f>IF('Exploratory Data Analysis - vid'!$AF374 = 'Multiple LR'!F$2,1,0)</f>
        <v>0</v>
      </c>
      <c r="G375">
        <f>IF('Exploratory Data Analysis - vid'!$AF374 = 'Multiple LR'!G$2,1,0)</f>
        <v>0</v>
      </c>
      <c r="H375">
        <f>IF('Exploratory Data Analysis - vid'!$AF374 = 'Multiple LR'!H$2,1,0)</f>
        <v>0</v>
      </c>
      <c r="I375">
        <f xml:space="preserve"> IF('Exploratory Data Analysis - vid'!$AL374='Multiple LR'!I$2,1,0)</f>
        <v>0</v>
      </c>
      <c r="J375">
        <f xml:space="preserve"> IF('Exploratory Data Analysis - vid'!$AL374='Multiple LR'!J$2,1,0)</f>
        <v>1</v>
      </c>
      <c r="K375">
        <f xml:space="preserve"> IF('Exploratory Data Analysis - vid'!$AL374='Multiple LR'!K$2,1,0)</f>
        <v>0</v>
      </c>
      <c r="L375">
        <f xml:space="preserve"> IF('Exploratory Data Analysis - vid'!$AL374='Multiple LR'!L$2,1,0)</f>
        <v>0</v>
      </c>
      <c r="M375">
        <f xml:space="preserve"> IF('Exploratory Data Analysis - vid'!$AL374='Multiple LR'!M$2,1,0)</f>
        <v>0</v>
      </c>
      <c r="N375">
        <f xml:space="preserve"> IF('Exploratory Data Analysis - vid'!$AL374='Multiple LR'!N$2,1,0)</f>
        <v>0</v>
      </c>
      <c r="O375">
        <v>408</v>
      </c>
      <c r="P375">
        <f>'Exploratory Data Analysis - vid'!V374</f>
        <v>28007</v>
      </c>
      <c r="Q375">
        <f t="shared" si="5"/>
        <v>10.240209757912549</v>
      </c>
      <c r="R375">
        <f>'Exploratory Data Analysis - vid'!X374</f>
        <v>422</v>
      </c>
    </row>
    <row r="376" spans="1:18" x14ac:dyDescent="0.35">
      <c r="A376">
        <v>374</v>
      </c>
      <c r="B376" t="str">
        <f>'Exploratory Data Analysis - vid'!B375</f>
        <v>aiNpVjUPz5Q</v>
      </c>
      <c r="C376">
        <f>'Exploratory Data Analysis - vid'!N375</f>
        <v>3</v>
      </c>
      <c r="D376">
        <f>'Exploratory Data Analysis - vid'!O375</f>
        <v>2020</v>
      </c>
      <c r="E376">
        <f>IF('Exploratory Data Analysis - vid'!$AF375 = 'Multiple LR'!E$2,1,0)</f>
        <v>1</v>
      </c>
      <c r="F376">
        <f>IF('Exploratory Data Analysis - vid'!$AF375 = 'Multiple LR'!F$2,1,0)</f>
        <v>0</v>
      </c>
      <c r="G376">
        <f>IF('Exploratory Data Analysis - vid'!$AF375 = 'Multiple LR'!G$2,1,0)</f>
        <v>0</v>
      </c>
      <c r="H376">
        <f>IF('Exploratory Data Analysis - vid'!$AF375 = 'Multiple LR'!H$2,1,0)</f>
        <v>0</v>
      </c>
      <c r="I376">
        <f xml:space="preserve"> IF('Exploratory Data Analysis - vid'!$AL375='Multiple LR'!I$2,1,0)</f>
        <v>0</v>
      </c>
      <c r="J376">
        <f xml:space="preserve"> IF('Exploratory Data Analysis - vid'!$AL375='Multiple LR'!J$2,1,0)</f>
        <v>0</v>
      </c>
      <c r="K376">
        <f xml:space="preserve"> IF('Exploratory Data Analysis - vid'!$AL375='Multiple LR'!K$2,1,0)</f>
        <v>0</v>
      </c>
      <c r="L376">
        <f xml:space="preserve"> IF('Exploratory Data Analysis - vid'!$AL375='Multiple LR'!L$2,1,0)</f>
        <v>0</v>
      </c>
      <c r="M376">
        <f xml:space="preserve"> IF('Exploratory Data Analysis - vid'!$AL375='Multiple LR'!M$2,1,0)</f>
        <v>1</v>
      </c>
      <c r="N376">
        <f xml:space="preserve"> IF('Exploratory Data Analysis - vid'!$AL375='Multiple LR'!N$2,1,0)</f>
        <v>0</v>
      </c>
      <c r="O376">
        <v>264</v>
      </c>
      <c r="P376">
        <f>'Exploratory Data Analysis - vid'!V375</f>
        <v>193565</v>
      </c>
      <c r="Q376">
        <f t="shared" si="5"/>
        <v>12.173368652357047</v>
      </c>
      <c r="R376">
        <f>'Exploratory Data Analysis - vid'!X375</f>
        <v>2094</v>
      </c>
    </row>
    <row r="377" spans="1:18" x14ac:dyDescent="0.35">
      <c r="A377">
        <v>375</v>
      </c>
      <c r="B377" t="str">
        <f>'Exploratory Data Analysis - vid'!B376</f>
        <v>F5OIQicD694</v>
      </c>
      <c r="C377">
        <f>'Exploratory Data Analysis - vid'!N376</f>
        <v>3</v>
      </c>
      <c r="D377">
        <f>'Exploratory Data Analysis - vid'!O376</f>
        <v>2020</v>
      </c>
      <c r="E377">
        <f>IF('Exploratory Data Analysis - vid'!$AF376 = 'Multiple LR'!E$2,1,0)</f>
        <v>1</v>
      </c>
      <c r="F377">
        <f>IF('Exploratory Data Analysis - vid'!$AF376 = 'Multiple LR'!F$2,1,0)</f>
        <v>0</v>
      </c>
      <c r="G377">
        <f>IF('Exploratory Data Analysis - vid'!$AF376 = 'Multiple LR'!G$2,1,0)</f>
        <v>0</v>
      </c>
      <c r="H377">
        <f>IF('Exploratory Data Analysis - vid'!$AF376 = 'Multiple LR'!H$2,1,0)</f>
        <v>0</v>
      </c>
      <c r="I377">
        <f xml:space="preserve"> IF('Exploratory Data Analysis - vid'!$AL376='Multiple LR'!I$2,1,0)</f>
        <v>0</v>
      </c>
      <c r="J377">
        <f xml:space="preserve"> IF('Exploratory Data Analysis - vid'!$AL376='Multiple LR'!J$2,1,0)</f>
        <v>1</v>
      </c>
      <c r="K377">
        <f xml:space="preserve"> IF('Exploratory Data Analysis - vid'!$AL376='Multiple LR'!K$2,1,0)</f>
        <v>0</v>
      </c>
      <c r="L377">
        <f xml:space="preserve"> IF('Exploratory Data Analysis - vid'!$AL376='Multiple LR'!L$2,1,0)</f>
        <v>0</v>
      </c>
      <c r="M377">
        <f xml:space="preserve"> IF('Exploratory Data Analysis - vid'!$AL376='Multiple LR'!M$2,1,0)</f>
        <v>0</v>
      </c>
      <c r="N377">
        <f xml:space="preserve"> IF('Exploratory Data Analysis - vid'!$AL376='Multiple LR'!N$2,1,0)</f>
        <v>0</v>
      </c>
      <c r="O377">
        <v>248</v>
      </c>
      <c r="P377">
        <f>'Exploratory Data Analysis - vid'!V376</f>
        <v>203486</v>
      </c>
      <c r="Q377">
        <f t="shared" si="5"/>
        <v>12.223352485429432</v>
      </c>
      <c r="R377">
        <f>'Exploratory Data Analysis - vid'!X376</f>
        <v>3753</v>
      </c>
    </row>
    <row r="378" spans="1:18" x14ac:dyDescent="0.35">
      <c r="A378">
        <v>376</v>
      </c>
      <c r="B378" t="str">
        <f>'Exploratory Data Analysis - vid'!B377</f>
        <v>jINNgagf3II</v>
      </c>
      <c r="C378">
        <f>'Exploratory Data Analysis - vid'!N377</f>
        <v>3</v>
      </c>
      <c r="D378">
        <f>'Exploratory Data Analysis - vid'!O377</f>
        <v>2020</v>
      </c>
      <c r="E378">
        <f>IF('Exploratory Data Analysis - vid'!$AF377 = 'Multiple LR'!E$2,1,0)</f>
        <v>1</v>
      </c>
      <c r="F378">
        <f>IF('Exploratory Data Analysis - vid'!$AF377 = 'Multiple LR'!F$2,1,0)</f>
        <v>0</v>
      </c>
      <c r="G378">
        <f>IF('Exploratory Data Analysis - vid'!$AF377 = 'Multiple LR'!G$2,1,0)</f>
        <v>0</v>
      </c>
      <c r="H378">
        <f>IF('Exploratory Data Analysis - vid'!$AF377 = 'Multiple LR'!H$2,1,0)</f>
        <v>0</v>
      </c>
      <c r="I378">
        <f xml:space="preserve"> IF('Exploratory Data Analysis - vid'!$AL377='Multiple LR'!I$2,1,0)</f>
        <v>0</v>
      </c>
      <c r="J378">
        <f xml:space="preserve"> IF('Exploratory Data Analysis - vid'!$AL377='Multiple LR'!J$2,1,0)</f>
        <v>1</v>
      </c>
      <c r="K378">
        <f xml:space="preserve"> IF('Exploratory Data Analysis - vid'!$AL377='Multiple LR'!K$2,1,0)</f>
        <v>0</v>
      </c>
      <c r="L378">
        <f xml:space="preserve"> IF('Exploratory Data Analysis - vid'!$AL377='Multiple LR'!L$2,1,0)</f>
        <v>0</v>
      </c>
      <c r="M378">
        <f xml:space="preserve"> IF('Exploratory Data Analysis - vid'!$AL377='Multiple LR'!M$2,1,0)</f>
        <v>0</v>
      </c>
      <c r="N378">
        <f xml:space="preserve"> IF('Exploratory Data Analysis - vid'!$AL377='Multiple LR'!N$2,1,0)</f>
        <v>0</v>
      </c>
      <c r="O378">
        <v>303</v>
      </c>
      <c r="P378">
        <f>'Exploratory Data Analysis - vid'!V377</f>
        <v>13321</v>
      </c>
      <c r="Q378">
        <f t="shared" si="5"/>
        <v>9.4970970163514625</v>
      </c>
      <c r="R378">
        <f>'Exploratory Data Analysis - vid'!X377</f>
        <v>277</v>
      </c>
    </row>
    <row r="379" spans="1:18" x14ac:dyDescent="0.35">
      <c r="A379">
        <v>377</v>
      </c>
      <c r="B379" t="str">
        <f>'Exploratory Data Analysis - vid'!B378</f>
        <v>rarLwJ27hhs</v>
      </c>
      <c r="C379">
        <f>'Exploratory Data Analysis - vid'!N378</f>
        <v>3</v>
      </c>
      <c r="D379">
        <f>'Exploratory Data Analysis - vid'!O378</f>
        <v>2020</v>
      </c>
      <c r="E379">
        <f>IF('Exploratory Data Analysis - vid'!$AF378 = 'Multiple LR'!E$2,1,0)</f>
        <v>1</v>
      </c>
      <c r="F379">
        <f>IF('Exploratory Data Analysis - vid'!$AF378 = 'Multiple LR'!F$2,1,0)</f>
        <v>0</v>
      </c>
      <c r="G379">
        <f>IF('Exploratory Data Analysis - vid'!$AF378 = 'Multiple LR'!G$2,1,0)</f>
        <v>0</v>
      </c>
      <c r="H379">
        <f>IF('Exploratory Data Analysis - vid'!$AF378 = 'Multiple LR'!H$2,1,0)</f>
        <v>0</v>
      </c>
      <c r="I379">
        <f xml:space="preserve"> IF('Exploratory Data Analysis - vid'!$AL378='Multiple LR'!I$2,1,0)</f>
        <v>0</v>
      </c>
      <c r="J379">
        <f xml:space="preserve"> IF('Exploratory Data Analysis - vid'!$AL378='Multiple LR'!J$2,1,0)</f>
        <v>0</v>
      </c>
      <c r="K379">
        <f xml:space="preserve"> IF('Exploratory Data Analysis - vid'!$AL378='Multiple LR'!K$2,1,0)</f>
        <v>0</v>
      </c>
      <c r="L379">
        <f xml:space="preserve"> IF('Exploratory Data Analysis - vid'!$AL378='Multiple LR'!L$2,1,0)</f>
        <v>0</v>
      </c>
      <c r="M379">
        <f xml:space="preserve"> IF('Exploratory Data Analysis - vid'!$AL378='Multiple LR'!M$2,1,0)</f>
        <v>0</v>
      </c>
      <c r="N379">
        <f xml:space="preserve"> IF('Exploratory Data Analysis - vid'!$AL378='Multiple LR'!N$2,1,0)</f>
        <v>1</v>
      </c>
      <c r="O379">
        <v>285</v>
      </c>
      <c r="P379">
        <f>'Exploratory Data Analysis - vid'!V378</f>
        <v>2454</v>
      </c>
      <c r="Q379">
        <f t="shared" si="5"/>
        <v>7.8054746252708567</v>
      </c>
      <c r="R379">
        <f>'Exploratory Data Analysis - vid'!X378</f>
        <v>45</v>
      </c>
    </row>
    <row r="380" spans="1:18" x14ac:dyDescent="0.35">
      <c r="A380">
        <v>378</v>
      </c>
      <c r="B380" t="str">
        <f>'Exploratory Data Analysis - vid'!B379</f>
        <v>ma1fkK_S44o</v>
      </c>
      <c r="C380">
        <f>'Exploratory Data Analysis - vid'!N379</f>
        <v>3</v>
      </c>
      <c r="D380">
        <f>'Exploratory Data Analysis - vid'!O379</f>
        <v>2020</v>
      </c>
      <c r="E380">
        <f>IF('Exploratory Data Analysis - vid'!$AF379 = 'Multiple LR'!E$2,1,0)</f>
        <v>1</v>
      </c>
      <c r="F380">
        <f>IF('Exploratory Data Analysis - vid'!$AF379 = 'Multiple LR'!F$2,1,0)</f>
        <v>0</v>
      </c>
      <c r="G380">
        <f>IF('Exploratory Data Analysis - vid'!$AF379 = 'Multiple LR'!G$2,1,0)</f>
        <v>0</v>
      </c>
      <c r="H380">
        <f>IF('Exploratory Data Analysis - vid'!$AF379 = 'Multiple LR'!H$2,1,0)</f>
        <v>0</v>
      </c>
      <c r="I380">
        <f xml:space="preserve"> IF('Exploratory Data Analysis - vid'!$AL379='Multiple LR'!I$2,1,0)</f>
        <v>1</v>
      </c>
      <c r="J380">
        <f xml:space="preserve"> IF('Exploratory Data Analysis - vid'!$AL379='Multiple LR'!J$2,1,0)</f>
        <v>0</v>
      </c>
      <c r="K380">
        <f xml:space="preserve"> IF('Exploratory Data Analysis - vid'!$AL379='Multiple LR'!K$2,1,0)</f>
        <v>0</v>
      </c>
      <c r="L380">
        <f xml:space="preserve"> IF('Exploratory Data Analysis - vid'!$AL379='Multiple LR'!L$2,1,0)</f>
        <v>0</v>
      </c>
      <c r="M380">
        <f xml:space="preserve"> IF('Exploratory Data Analysis - vid'!$AL379='Multiple LR'!M$2,1,0)</f>
        <v>0</v>
      </c>
      <c r="N380">
        <f xml:space="preserve"> IF('Exploratory Data Analysis - vid'!$AL379='Multiple LR'!N$2,1,0)</f>
        <v>0</v>
      </c>
      <c r="O380">
        <v>473</v>
      </c>
      <c r="P380">
        <f>'Exploratory Data Analysis - vid'!V379</f>
        <v>4990</v>
      </c>
      <c r="Q380">
        <f t="shared" si="5"/>
        <v>8.5151911887455647</v>
      </c>
      <c r="R380">
        <f>'Exploratory Data Analysis - vid'!X379</f>
        <v>130</v>
      </c>
    </row>
    <row r="381" spans="1:18" x14ac:dyDescent="0.35">
      <c r="A381">
        <v>379</v>
      </c>
      <c r="B381" t="str">
        <f>'Exploratory Data Analysis - vid'!B380</f>
        <v>syYO9Ukwj48</v>
      </c>
      <c r="C381">
        <f>'Exploratory Data Analysis - vid'!N380</f>
        <v>3</v>
      </c>
      <c r="D381">
        <f>'Exploratory Data Analysis - vid'!O380</f>
        <v>2020</v>
      </c>
      <c r="E381">
        <f>IF('Exploratory Data Analysis - vid'!$AF380 = 'Multiple LR'!E$2,1,0)</f>
        <v>0</v>
      </c>
      <c r="F381">
        <f>IF('Exploratory Data Analysis - vid'!$AF380 = 'Multiple LR'!F$2,1,0)</f>
        <v>1</v>
      </c>
      <c r="G381">
        <f>IF('Exploratory Data Analysis - vid'!$AF380 = 'Multiple LR'!G$2,1,0)</f>
        <v>0</v>
      </c>
      <c r="H381">
        <f>IF('Exploratory Data Analysis - vid'!$AF380 = 'Multiple LR'!H$2,1,0)</f>
        <v>0</v>
      </c>
      <c r="I381">
        <f xml:space="preserve"> IF('Exploratory Data Analysis - vid'!$AL380='Multiple LR'!I$2,1,0)</f>
        <v>1</v>
      </c>
      <c r="J381">
        <f xml:space="preserve"> IF('Exploratory Data Analysis - vid'!$AL380='Multiple LR'!J$2,1,0)</f>
        <v>0</v>
      </c>
      <c r="K381">
        <f xml:space="preserve"> IF('Exploratory Data Analysis - vid'!$AL380='Multiple LR'!K$2,1,0)</f>
        <v>0</v>
      </c>
      <c r="L381">
        <f xml:space="preserve"> IF('Exploratory Data Analysis - vid'!$AL380='Multiple LR'!L$2,1,0)</f>
        <v>0</v>
      </c>
      <c r="M381">
        <f xml:space="preserve"> IF('Exploratory Data Analysis - vid'!$AL380='Multiple LR'!M$2,1,0)</f>
        <v>0</v>
      </c>
      <c r="N381">
        <f xml:space="preserve"> IF('Exploratory Data Analysis - vid'!$AL380='Multiple LR'!N$2,1,0)</f>
        <v>0</v>
      </c>
      <c r="O381">
        <v>339</v>
      </c>
      <c r="P381">
        <f>'Exploratory Data Analysis - vid'!V380</f>
        <v>23848</v>
      </c>
      <c r="Q381">
        <f t="shared" si="5"/>
        <v>10.079455635357908</v>
      </c>
      <c r="R381">
        <f>'Exploratory Data Analysis - vid'!X380</f>
        <v>333</v>
      </c>
    </row>
    <row r="382" spans="1:18" x14ac:dyDescent="0.35">
      <c r="A382">
        <v>380</v>
      </c>
      <c r="B382" t="str">
        <f>'Exploratory Data Analysis - vid'!B381</f>
        <v>T6pV0cpKGwA</v>
      </c>
      <c r="C382">
        <f>'Exploratory Data Analysis - vid'!N381</f>
        <v>3</v>
      </c>
      <c r="D382">
        <f>'Exploratory Data Analysis - vid'!O381</f>
        <v>2020</v>
      </c>
      <c r="E382">
        <f>IF('Exploratory Data Analysis - vid'!$AF381 = 'Multiple LR'!E$2,1,0)</f>
        <v>1</v>
      </c>
      <c r="F382">
        <f>IF('Exploratory Data Analysis - vid'!$AF381 = 'Multiple LR'!F$2,1,0)</f>
        <v>0</v>
      </c>
      <c r="G382">
        <f>IF('Exploratory Data Analysis - vid'!$AF381 = 'Multiple LR'!G$2,1,0)</f>
        <v>0</v>
      </c>
      <c r="H382">
        <f>IF('Exploratory Data Analysis - vid'!$AF381 = 'Multiple LR'!H$2,1,0)</f>
        <v>0</v>
      </c>
      <c r="I382">
        <f xml:space="preserve"> IF('Exploratory Data Analysis - vid'!$AL381='Multiple LR'!I$2,1,0)</f>
        <v>1</v>
      </c>
      <c r="J382">
        <f xml:space="preserve"> IF('Exploratory Data Analysis - vid'!$AL381='Multiple LR'!J$2,1,0)</f>
        <v>0</v>
      </c>
      <c r="K382">
        <f xml:space="preserve"> IF('Exploratory Data Analysis - vid'!$AL381='Multiple LR'!K$2,1,0)</f>
        <v>0</v>
      </c>
      <c r="L382">
        <f xml:space="preserve"> IF('Exploratory Data Analysis - vid'!$AL381='Multiple LR'!L$2,1,0)</f>
        <v>0</v>
      </c>
      <c r="M382">
        <f xml:space="preserve"> IF('Exploratory Data Analysis - vid'!$AL381='Multiple LR'!M$2,1,0)</f>
        <v>0</v>
      </c>
      <c r="N382">
        <f xml:space="preserve"> IF('Exploratory Data Analysis - vid'!$AL381='Multiple LR'!N$2,1,0)</f>
        <v>0</v>
      </c>
      <c r="O382">
        <v>333</v>
      </c>
      <c r="P382">
        <f>'Exploratory Data Analysis - vid'!V381</f>
        <v>20373</v>
      </c>
      <c r="Q382">
        <f t="shared" si="5"/>
        <v>9.9219657737819009</v>
      </c>
      <c r="R382">
        <f>'Exploratory Data Analysis - vid'!X381</f>
        <v>224</v>
      </c>
    </row>
    <row r="383" spans="1:18" x14ac:dyDescent="0.35">
      <c r="A383">
        <v>381</v>
      </c>
      <c r="B383" t="str">
        <f>'Exploratory Data Analysis - vid'!B382</f>
        <v>wb7xMHBGjks</v>
      </c>
      <c r="C383">
        <f>'Exploratory Data Analysis - vid'!N382</f>
        <v>3</v>
      </c>
      <c r="D383">
        <f>'Exploratory Data Analysis - vid'!O382</f>
        <v>2020</v>
      </c>
      <c r="E383">
        <f>IF('Exploratory Data Analysis - vid'!$AF382 = 'Multiple LR'!E$2,1,0)</f>
        <v>0</v>
      </c>
      <c r="F383">
        <f>IF('Exploratory Data Analysis - vid'!$AF382 = 'Multiple LR'!F$2,1,0)</f>
        <v>1</v>
      </c>
      <c r="G383">
        <f>IF('Exploratory Data Analysis - vid'!$AF382 = 'Multiple LR'!G$2,1,0)</f>
        <v>0</v>
      </c>
      <c r="H383">
        <f>IF('Exploratory Data Analysis - vid'!$AF382 = 'Multiple LR'!H$2,1,0)</f>
        <v>0</v>
      </c>
      <c r="I383">
        <f xml:space="preserve"> IF('Exploratory Data Analysis - vid'!$AL382='Multiple LR'!I$2,1,0)</f>
        <v>0</v>
      </c>
      <c r="J383">
        <f xml:space="preserve"> IF('Exploratory Data Analysis - vid'!$AL382='Multiple LR'!J$2,1,0)</f>
        <v>1</v>
      </c>
      <c r="K383">
        <f xml:space="preserve"> IF('Exploratory Data Analysis - vid'!$AL382='Multiple LR'!K$2,1,0)</f>
        <v>0</v>
      </c>
      <c r="L383">
        <f xml:space="preserve"> IF('Exploratory Data Analysis - vid'!$AL382='Multiple LR'!L$2,1,0)</f>
        <v>0</v>
      </c>
      <c r="M383">
        <f xml:space="preserve"> IF('Exploratory Data Analysis - vid'!$AL382='Multiple LR'!M$2,1,0)</f>
        <v>0</v>
      </c>
      <c r="N383">
        <f xml:space="preserve"> IF('Exploratory Data Analysis - vid'!$AL382='Multiple LR'!N$2,1,0)</f>
        <v>0</v>
      </c>
      <c r="O383">
        <v>268</v>
      </c>
      <c r="P383">
        <f>'Exploratory Data Analysis - vid'!V382</f>
        <v>23885</v>
      </c>
      <c r="Q383">
        <f t="shared" si="5"/>
        <v>10.081005925824062</v>
      </c>
      <c r="R383">
        <f>'Exploratory Data Analysis - vid'!X382</f>
        <v>368</v>
      </c>
    </row>
    <row r="384" spans="1:18" x14ac:dyDescent="0.35">
      <c r="A384">
        <v>382</v>
      </c>
      <c r="B384" t="str">
        <f>'Exploratory Data Analysis - vid'!B383</f>
        <v>f6Fsx8WBf-8</v>
      </c>
      <c r="C384">
        <f>'Exploratory Data Analysis - vid'!N383</f>
        <v>3</v>
      </c>
      <c r="D384">
        <f>'Exploratory Data Analysis - vid'!O383</f>
        <v>2020</v>
      </c>
      <c r="E384">
        <f>IF('Exploratory Data Analysis - vid'!$AF383 = 'Multiple LR'!E$2,1,0)</f>
        <v>0</v>
      </c>
      <c r="F384">
        <f>IF('Exploratory Data Analysis - vid'!$AF383 = 'Multiple LR'!F$2,1,0)</f>
        <v>1</v>
      </c>
      <c r="G384">
        <f>IF('Exploratory Data Analysis - vid'!$AF383 = 'Multiple LR'!G$2,1,0)</f>
        <v>0</v>
      </c>
      <c r="H384">
        <f>IF('Exploratory Data Analysis - vid'!$AF383 = 'Multiple LR'!H$2,1,0)</f>
        <v>0</v>
      </c>
      <c r="I384">
        <f xml:space="preserve"> IF('Exploratory Data Analysis - vid'!$AL383='Multiple LR'!I$2,1,0)</f>
        <v>0</v>
      </c>
      <c r="J384">
        <f xml:space="preserve"> IF('Exploratory Data Analysis - vid'!$AL383='Multiple LR'!J$2,1,0)</f>
        <v>1</v>
      </c>
      <c r="K384">
        <f xml:space="preserve"> IF('Exploratory Data Analysis - vid'!$AL383='Multiple LR'!K$2,1,0)</f>
        <v>0</v>
      </c>
      <c r="L384">
        <f xml:space="preserve"> IF('Exploratory Data Analysis - vid'!$AL383='Multiple LR'!L$2,1,0)</f>
        <v>0</v>
      </c>
      <c r="M384">
        <f xml:space="preserve"> IF('Exploratory Data Analysis - vid'!$AL383='Multiple LR'!M$2,1,0)</f>
        <v>0</v>
      </c>
      <c r="N384">
        <f xml:space="preserve"> IF('Exploratory Data Analysis - vid'!$AL383='Multiple LR'!N$2,1,0)</f>
        <v>0</v>
      </c>
      <c r="O384">
        <v>527</v>
      </c>
      <c r="P384">
        <f>'Exploratory Data Analysis - vid'!V383</f>
        <v>6297</v>
      </c>
      <c r="Q384">
        <f t="shared" si="5"/>
        <v>8.7478286084887422</v>
      </c>
      <c r="R384">
        <f>'Exploratory Data Analysis - vid'!X383</f>
        <v>106</v>
      </c>
    </row>
    <row r="385" spans="1:18" x14ac:dyDescent="0.35">
      <c r="A385">
        <v>383</v>
      </c>
      <c r="B385" t="str">
        <f>'Exploratory Data Analysis - vid'!B384</f>
        <v>IyKCRZW9rQI</v>
      </c>
      <c r="C385">
        <f>'Exploratory Data Analysis - vid'!N384</f>
        <v>3</v>
      </c>
      <c r="D385">
        <f>'Exploratory Data Analysis - vid'!O384</f>
        <v>2020</v>
      </c>
      <c r="E385">
        <f>IF('Exploratory Data Analysis - vid'!$AF384 = 'Multiple LR'!E$2,1,0)</f>
        <v>1</v>
      </c>
      <c r="F385">
        <f>IF('Exploratory Data Analysis - vid'!$AF384 = 'Multiple LR'!F$2,1,0)</f>
        <v>0</v>
      </c>
      <c r="G385">
        <f>IF('Exploratory Data Analysis - vid'!$AF384 = 'Multiple LR'!G$2,1,0)</f>
        <v>0</v>
      </c>
      <c r="H385">
        <f>IF('Exploratory Data Analysis - vid'!$AF384 = 'Multiple LR'!H$2,1,0)</f>
        <v>0</v>
      </c>
      <c r="I385">
        <f xml:space="preserve"> IF('Exploratory Data Analysis - vid'!$AL384='Multiple LR'!I$2,1,0)</f>
        <v>0</v>
      </c>
      <c r="J385">
        <f xml:space="preserve"> IF('Exploratory Data Analysis - vid'!$AL384='Multiple LR'!J$2,1,0)</f>
        <v>1</v>
      </c>
      <c r="K385">
        <f xml:space="preserve"> IF('Exploratory Data Analysis - vid'!$AL384='Multiple LR'!K$2,1,0)</f>
        <v>0</v>
      </c>
      <c r="L385">
        <f xml:space="preserve"> IF('Exploratory Data Analysis - vid'!$AL384='Multiple LR'!L$2,1,0)</f>
        <v>0</v>
      </c>
      <c r="M385">
        <f xml:space="preserve"> IF('Exploratory Data Analysis - vid'!$AL384='Multiple LR'!M$2,1,0)</f>
        <v>0</v>
      </c>
      <c r="N385">
        <f xml:space="preserve"> IF('Exploratory Data Analysis - vid'!$AL384='Multiple LR'!N$2,1,0)</f>
        <v>0</v>
      </c>
      <c r="O385">
        <v>321</v>
      </c>
      <c r="P385">
        <f>'Exploratory Data Analysis - vid'!V384</f>
        <v>57760</v>
      </c>
      <c r="Q385">
        <f t="shared" si="5"/>
        <v>10.964051773566707</v>
      </c>
      <c r="R385">
        <f>'Exploratory Data Analysis - vid'!X384</f>
        <v>825</v>
      </c>
    </row>
    <row r="386" spans="1:18" x14ac:dyDescent="0.35">
      <c r="A386">
        <v>384</v>
      </c>
      <c r="B386" t="str">
        <f>'Exploratory Data Analysis - vid'!B385</f>
        <v>T1OyP1gxEhI</v>
      </c>
      <c r="C386">
        <f>'Exploratory Data Analysis - vid'!N385</f>
        <v>3</v>
      </c>
      <c r="D386">
        <f>'Exploratory Data Analysis - vid'!O385</f>
        <v>2020</v>
      </c>
      <c r="E386">
        <f>IF('Exploratory Data Analysis - vid'!$AF385 = 'Multiple LR'!E$2,1,0)</f>
        <v>0</v>
      </c>
      <c r="F386">
        <f>IF('Exploratory Data Analysis - vid'!$AF385 = 'Multiple LR'!F$2,1,0)</f>
        <v>1</v>
      </c>
      <c r="G386">
        <f>IF('Exploratory Data Analysis - vid'!$AF385 = 'Multiple LR'!G$2,1,0)</f>
        <v>0</v>
      </c>
      <c r="H386">
        <f>IF('Exploratory Data Analysis - vid'!$AF385 = 'Multiple LR'!H$2,1,0)</f>
        <v>0</v>
      </c>
      <c r="I386">
        <f xml:space="preserve"> IF('Exploratory Data Analysis - vid'!$AL385='Multiple LR'!I$2,1,0)</f>
        <v>0</v>
      </c>
      <c r="J386">
        <f xml:space="preserve"> IF('Exploratory Data Analysis - vid'!$AL385='Multiple LR'!J$2,1,0)</f>
        <v>0</v>
      </c>
      <c r="K386">
        <f xml:space="preserve"> IF('Exploratory Data Analysis - vid'!$AL385='Multiple LR'!K$2,1,0)</f>
        <v>0</v>
      </c>
      <c r="L386">
        <f xml:space="preserve"> IF('Exploratory Data Analysis - vid'!$AL385='Multiple LR'!L$2,1,0)</f>
        <v>0</v>
      </c>
      <c r="M386">
        <f xml:space="preserve"> IF('Exploratory Data Analysis - vid'!$AL385='Multiple LR'!M$2,1,0)</f>
        <v>1</v>
      </c>
      <c r="N386">
        <f xml:space="preserve"> IF('Exploratory Data Analysis - vid'!$AL385='Multiple LR'!N$2,1,0)</f>
        <v>0</v>
      </c>
      <c r="O386">
        <v>539</v>
      </c>
      <c r="P386">
        <f>'Exploratory Data Analysis - vid'!V385</f>
        <v>19967</v>
      </c>
      <c r="Q386">
        <f t="shared" si="5"/>
        <v>9.9018361897868967</v>
      </c>
      <c r="R386">
        <f>'Exploratory Data Analysis - vid'!X385</f>
        <v>293</v>
      </c>
    </row>
    <row r="387" spans="1:18" x14ac:dyDescent="0.35">
      <c r="A387">
        <v>385</v>
      </c>
      <c r="B387" t="str">
        <f>'Exploratory Data Analysis - vid'!B386</f>
        <v>_AKal0gwO08</v>
      </c>
      <c r="C387">
        <f>'Exploratory Data Analysis - vid'!N386</f>
        <v>3</v>
      </c>
      <c r="D387">
        <f>'Exploratory Data Analysis - vid'!O386</f>
        <v>2020</v>
      </c>
      <c r="E387">
        <f>IF('Exploratory Data Analysis - vid'!$AF386 = 'Multiple LR'!E$2,1,0)</f>
        <v>1</v>
      </c>
      <c r="F387">
        <f>IF('Exploratory Data Analysis - vid'!$AF386 = 'Multiple LR'!F$2,1,0)</f>
        <v>0</v>
      </c>
      <c r="G387">
        <f>IF('Exploratory Data Analysis - vid'!$AF386 = 'Multiple LR'!G$2,1,0)</f>
        <v>0</v>
      </c>
      <c r="H387">
        <f>IF('Exploratory Data Analysis - vid'!$AF386 = 'Multiple LR'!H$2,1,0)</f>
        <v>0</v>
      </c>
      <c r="I387">
        <f xml:space="preserve"> IF('Exploratory Data Analysis - vid'!$AL386='Multiple LR'!I$2,1,0)</f>
        <v>1</v>
      </c>
      <c r="J387">
        <f xml:space="preserve"> IF('Exploratory Data Analysis - vid'!$AL386='Multiple LR'!J$2,1,0)</f>
        <v>0</v>
      </c>
      <c r="K387">
        <f xml:space="preserve"> IF('Exploratory Data Analysis - vid'!$AL386='Multiple LR'!K$2,1,0)</f>
        <v>0</v>
      </c>
      <c r="L387">
        <f xml:space="preserve"> IF('Exploratory Data Analysis - vid'!$AL386='Multiple LR'!L$2,1,0)</f>
        <v>0</v>
      </c>
      <c r="M387">
        <f xml:space="preserve"> IF('Exploratory Data Analysis - vid'!$AL386='Multiple LR'!M$2,1,0)</f>
        <v>0</v>
      </c>
      <c r="N387">
        <f xml:space="preserve"> IF('Exploratory Data Analysis - vid'!$AL386='Multiple LR'!N$2,1,0)</f>
        <v>0</v>
      </c>
      <c r="O387">
        <v>833</v>
      </c>
      <c r="P387">
        <f>'Exploratory Data Analysis - vid'!V386</f>
        <v>48210</v>
      </c>
      <c r="Q387">
        <f t="shared" si="5"/>
        <v>10.783321747399668</v>
      </c>
      <c r="R387">
        <f>'Exploratory Data Analysis - vid'!X386</f>
        <v>534</v>
      </c>
    </row>
    <row r="388" spans="1:18" x14ac:dyDescent="0.35">
      <c r="A388">
        <v>386</v>
      </c>
      <c r="B388" t="str">
        <f>'Exploratory Data Analysis - vid'!B387</f>
        <v>bdPyMSfbPGQ</v>
      </c>
      <c r="C388">
        <f>'Exploratory Data Analysis - vid'!N387</f>
        <v>3</v>
      </c>
      <c r="D388">
        <f>'Exploratory Data Analysis - vid'!O387</f>
        <v>2020</v>
      </c>
      <c r="E388">
        <f>IF('Exploratory Data Analysis - vid'!$AF387 = 'Multiple LR'!E$2,1,0)</f>
        <v>0</v>
      </c>
      <c r="F388">
        <f>IF('Exploratory Data Analysis - vid'!$AF387 = 'Multiple LR'!F$2,1,0)</f>
        <v>1</v>
      </c>
      <c r="G388">
        <f>IF('Exploratory Data Analysis - vid'!$AF387 = 'Multiple LR'!G$2,1,0)</f>
        <v>0</v>
      </c>
      <c r="H388">
        <f>IF('Exploratory Data Analysis - vid'!$AF387 = 'Multiple LR'!H$2,1,0)</f>
        <v>0</v>
      </c>
      <c r="I388">
        <f xml:space="preserve"> IF('Exploratory Data Analysis - vid'!$AL387='Multiple LR'!I$2,1,0)</f>
        <v>0</v>
      </c>
      <c r="J388">
        <f xml:space="preserve"> IF('Exploratory Data Analysis - vid'!$AL387='Multiple LR'!J$2,1,0)</f>
        <v>1</v>
      </c>
      <c r="K388">
        <f xml:space="preserve"> IF('Exploratory Data Analysis - vid'!$AL387='Multiple LR'!K$2,1,0)</f>
        <v>0</v>
      </c>
      <c r="L388">
        <f xml:space="preserve"> IF('Exploratory Data Analysis - vid'!$AL387='Multiple LR'!L$2,1,0)</f>
        <v>0</v>
      </c>
      <c r="M388">
        <f xml:space="preserve"> IF('Exploratory Data Analysis - vid'!$AL387='Multiple LR'!M$2,1,0)</f>
        <v>0</v>
      </c>
      <c r="N388">
        <f xml:space="preserve"> IF('Exploratory Data Analysis - vid'!$AL387='Multiple LR'!N$2,1,0)</f>
        <v>0</v>
      </c>
      <c r="O388">
        <v>215</v>
      </c>
      <c r="P388">
        <f>'Exploratory Data Analysis - vid'!V387</f>
        <v>18544</v>
      </c>
      <c r="Q388">
        <f t="shared" ref="Q388:Q451" si="6">LN(P388)</f>
        <v>9.8279015655795323</v>
      </c>
      <c r="R388">
        <f>'Exploratory Data Analysis - vid'!X387</f>
        <v>307</v>
      </c>
    </row>
    <row r="389" spans="1:18" x14ac:dyDescent="0.35">
      <c r="A389">
        <v>387</v>
      </c>
      <c r="B389" t="str">
        <f>'Exploratory Data Analysis - vid'!B388</f>
        <v>u1umHlGWRMA</v>
      </c>
      <c r="C389">
        <f>'Exploratory Data Analysis - vid'!N388</f>
        <v>3</v>
      </c>
      <c r="D389">
        <f>'Exploratory Data Analysis - vid'!O388</f>
        <v>2020</v>
      </c>
      <c r="E389">
        <f>IF('Exploratory Data Analysis - vid'!$AF388 = 'Multiple LR'!E$2,1,0)</f>
        <v>1</v>
      </c>
      <c r="F389">
        <f>IF('Exploratory Data Analysis - vid'!$AF388 = 'Multiple LR'!F$2,1,0)</f>
        <v>0</v>
      </c>
      <c r="G389">
        <f>IF('Exploratory Data Analysis - vid'!$AF388 = 'Multiple LR'!G$2,1,0)</f>
        <v>0</v>
      </c>
      <c r="H389">
        <f>IF('Exploratory Data Analysis - vid'!$AF388 = 'Multiple LR'!H$2,1,0)</f>
        <v>0</v>
      </c>
      <c r="I389">
        <f xml:space="preserve"> IF('Exploratory Data Analysis - vid'!$AL388='Multiple LR'!I$2,1,0)</f>
        <v>0</v>
      </c>
      <c r="J389">
        <f xml:space="preserve"> IF('Exploratory Data Analysis - vid'!$AL388='Multiple LR'!J$2,1,0)</f>
        <v>1</v>
      </c>
      <c r="K389">
        <f xml:space="preserve"> IF('Exploratory Data Analysis - vid'!$AL388='Multiple LR'!K$2,1,0)</f>
        <v>0</v>
      </c>
      <c r="L389">
        <f xml:space="preserve"> IF('Exploratory Data Analysis - vid'!$AL388='Multiple LR'!L$2,1,0)</f>
        <v>0</v>
      </c>
      <c r="M389">
        <f xml:space="preserve"> IF('Exploratory Data Analysis - vid'!$AL388='Multiple LR'!M$2,1,0)</f>
        <v>0</v>
      </c>
      <c r="N389">
        <f xml:space="preserve"> IF('Exploratory Data Analysis - vid'!$AL388='Multiple LR'!N$2,1,0)</f>
        <v>0</v>
      </c>
      <c r="O389">
        <v>451</v>
      </c>
      <c r="P389">
        <f>'Exploratory Data Analysis - vid'!V388</f>
        <v>24723</v>
      </c>
      <c r="Q389">
        <f t="shared" si="6"/>
        <v>10.115489263431494</v>
      </c>
      <c r="R389">
        <f>'Exploratory Data Analysis - vid'!X388</f>
        <v>360</v>
      </c>
    </row>
    <row r="390" spans="1:18" x14ac:dyDescent="0.35">
      <c r="A390">
        <v>388</v>
      </c>
      <c r="B390" t="str">
        <f>'Exploratory Data Analysis - vid'!B389</f>
        <v>RJW3CfFvDhQ</v>
      </c>
      <c r="C390">
        <f>'Exploratory Data Analysis - vid'!N389</f>
        <v>3</v>
      </c>
      <c r="D390">
        <f>'Exploratory Data Analysis - vid'!O389</f>
        <v>2020</v>
      </c>
      <c r="E390">
        <f>IF('Exploratory Data Analysis - vid'!$AF389 = 'Multiple LR'!E$2,1,0)</f>
        <v>1</v>
      </c>
      <c r="F390">
        <f>IF('Exploratory Data Analysis - vid'!$AF389 = 'Multiple LR'!F$2,1,0)</f>
        <v>0</v>
      </c>
      <c r="G390">
        <f>IF('Exploratory Data Analysis - vid'!$AF389 = 'Multiple LR'!G$2,1,0)</f>
        <v>0</v>
      </c>
      <c r="H390">
        <f>IF('Exploratory Data Analysis - vid'!$AF389 = 'Multiple LR'!H$2,1,0)</f>
        <v>0</v>
      </c>
      <c r="I390">
        <f xml:space="preserve"> IF('Exploratory Data Analysis - vid'!$AL389='Multiple LR'!I$2,1,0)</f>
        <v>0</v>
      </c>
      <c r="J390">
        <f xml:space="preserve"> IF('Exploratory Data Analysis - vid'!$AL389='Multiple LR'!J$2,1,0)</f>
        <v>0</v>
      </c>
      <c r="K390">
        <f xml:space="preserve"> IF('Exploratory Data Analysis - vid'!$AL389='Multiple LR'!K$2,1,0)</f>
        <v>0</v>
      </c>
      <c r="L390">
        <f xml:space="preserve"> IF('Exploratory Data Analysis - vid'!$AL389='Multiple LR'!L$2,1,0)</f>
        <v>1</v>
      </c>
      <c r="M390">
        <f xml:space="preserve"> IF('Exploratory Data Analysis - vid'!$AL389='Multiple LR'!M$2,1,0)</f>
        <v>0</v>
      </c>
      <c r="N390">
        <f xml:space="preserve"> IF('Exploratory Data Analysis - vid'!$AL389='Multiple LR'!N$2,1,0)</f>
        <v>0</v>
      </c>
      <c r="O390">
        <v>592</v>
      </c>
      <c r="P390">
        <f>'Exploratory Data Analysis - vid'!V389</f>
        <v>88795</v>
      </c>
      <c r="Q390">
        <f t="shared" si="6"/>
        <v>11.394085621088696</v>
      </c>
      <c r="R390">
        <f>'Exploratory Data Analysis - vid'!X389</f>
        <v>1102</v>
      </c>
    </row>
    <row r="391" spans="1:18" x14ac:dyDescent="0.35">
      <c r="A391">
        <v>389</v>
      </c>
      <c r="B391" t="str">
        <f>'Exploratory Data Analysis - vid'!B390</f>
        <v>wxU9zI5RgMM</v>
      </c>
      <c r="C391">
        <f>'Exploratory Data Analysis - vid'!N390</f>
        <v>3</v>
      </c>
      <c r="D391">
        <f>'Exploratory Data Analysis - vid'!O390</f>
        <v>2020</v>
      </c>
      <c r="E391">
        <f>IF('Exploratory Data Analysis - vid'!$AF390 = 'Multiple LR'!E$2,1,0)</f>
        <v>0</v>
      </c>
      <c r="F391">
        <f>IF('Exploratory Data Analysis - vid'!$AF390 = 'Multiple LR'!F$2,1,0)</f>
        <v>1</v>
      </c>
      <c r="G391">
        <f>IF('Exploratory Data Analysis - vid'!$AF390 = 'Multiple LR'!G$2,1,0)</f>
        <v>0</v>
      </c>
      <c r="H391">
        <f>IF('Exploratory Data Analysis - vid'!$AF390 = 'Multiple LR'!H$2,1,0)</f>
        <v>0</v>
      </c>
      <c r="I391">
        <f xml:space="preserve"> IF('Exploratory Data Analysis - vid'!$AL390='Multiple LR'!I$2,1,0)</f>
        <v>0</v>
      </c>
      <c r="J391">
        <f xml:space="preserve"> IF('Exploratory Data Analysis - vid'!$AL390='Multiple LR'!J$2,1,0)</f>
        <v>0</v>
      </c>
      <c r="K391">
        <f xml:space="preserve"> IF('Exploratory Data Analysis - vid'!$AL390='Multiple LR'!K$2,1,0)</f>
        <v>1</v>
      </c>
      <c r="L391">
        <f xml:space="preserve"> IF('Exploratory Data Analysis - vid'!$AL390='Multiple LR'!L$2,1,0)</f>
        <v>0</v>
      </c>
      <c r="M391">
        <f xml:space="preserve"> IF('Exploratory Data Analysis - vid'!$AL390='Multiple LR'!M$2,1,0)</f>
        <v>0</v>
      </c>
      <c r="N391">
        <f xml:space="preserve"> IF('Exploratory Data Analysis - vid'!$AL390='Multiple LR'!N$2,1,0)</f>
        <v>0</v>
      </c>
      <c r="O391">
        <v>311</v>
      </c>
      <c r="P391">
        <f>'Exploratory Data Analysis - vid'!V390</f>
        <v>47056</v>
      </c>
      <c r="Q391">
        <f t="shared" si="6"/>
        <v>10.759093660793777</v>
      </c>
      <c r="R391">
        <f>'Exploratory Data Analysis - vid'!X390</f>
        <v>652</v>
      </c>
    </row>
    <row r="392" spans="1:18" x14ac:dyDescent="0.35">
      <c r="A392">
        <v>390</v>
      </c>
      <c r="B392" t="str">
        <f>'Exploratory Data Analysis - vid'!B391</f>
        <v>9NtE9Msp2mU</v>
      </c>
      <c r="C392">
        <f>'Exploratory Data Analysis - vid'!N391</f>
        <v>3</v>
      </c>
      <c r="D392">
        <f>'Exploratory Data Analysis - vid'!O391</f>
        <v>2020</v>
      </c>
      <c r="E392">
        <f>IF('Exploratory Data Analysis - vid'!$AF391 = 'Multiple LR'!E$2,1,0)</f>
        <v>1</v>
      </c>
      <c r="F392">
        <f>IF('Exploratory Data Analysis - vid'!$AF391 = 'Multiple LR'!F$2,1,0)</f>
        <v>0</v>
      </c>
      <c r="G392">
        <f>IF('Exploratory Data Analysis - vid'!$AF391 = 'Multiple LR'!G$2,1,0)</f>
        <v>0</v>
      </c>
      <c r="H392">
        <f>IF('Exploratory Data Analysis - vid'!$AF391 = 'Multiple LR'!H$2,1,0)</f>
        <v>0</v>
      </c>
      <c r="I392">
        <f xml:space="preserve"> IF('Exploratory Data Analysis - vid'!$AL391='Multiple LR'!I$2,1,0)</f>
        <v>0</v>
      </c>
      <c r="J392">
        <f xml:space="preserve"> IF('Exploratory Data Analysis - vid'!$AL391='Multiple LR'!J$2,1,0)</f>
        <v>0</v>
      </c>
      <c r="K392">
        <f xml:space="preserve"> IF('Exploratory Data Analysis - vid'!$AL391='Multiple LR'!K$2,1,0)</f>
        <v>0</v>
      </c>
      <c r="L392">
        <f xml:space="preserve"> IF('Exploratory Data Analysis - vid'!$AL391='Multiple LR'!L$2,1,0)</f>
        <v>0</v>
      </c>
      <c r="M392">
        <f xml:space="preserve"> IF('Exploratory Data Analysis - vid'!$AL391='Multiple LR'!M$2,1,0)</f>
        <v>1</v>
      </c>
      <c r="N392">
        <f xml:space="preserve"> IF('Exploratory Data Analysis - vid'!$AL391='Multiple LR'!N$2,1,0)</f>
        <v>0</v>
      </c>
      <c r="O392">
        <v>378</v>
      </c>
      <c r="P392">
        <f>'Exploratory Data Analysis - vid'!V391</f>
        <v>34189</v>
      </c>
      <c r="Q392">
        <f t="shared" si="6"/>
        <v>10.439659233887385</v>
      </c>
      <c r="R392">
        <f>'Exploratory Data Analysis - vid'!X391</f>
        <v>485</v>
      </c>
    </row>
    <row r="393" spans="1:18" x14ac:dyDescent="0.35">
      <c r="A393">
        <v>391</v>
      </c>
      <c r="B393" t="str">
        <f>'Exploratory Data Analysis - vid'!B392</f>
        <v>xjLMDkhrMPY</v>
      </c>
      <c r="C393">
        <f>'Exploratory Data Analysis - vid'!N392</f>
        <v>3</v>
      </c>
      <c r="D393">
        <f>'Exploratory Data Analysis - vid'!O392</f>
        <v>2020</v>
      </c>
      <c r="E393">
        <f>IF('Exploratory Data Analysis - vid'!$AF392 = 'Multiple LR'!E$2,1,0)</f>
        <v>1</v>
      </c>
      <c r="F393">
        <f>IF('Exploratory Data Analysis - vid'!$AF392 = 'Multiple LR'!F$2,1,0)</f>
        <v>0</v>
      </c>
      <c r="G393">
        <f>IF('Exploratory Data Analysis - vid'!$AF392 = 'Multiple LR'!G$2,1,0)</f>
        <v>0</v>
      </c>
      <c r="H393">
        <f>IF('Exploratory Data Analysis - vid'!$AF392 = 'Multiple LR'!H$2,1,0)</f>
        <v>0</v>
      </c>
      <c r="I393">
        <f xml:space="preserve"> IF('Exploratory Data Analysis - vid'!$AL392='Multiple LR'!I$2,1,0)</f>
        <v>1</v>
      </c>
      <c r="J393">
        <f xml:space="preserve"> IF('Exploratory Data Analysis - vid'!$AL392='Multiple LR'!J$2,1,0)</f>
        <v>0</v>
      </c>
      <c r="K393">
        <f xml:space="preserve"> IF('Exploratory Data Analysis - vid'!$AL392='Multiple LR'!K$2,1,0)</f>
        <v>0</v>
      </c>
      <c r="L393">
        <f xml:space="preserve"> IF('Exploratory Data Analysis - vid'!$AL392='Multiple LR'!L$2,1,0)</f>
        <v>0</v>
      </c>
      <c r="M393">
        <f xml:space="preserve"> IF('Exploratory Data Analysis - vid'!$AL392='Multiple LR'!M$2,1,0)</f>
        <v>0</v>
      </c>
      <c r="N393">
        <f xml:space="preserve"> IF('Exploratory Data Analysis - vid'!$AL392='Multiple LR'!N$2,1,0)</f>
        <v>0</v>
      </c>
      <c r="O393">
        <v>531</v>
      </c>
      <c r="P393">
        <f>'Exploratory Data Analysis - vid'!V392</f>
        <v>19788</v>
      </c>
      <c r="Q393">
        <f t="shared" si="6"/>
        <v>9.8928309723475998</v>
      </c>
      <c r="R393">
        <f>'Exploratory Data Analysis - vid'!X392</f>
        <v>367</v>
      </c>
    </row>
    <row r="394" spans="1:18" x14ac:dyDescent="0.35">
      <c r="A394">
        <v>392</v>
      </c>
      <c r="B394" t="str">
        <f>'Exploratory Data Analysis - vid'!B393</f>
        <v>IULpr3QtE_I</v>
      </c>
      <c r="C394">
        <f>'Exploratory Data Analysis - vid'!N393</f>
        <v>2</v>
      </c>
      <c r="D394">
        <f>'Exploratory Data Analysis - vid'!O393</f>
        <v>2020</v>
      </c>
      <c r="E394">
        <f>IF('Exploratory Data Analysis - vid'!$AF393 = 'Multiple LR'!E$2,1,0)</f>
        <v>0</v>
      </c>
      <c r="F394">
        <f>IF('Exploratory Data Analysis - vid'!$AF393 = 'Multiple LR'!F$2,1,0)</f>
        <v>1</v>
      </c>
      <c r="G394">
        <f>IF('Exploratory Data Analysis - vid'!$AF393 = 'Multiple LR'!G$2,1,0)</f>
        <v>0</v>
      </c>
      <c r="H394">
        <f>IF('Exploratory Data Analysis - vid'!$AF393 = 'Multiple LR'!H$2,1,0)</f>
        <v>0</v>
      </c>
      <c r="I394">
        <f xml:space="preserve"> IF('Exploratory Data Analysis - vid'!$AL393='Multiple LR'!I$2,1,0)</f>
        <v>0</v>
      </c>
      <c r="J394">
        <f xml:space="preserve"> IF('Exploratory Data Analysis - vid'!$AL393='Multiple LR'!J$2,1,0)</f>
        <v>0</v>
      </c>
      <c r="K394">
        <f xml:space="preserve"> IF('Exploratory Data Analysis - vid'!$AL393='Multiple LR'!K$2,1,0)</f>
        <v>0</v>
      </c>
      <c r="L394">
        <f xml:space="preserve"> IF('Exploratory Data Analysis - vid'!$AL393='Multiple LR'!L$2,1,0)</f>
        <v>0</v>
      </c>
      <c r="M394">
        <f xml:space="preserve"> IF('Exploratory Data Analysis - vid'!$AL393='Multiple LR'!M$2,1,0)</f>
        <v>0</v>
      </c>
      <c r="N394">
        <f xml:space="preserve"> IF('Exploratory Data Analysis - vid'!$AL393='Multiple LR'!N$2,1,0)</f>
        <v>1</v>
      </c>
      <c r="O394">
        <v>498</v>
      </c>
      <c r="P394">
        <f>'Exploratory Data Analysis - vid'!V393</f>
        <v>45472</v>
      </c>
      <c r="Q394">
        <f t="shared" si="6"/>
        <v>10.724852030896827</v>
      </c>
      <c r="R394">
        <f>'Exploratory Data Analysis - vid'!X393</f>
        <v>623</v>
      </c>
    </row>
    <row r="395" spans="1:18" x14ac:dyDescent="0.35">
      <c r="A395">
        <v>393</v>
      </c>
      <c r="B395" t="str">
        <f>'Exploratory Data Analysis - vid'!B394</f>
        <v>U17Tu1IKEgY</v>
      </c>
      <c r="C395">
        <f>'Exploratory Data Analysis - vid'!N394</f>
        <v>2</v>
      </c>
      <c r="D395">
        <f>'Exploratory Data Analysis - vid'!O394</f>
        <v>2020</v>
      </c>
      <c r="E395">
        <f>IF('Exploratory Data Analysis - vid'!$AF394 = 'Multiple LR'!E$2,1,0)</f>
        <v>1</v>
      </c>
      <c r="F395">
        <f>IF('Exploratory Data Analysis - vid'!$AF394 = 'Multiple LR'!F$2,1,0)</f>
        <v>0</v>
      </c>
      <c r="G395">
        <f>IF('Exploratory Data Analysis - vid'!$AF394 = 'Multiple LR'!G$2,1,0)</f>
        <v>0</v>
      </c>
      <c r="H395">
        <f>IF('Exploratory Data Analysis - vid'!$AF394 = 'Multiple LR'!H$2,1,0)</f>
        <v>0</v>
      </c>
      <c r="I395">
        <f xml:space="preserve"> IF('Exploratory Data Analysis - vid'!$AL394='Multiple LR'!I$2,1,0)</f>
        <v>0</v>
      </c>
      <c r="J395">
        <f xml:space="preserve"> IF('Exploratory Data Analysis - vid'!$AL394='Multiple LR'!J$2,1,0)</f>
        <v>0</v>
      </c>
      <c r="K395">
        <f xml:space="preserve"> IF('Exploratory Data Analysis - vid'!$AL394='Multiple LR'!K$2,1,0)</f>
        <v>1</v>
      </c>
      <c r="L395">
        <f xml:space="preserve"> IF('Exploratory Data Analysis - vid'!$AL394='Multiple LR'!L$2,1,0)</f>
        <v>0</v>
      </c>
      <c r="M395">
        <f xml:space="preserve"> IF('Exploratory Data Analysis - vid'!$AL394='Multiple LR'!M$2,1,0)</f>
        <v>0</v>
      </c>
      <c r="N395">
        <f xml:space="preserve"> IF('Exploratory Data Analysis - vid'!$AL394='Multiple LR'!N$2,1,0)</f>
        <v>0</v>
      </c>
      <c r="O395">
        <v>978</v>
      </c>
      <c r="P395">
        <f>'Exploratory Data Analysis - vid'!V394</f>
        <v>14037</v>
      </c>
      <c r="Q395">
        <f t="shared" si="6"/>
        <v>9.5494519795343251</v>
      </c>
      <c r="R395">
        <f>'Exploratory Data Analysis - vid'!X394</f>
        <v>211</v>
      </c>
    </row>
    <row r="396" spans="1:18" x14ac:dyDescent="0.35">
      <c r="A396">
        <v>394</v>
      </c>
      <c r="B396" t="str">
        <f>'Exploratory Data Analysis - vid'!B395</f>
        <v>-EXpUIET8XY</v>
      </c>
      <c r="C396">
        <f>'Exploratory Data Analysis - vid'!N395</f>
        <v>2</v>
      </c>
      <c r="D396">
        <f>'Exploratory Data Analysis - vid'!O395</f>
        <v>2020</v>
      </c>
      <c r="E396">
        <f>IF('Exploratory Data Analysis - vid'!$AF395 = 'Multiple LR'!E$2,1,0)</f>
        <v>0</v>
      </c>
      <c r="F396">
        <f>IF('Exploratory Data Analysis - vid'!$AF395 = 'Multiple LR'!F$2,1,0)</f>
        <v>0</v>
      </c>
      <c r="G396">
        <f>IF('Exploratory Data Analysis - vid'!$AF395 = 'Multiple LR'!G$2,1,0)</f>
        <v>1</v>
      </c>
      <c r="H396">
        <f>IF('Exploratory Data Analysis - vid'!$AF395 = 'Multiple LR'!H$2,1,0)</f>
        <v>0</v>
      </c>
      <c r="I396">
        <f xml:space="preserve"> IF('Exploratory Data Analysis - vid'!$AL395='Multiple LR'!I$2,1,0)</f>
        <v>0</v>
      </c>
      <c r="J396">
        <f xml:space="preserve"> IF('Exploratory Data Analysis - vid'!$AL395='Multiple LR'!J$2,1,0)</f>
        <v>0</v>
      </c>
      <c r="K396">
        <f xml:space="preserve"> IF('Exploratory Data Analysis - vid'!$AL395='Multiple LR'!K$2,1,0)</f>
        <v>1</v>
      </c>
      <c r="L396">
        <f xml:space="preserve"> IF('Exploratory Data Analysis - vid'!$AL395='Multiple LR'!L$2,1,0)</f>
        <v>0</v>
      </c>
      <c r="M396">
        <f xml:space="preserve"> IF('Exploratory Data Analysis - vid'!$AL395='Multiple LR'!M$2,1,0)</f>
        <v>0</v>
      </c>
      <c r="N396">
        <f xml:space="preserve"> IF('Exploratory Data Analysis - vid'!$AL395='Multiple LR'!N$2,1,0)</f>
        <v>0</v>
      </c>
      <c r="O396">
        <v>247</v>
      </c>
      <c r="P396">
        <f>'Exploratory Data Analysis - vid'!V395</f>
        <v>58911</v>
      </c>
      <c r="Q396">
        <f t="shared" si="6"/>
        <v>10.98378310941834</v>
      </c>
      <c r="R396">
        <f>'Exploratory Data Analysis - vid'!X395</f>
        <v>1520</v>
      </c>
    </row>
    <row r="397" spans="1:18" x14ac:dyDescent="0.35">
      <c r="A397">
        <v>395</v>
      </c>
      <c r="B397" t="str">
        <f>'Exploratory Data Analysis - vid'!B396</f>
        <v>BAPa3VS09dU</v>
      </c>
      <c r="C397">
        <f>'Exploratory Data Analysis - vid'!N396</f>
        <v>2</v>
      </c>
      <c r="D397">
        <f>'Exploratory Data Analysis - vid'!O396</f>
        <v>2020</v>
      </c>
      <c r="E397">
        <f>IF('Exploratory Data Analysis - vid'!$AF396 = 'Multiple LR'!E$2,1,0)</f>
        <v>1</v>
      </c>
      <c r="F397">
        <f>IF('Exploratory Data Analysis - vid'!$AF396 = 'Multiple LR'!F$2,1,0)</f>
        <v>0</v>
      </c>
      <c r="G397">
        <f>IF('Exploratory Data Analysis - vid'!$AF396 = 'Multiple LR'!G$2,1,0)</f>
        <v>0</v>
      </c>
      <c r="H397">
        <f>IF('Exploratory Data Analysis - vid'!$AF396 = 'Multiple LR'!H$2,1,0)</f>
        <v>0</v>
      </c>
      <c r="I397">
        <f xml:space="preserve"> IF('Exploratory Data Analysis - vid'!$AL396='Multiple LR'!I$2,1,0)</f>
        <v>0</v>
      </c>
      <c r="J397">
        <f xml:space="preserve"> IF('Exploratory Data Analysis - vid'!$AL396='Multiple LR'!J$2,1,0)</f>
        <v>0</v>
      </c>
      <c r="K397">
        <f xml:space="preserve"> IF('Exploratory Data Analysis - vid'!$AL396='Multiple LR'!K$2,1,0)</f>
        <v>1</v>
      </c>
      <c r="L397">
        <f xml:space="preserve"> IF('Exploratory Data Analysis - vid'!$AL396='Multiple LR'!L$2,1,0)</f>
        <v>0</v>
      </c>
      <c r="M397">
        <f xml:space="preserve"> IF('Exploratory Data Analysis - vid'!$AL396='Multiple LR'!M$2,1,0)</f>
        <v>0</v>
      </c>
      <c r="N397">
        <f xml:space="preserve"> IF('Exploratory Data Analysis - vid'!$AL396='Multiple LR'!N$2,1,0)</f>
        <v>0</v>
      </c>
      <c r="O397">
        <v>433</v>
      </c>
      <c r="P397">
        <f>'Exploratory Data Analysis - vid'!V396</f>
        <v>26273</v>
      </c>
      <c r="Q397">
        <f t="shared" si="6"/>
        <v>10.176297074865158</v>
      </c>
      <c r="R397">
        <f>'Exploratory Data Analysis - vid'!X396</f>
        <v>442</v>
      </c>
    </row>
    <row r="398" spans="1:18" x14ac:dyDescent="0.35">
      <c r="A398">
        <v>396</v>
      </c>
      <c r="B398" t="str">
        <f>'Exploratory Data Analysis - vid'!B397</f>
        <v>3DVBw8v7CCs</v>
      </c>
      <c r="C398">
        <f>'Exploratory Data Analysis - vid'!N397</f>
        <v>2</v>
      </c>
      <c r="D398">
        <f>'Exploratory Data Analysis - vid'!O397</f>
        <v>2020</v>
      </c>
      <c r="E398">
        <f>IF('Exploratory Data Analysis - vid'!$AF397 = 'Multiple LR'!E$2,1,0)</f>
        <v>1</v>
      </c>
      <c r="F398">
        <f>IF('Exploratory Data Analysis - vid'!$AF397 = 'Multiple LR'!F$2,1,0)</f>
        <v>0</v>
      </c>
      <c r="G398">
        <f>IF('Exploratory Data Analysis - vid'!$AF397 = 'Multiple LR'!G$2,1,0)</f>
        <v>0</v>
      </c>
      <c r="H398">
        <f>IF('Exploratory Data Analysis - vid'!$AF397 = 'Multiple LR'!H$2,1,0)</f>
        <v>0</v>
      </c>
      <c r="I398">
        <f xml:space="preserve"> IF('Exploratory Data Analysis - vid'!$AL397='Multiple LR'!I$2,1,0)</f>
        <v>0</v>
      </c>
      <c r="J398">
        <f xml:space="preserve"> IF('Exploratory Data Analysis - vid'!$AL397='Multiple LR'!J$2,1,0)</f>
        <v>0</v>
      </c>
      <c r="K398">
        <f xml:space="preserve"> IF('Exploratory Data Analysis - vid'!$AL397='Multiple LR'!K$2,1,0)</f>
        <v>0</v>
      </c>
      <c r="L398">
        <f xml:space="preserve"> IF('Exploratory Data Analysis - vid'!$AL397='Multiple LR'!L$2,1,0)</f>
        <v>0</v>
      </c>
      <c r="M398">
        <f xml:space="preserve"> IF('Exploratory Data Analysis - vid'!$AL397='Multiple LR'!M$2,1,0)</f>
        <v>0</v>
      </c>
      <c r="N398">
        <f xml:space="preserve"> IF('Exploratory Data Analysis - vid'!$AL397='Multiple LR'!N$2,1,0)</f>
        <v>1</v>
      </c>
      <c r="O398">
        <v>613</v>
      </c>
      <c r="P398">
        <f>'Exploratory Data Analysis - vid'!V397</f>
        <v>3171</v>
      </c>
      <c r="Q398">
        <f t="shared" si="6"/>
        <v>8.0618022745383477</v>
      </c>
      <c r="R398">
        <f>'Exploratory Data Analysis - vid'!X397</f>
        <v>62</v>
      </c>
    </row>
    <row r="399" spans="1:18" x14ac:dyDescent="0.35">
      <c r="A399">
        <v>397</v>
      </c>
      <c r="B399" t="str">
        <f>'Exploratory Data Analysis - vid'!B398</f>
        <v>zagbwK24mvk</v>
      </c>
      <c r="C399">
        <f>'Exploratory Data Analysis - vid'!N398</f>
        <v>1</v>
      </c>
      <c r="D399">
        <f>'Exploratory Data Analysis - vid'!O398</f>
        <v>2020</v>
      </c>
      <c r="E399">
        <f>IF('Exploratory Data Analysis - vid'!$AF398 = 'Multiple LR'!E$2,1,0)</f>
        <v>1</v>
      </c>
      <c r="F399">
        <f>IF('Exploratory Data Analysis - vid'!$AF398 = 'Multiple LR'!F$2,1,0)</f>
        <v>0</v>
      </c>
      <c r="G399">
        <f>IF('Exploratory Data Analysis - vid'!$AF398 = 'Multiple LR'!G$2,1,0)</f>
        <v>0</v>
      </c>
      <c r="H399">
        <f>IF('Exploratory Data Analysis - vid'!$AF398 = 'Multiple LR'!H$2,1,0)</f>
        <v>0</v>
      </c>
      <c r="I399">
        <f xml:space="preserve"> IF('Exploratory Data Analysis - vid'!$AL398='Multiple LR'!I$2,1,0)</f>
        <v>0</v>
      </c>
      <c r="J399">
        <f xml:space="preserve"> IF('Exploratory Data Analysis - vid'!$AL398='Multiple LR'!J$2,1,0)</f>
        <v>0</v>
      </c>
      <c r="K399">
        <f xml:space="preserve"> IF('Exploratory Data Analysis - vid'!$AL398='Multiple LR'!K$2,1,0)</f>
        <v>1</v>
      </c>
      <c r="L399">
        <f xml:space="preserve"> IF('Exploratory Data Analysis - vid'!$AL398='Multiple LR'!L$2,1,0)</f>
        <v>0</v>
      </c>
      <c r="M399">
        <f xml:space="preserve"> IF('Exploratory Data Analysis - vid'!$AL398='Multiple LR'!M$2,1,0)</f>
        <v>0</v>
      </c>
      <c r="N399">
        <f xml:space="preserve"> IF('Exploratory Data Analysis - vid'!$AL398='Multiple LR'!N$2,1,0)</f>
        <v>0</v>
      </c>
      <c r="O399">
        <v>452</v>
      </c>
      <c r="P399">
        <f>'Exploratory Data Analysis - vid'!V398</f>
        <v>7765</v>
      </c>
      <c r="Q399">
        <f t="shared" si="6"/>
        <v>8.9573817355827874</v>
      </c>
      <c r="R399">
        <f>'Exploratory Data Analysis - vid'!X398</f>
        <v>123</v>
      </c>
    </row>
    <row r="400" spans="1:18" x14ac:dyDescent="0.35">
      <c r="A400">
        <v>398</v>
      </c>
      <c r="B400" t="str">
        <f>'Exploratory Data Analysis - vid'!B399</f>
        <v>q_AUIE1OlMU</v>
      </c>
      <c r="C400">
        <f>'Exploratory Data Analysis - vid'!N399</f>
        <v>1</v>
      </c>
      <c r="D400">
        <f>'Exploratory Data Analysis - vid'!O399</f>
        <v>2020</v>
      </c>
      <c r="E400">
        <f>IF('Exploratory Data Analysis - vid'!$AF399 = 'Multiple LR'!E$2,1,0)</f>
        <v>1</v>
      </c>
      <c r="F400">
        <f>IF('Exploratory Data Analysis - vid'!$AF399 = 'Multiple LR'!F$2,1,0)</f>
        <v>0</v>
      </c>
      <c r="G400">
        <f>IF('Exploratory Data Analysis - vid'!$AF399 = 'Multiple LR'!G$2,1,0)</f>
        <v>0</v>
      </c>
      <c r="H400">
        <f>IF('Exploratory Data Analysis - vid'!$AF399 = 'Multiple LR'!H$2,1,0)</f>
        <v>0</v>
      </c>
      <c r="I400">
        <f xml:space="preserve"> IF('Exploratory Data Analysis - vid'!$AL399='Multiple LR'!I$2,1,0)</f>
        <v>0</v>
      </c>
      <c r="J400">
        <f xml:space="preserve"> IF('Exploratory Data Analysis - vid'!$AL399='Multiple LR'!J$2,1,0)</f>
        <v>0</v>
      </c>
      <c r="K400">
        <f xml:space="preserve"> IF('Exploratory Data Analysis - vid'!$AL399='Multiple LR'!K$2,1,0)</f>
        <v>0</v>
      </c>
      <c r="L400">
        <f xml:space="preserve"> IF('Exploratory Data Analysis - vid'!$AL399='Multiple LR'!L$2,1,0)</f>
        <v>0</v>
      </c>
      <c r="M400">
        <f xml:space="preserve"> IF('Exploratory Data Analysis - vid'!$AL399='Multiple LR'!M$2,1,0)</f>
        <v>0</v>
      </c>
      <c r="N400">
        <f xml:space="preserve"> IF('Exploratory Data Analysis - vid'!$AL399='Multiple LR'!N$2,1,0)</f>
        <v>1</v>
      </c>
      <c r="O400">
        <v>416</v>
      </c>
      <c r="P400">
        <f>'Exploratory Data Analysis - vid'!V399</f>
        <v>27140</v>
      </c>
      <c r="Q400">
        <f t="shared" si="6"/>
        <v>10.208763933388861</v>
      </c>
      <c r="R400">
        <f>'Exploratory Data Analysis - vid'!X399</f>
        <v>432</v>
      </c>
    </row>
    <row r="401" spans="1:18" x14ac:dyDescent="0.35">
      <c r="A401">
        <v>399</v>
      </c>
      <c r="B401" t="str">
        <f>'Exploratory Data Analysis - vid'!B400</f>
        <v>kcOMqcCTd9Q</v>
      </c>
      <c r="C401">
        <f>'Exploratory Data Analysis - vid'!N400</f>
        <v>1</v>
      </c>
      <c r="D401">
        <f>'Exploratory Data Analysis - vid'!O400</f>
        <v>2020</v>
      </c>
      <c r="E401">
        <f>IF('Exploratory Data Analysis - vid'!$AF400 = 'Multiple LR'!E$2,1,0)</f>
        <v>0</v>
      </c>
      <c r="F401">
        <f>IF('Exploratory Data Analysis - vid'!$AF400 = 'Multiple LR'!F$2,1,0)</f>
        <v>1</v>
      </c>
      <c r="G401">
        <f>IF('Exploratory Data Analysis - vid'!$AF400 = 'Multiple LR'!G$2,1,0)</f>
        <v>0</v>
      </c>
      <c r="H401">
        <f>IF('Exploratory Data Analysis - vid'!$AF400 = 'Multiple LR'!H$2,1,0)</f>
        <v>0</v>
      </c>
      <c r="I401">
        <f xml:space="preserve"> IF('Exploratory Data Analysis - vid'!$AL400='Multiple LR'!I$2,1,0)</f>
        <v>0</v>
      </c>
      <c r="J401">
        <f xml:space="preserve"> IF('Exploratory Data Analysis - vid'!$AL400='Multiple LR'!J$2,1,0)</f>
        <v>0</v>
      </c>
      <c r="K401">
        <f xml:space="preserve"> IF('Exploratory Data Analysis - vid'!$AL400='Multiple LR'!K$2,1,0)</f>
        <v>1</v>
      </c>
      <c r="L401">
        <f xml:space="preserve"> IF('Exploratory Data Analysis - vid'!$AL400='Multiple LR'!L$2,1,0)</f>
        <v>0</v>
      </c>
      <c r="M401">
        <f xml:space="preserve"> IF('Exploratory Data Analysis - vid'!$AL400='Multiple LR'!M$2,1,0)</f>
        <v>0</v>
      </c>
      <c r="N401">
        <f xml:space="preserve"> IF('Exploratory Data Analysis - vid'!$AL400='Multiple LR'!N$2,1,0)</f>
        <v>0</v>
      </c>
      <c r="O401">
        <v>391</v>
      </c>
      <c r="P401">
        <f>'Exploratory Data Analysis - vid'!V400</f>
        <v>7723</v>
      </c>
      <c r="Q401">
        <f t="shared" si="6"/>
        <v>8.9519581685692646</v>
      </c>
      <c r="R401">
        <f>'Exploratory Data Analysis - vid'!X400</f>
        <v>127</v>
      </c>
    </row>
    <row r="402" spans="1:18" x14ac:dyDescent="0.35">
      <c r="A402">
        <v>400</v>
      </c>
      <c r="B402" t="str">
        <f>'Exploratory Data Analysis - vid'!B401</f>
        <v>_NQi18nWcG8</v>
      </c>
      <c r="C402">
        <f>'Exploratory Data Analysis - vid'!N401</f>
        <v>1</v>
      </c>
      <c r="D402">
        <f>'Exploratory Data Analysis - vid'!O401</f>
        <v>2020</v>
      </c>
      <c r="E402">
        <f>IF('Exploratory Data Analysis - vid'!$AF401 = 'Multiple LR'!E$2,1,0)</f>
        <v>1</v>
      </c>
      <c r="F402">
        <f>IF('Exploratory Data Analysis - vid'!$AF401 = 'Multiple LR'!F$2,1,0)</f>
        <v>0</v>
      </c>
      <c r="G402">
        <f>IF('Exploratory Data Analysis - vid'!$AF401 = 'Multiple LR'!G$2,1,0)</f>
        <v>0</v>
      </c>
      <c r="H402">
        <f>IF('Exploratory Data Analysis - vid'!$AF401 = 'Multiple LR'!H$2,1,0)</f>
        <v>0</v>
      </c>
      <c r="I402">
        <f xml:space="preserve"> IF('Exploratory Data Analysis - vid'!$AL401='Multiple LR'!I$2,1,0)</f>
        <v>0</v>
      </c>
      <c r="J402">
        <f xml:space="preserve"> IF('Exploratory Data Analysis - vid'!$AL401='Multiple LR'!J$2,1,0)</f>
        <v>0</v>
      </c>
      <c r="K402">
        <f xml:space="preserve"> IF('Exploratory Data Analysis - vid'!$AL401='Multiple LR'!K$2,1,0)</f>
        <v>0</v>
      </c>
      <c r="L402">
        <f xml:space="preserve"> IF('Exploratory Data Analysis - vid'!$AL401='Multiple LR'!L$2,1,0)</f>
        <v>0</v>
      </c>
      <c r="M402">
        <f xml:space="preserve"> IF('Exploratory Data Analysis - vid'!$AL401='Multiple LR'!M$2,1,0)</f>
        <v>1</v>
      </c>
      <c r="N402">
        <f xml:space="preserve"> IF('Exploratory Data Analysis - vid'!$AL401='Multiple LR'!N$2,1,0)</f>
        <v>0</v>
      </c>
      <c r="O402">
        <v>311</v>
      </c>
      <c r="P402">
        <f>'Exploratory Data Analysis - vid'!V401</f>
        <v>25214</v>
      </c>
      <c r="Q402">
        <f t="shared" si="6"/>
        <v>10.135154674791215</v>
      </c>
      <c r="R402">
        <f>'Exploratory Data Analysis - vid'!X401</f>
        <v>370</v>
      </c>
    </row>
    <row r="403" spans="1:18" x14ac:dyDescent="0.35">
      <c r="A403">
        <v>401</v>
      </c>
      <c r="B403" t="str">
        <f>'Exploratory Data Analysis - vid'!B402</f>
        <v>VBVMennfF4c</v>
      </c>
      <c r="C403">
        <f>'Exploratory Data Analysis - vid'!N402</f>
        <v>1</v>
      </c>
      <c r="D403">
        <f>'Exploratory Data Analysis - vid'!O402</f>
        <v>2020</v>
      </c>
      <c r="E403">
        <f>IF('Exploratory Data Analysis - vid'!$AF402 = 'Multiple LR'!E$2,1,0)</f>
        <v>0</v>
      </c>
      <c r="F403">
        <f>IF('Exploratory Data Analysis - vid'!$AF402 = 'Multiple LR'!F$2,1,0)</f>
        <v>1</v>
      </c>
      <c r="G403">
        <f>IF('Exploratory Data Analysis - vid'!$AF402 = 'Multiple LR'!G$2,1,0)</f>
        <v>0</v>
      </c>
      <c r="H403">
        <f>IF('Exploratory Data Analysis - vid'!$AF402 = 'Multiple LR'!H$2,1,0)</f>
        <v>0</v>
      </c>
      <c r="I403">
        <f xml:space="preserve"> IF('Exploratory Data Analysis - vid'!$AL402='Multiple LR'!I$2,1,0)</f>
        <v>1</v>
      </c>
      <c r="J403">
        <f xml:space="preserve"> IF('Exploratory Data Analysis - vid'!$AL402='Multiple LR'!J$2,1,0)</f>
        <v>0</v>
      </c>
      <c r="K403">
        <f xml:space="preserve"> IF('Exploratory Data Analysis - vid'!$AL402='Multiple LR'!K$2,1,0)</f>
        <v>0</v>
      </c>
      <c r="L403">
        <f xml:space="preserve"> IF('Exploratory Data Analysis - vid'!$AL402='Multiple LR'!L$2,1,0)</f>
        <v>0</v>
      </c>
      <c r="M403">
        <f xml:space="preserve"> IF('Exploratory Data Analysis - vid'!$AL402='Multiple LR'!M$2,1,0)</f>
        <v>0</v>
      </c>
      <c r="N403">
        <f xml:space="preserve"> IF('Exploratory Data Analysis - vid'!$AL402='Multiple LR'!N$2,1,0)</f>
        <v>0</v>
      </c>
      <c r="O403">
        <v>1021</v>
      </c>
      <c r="P403">
        <f>'Exploratory Data Analysis - vid'!V402</f>
        <v>46889</v>
      </c>
      <c r="Q403">
        <f t="shared" si="6"/>
        <v>10.755538385347368</v>
      </c>
      <c r="R403">
        <f>'Exploratory Data Analysis - vid'!X402</f>
        <v>818</v>
      </c>
    </row>
    <row r="404" spans="1:18" x14ac:dyDescent="0.35">
      <c r="A404">
        <v>402</v>
      </c>
      <c r="B404" t="str">
        <f>'Exploratory Data Analysis - vid'!B403</f>
        <v>jNDFCzWCJC4</v>
      </c>
      <c r="C404">
        <f>'Exploratory Data Analysis - vid'!N403</f>
        <v>1</v>
      </c>
      <c r="D404">
        <f>'Exploratory Data Analysis - vid'!O403</f>
        <v>2020</v>
      </c>
      <c r="E404">
        <f>IF('Exploratory Data Analysis - vid'!$AF403 = 'Multiple LR'!E$2,1,0)</f>
        <v>0</v>
      </c>
      <c r="F404">
        <f>IF('Exploratory Data Analysis - vid'!$AF403 = 'Multiple LR'!F$2,1,0)</f>
        <v>1</v>
      </c>
      <c r="G404">
        <f>IF('Exploratory Data Analysis - vid'!$AF403 = 'Multiple LR'!G$2,1,0)</f>
        <v>0</v>
      </c>
      <c r="H404">
        <f>IF('Exploratory Data Analysis - vid'!$AF403 = 'Multiple LR'!H$2,1,0)</f>
        <v>0</v>
      </c>
      <c r="I404">
        <f xml:space="preserve"> IF('Exploratory Data Analysis - vid'!$AL403='Multiple LR'!I$2,1,0)</f>
        <v>1</v>
      </c>
      <c r="J404">
        <f xml:space="preserve"> IF('Exploratory Data Analysis - vid'!$AL403='Multiple LR'!J$2,1,0)</f>
        <v>0</v>
      </c>
      <c r="K404">
        <f xml:space="preserve"> IF('Exploratory Data Analysis - vid'!$AL403='Multiple LR'!K$2,1,0)</f>
        <v>0</v>
      </c>
      <c r="L404">
        <f xml:space="preserve"> IF('Exploratory Data Analysis - vid'!$AL403='Multiple LR'!L$2,1,0)</f>
        <v>0</v>
      </c>
      <c r="M404">
        <f xml:space="preserve"> IF('Exploratory Data Analysis - vid'!$AL403='Multiple LR'!M$2,1,0)</f>
        <v>0</v>
      </c>
      <c r="N404">
        <f xml:space="preserve"> IF('Exploratory Data Analysis - vid'!$AL403='Multiple LR'!N$2,1,0)</f>
        <v>0</v>
      </c>
      <c r="O404">
        <v>187</v>
      </c>
      <c r="P404">
        <f>'Exploratory Data Analysis - vid'!V403</f>
        <v>33824</v>
      </c>
      <c r="Q404">
        <f t="shared" si="6"/>
        <v>10.428925888669964</v>
      </c>
      <c r="R404">
        <f>'Exploratory Data Analysis - vid'!X403</f>
        <v>561</v>
      </c>
    </row>
    <row r="405" spans="1:18" x14ac:dyDescent="0.35">
      <c r="A405">
        <v>403</v>
      </c>
      <c r="B405" t="str">
        <f>'Exploratory Data Analysis - vid'!B404</f>
        <v>KLrIlsLqurg</v>
      </c>
      <c r="C405">
        <f>'Exploratory Data Analysis - vid'!N404</f>
        <v>12</v>
      </c>
      <c r="D405">
        <f>'Exploratory Data Analysis - vid'!O404</f>
        <v>2019</v>
      </c>
      <c r="E405">
        <f>IF('Exploratory Data Analysis - vid'!$AF404 = 'Multiple LR'!E$2,1,0)</f>
        <v>0</v>
      </c>
      <c r="F405">
        <f>IF('Exploratory Data Analysis - vid'!$AF404 = 'Multiple LR'!F$2,1,0)</f>
        <v>0</v>
      </c>
      <c r="G405">
        <f>IF('Exploratory Data Analysis - vid'!$AF404 = 'Multiple LR'!G$2,1,0)</f>
        <v>1</v>
      </c>
      <c r="H405">
        <f>IF('Exploratory Data Analysis - vid'!$AF404 = 'Multiple LR'!H$2,1,0)</f>
        <v>0</v>
      </c>
      <c r="I405">
        <f xml:space="preserve"> IF('Exploratory Data Analysis - vid'!$AL404='Multiple LR'!I$2,1,0)</f>
        <v>0</v>
      </c>
      <c r="J405">
        <f xml:space="preserve"> IF('Exploratory Data Analysis - vid'!$AL404='Multiple LR'!J$2,1,0)</f>
        <v>0</v>
      </c>
      <c r="K405">
        <f xml:space="preserve"> IF('Exploratory Data Analysis - vid'!$AL404='Multiple LR'!K$2,1,0)</f>
        <v>0</v>
      </c>
      <c r="L405">
        <f xml:space="preserve"> IF('Exploratory Data Analysis - vid'!$AL404='Multiple LR'!L$2,1,0)</f>
        <v>0</v>
      </c>
      <c r="M405">
        <f xml:space="preserve"> IF('Exploratory Data Analysis - vid'!$AL404='Multiple LR'!M$2,1,0)</f>
        <v>1</v>
      </c>
      <c r="N405">
        <f xml:space="preserve"> IF('Exploratory Data Analysis - vid'!$AL404='Multiple LR'!N$2,1,0)</f>
        <v>0</v>
      </c>
      <c r="O405">
        <v>279</v>
      </c>
      <c r="P405">
        <f>'Exploratory Data Analysis - vid'!V404</f>
        <v>17673</v>
      </c>
      <c r="Q405">
        <f t="shared" si="6"/>
        <v>9.779793330189797</v>
      </c>
      <c r="R405">
        <f>'Exploratory Data Analysis - vid'!X404</f>
        <v>179</v>
      </c>
    </row>
    <row r="406" spans="1:18" x14ac:dyDescent="0.35">
      <c r="A406">
        <v>404</v>
      </c>
      <c r="B406" t="str">
        <f>'Exploratory Data Analysis - vid'!B405</f>
        <v>TZvOkZDz88M</v>
      </c>
      <c r="C406">
        <f>'Exploratory Data Analysis - vid'!N405</f>
        <v>12</v>
      </c>
      <c r="D406">
        <f>'Exploratory Data Analysis - vid'!O405</f>
        <v>2019</v>
      </c>
      <c r="E406">
        <f>IF('Exploratory Data Analysis - vid'!$AF405 = 'Multiple LR'!E$2,1,0)</f>
        <v>0</v>
      </c>
      <c r="F406">
        <f>IF('Exploratory Data Analysis - vid'!$AF405 = 'Multiple LR'!F$2,1,0)</f>
        <v>1</v>
      </c>
      <c r="G406">
        <f>IF('Exploratory Data Analysis - vid'!$AF405 = 'Multiple LR'!G$2,1,0)</f>
        <v>0</v>
      </c>
      <c r="H406">
        <f>IF('Exploratory Data Analysis - vid'!$AF405 = 'Multiple LR'!H$2,1,0)</f>
        <v>0</v>
      </c>
      <c r="I406">
        <f xml:space="preserve"> IF('Exploratory Data Analysis - vid'!$AL405='Multiple LR'!I$2,1,0)</f>
        <v>0</v>
      </c>
      <c r="J406">
        <f xml:space="preserve"> IF('Exploratory Data Analysis - vid'!$AL405='Multiple LR'!J$2,1,0)</f>
        <v>1</v>
      </c>
      <c r="K406">
        <f xml:space="preserve"> IF('Exploratory Data Analysis - vid'!$AL405='Multiple LR'!K$2,1,0)</f>
        <v>0</v>
      </c>
      <c r="L406">
        <f xml:space="preserve"> IF('Exploratory Data Analysis - vid'!$AL405='Multiple LR'!L$2,1,0)</f>
        <v>0</v>
      </c>
      <c r="M406">
        <f xml:space="preserve"> IF('Exploratory Data Analysis - vid'!$AL405='Multiple LR'!M$2,1,0)</f>
        <v>0</v>
      </c>
      <c r="N406">
        <f xml:space="preserve"> IF('Exploratory Data Analysis - vid'!$AL405='Multiple LR'!N$2,1,0)</f>
        <v>0</v>
      </c>
      <c r="O406">
        <v>330</v>
      </c>
      <c r="P406">
        <f>'Exploratory Data Analysis - vid'!V405</f>
        <v>36714</v>
      </c>
      <c r="Q406">
        <f t="shared" si="6"/>
        <v>10.510913432690595</v>
      </c>
      <c r="R406">
        <f>'Exploratory Data Analysis - vid'!X405</f>
        <v>650</v>
      </c>
    </row>
    <row r="407" spans="1:18" x14ac:dyDescent="0.35">
      <c r="A407">
        <v>405</v>
      </c>
      <c r="B407" t="str">
        <f>'Exploratory Data Analysis - vid'!B406</f>
        <v>CZoGUjIt-mU</v>
      </c>
      <c r="C407">
        <f>'Exploratory Data Analysis - vid'!N406</f>
        <v>11</v>
      </c>
      <c r="D407">
        <f>'Exploratory Data Analysis - vid'!O406</f>
        <v>2019</v>
      </c>
      <c r="E407">
        <f>IF('Exploratory Data Analysis - vid'!$AF406 = 'Multiple LR'!E$2,1,0)</f>
        <v>0</v>
      </c>
      <c r="F407">
        <f>IF('Exploratory Data Analysis - vid'!$AF406 = 'Multiple LR'!F$2,1,0)</f>
        <v>0</v>
      </c>
      <c r="G407">
        <f>IF('Exploratory Data Analysis - vid'!$AF406 = 'Multiple LR'!G$2,1,0)</f>
        <v>1</v>
      </c>
      <c r="H407">
        <f>IF('Exploratory Data Analysis - vid'!$AF406 = 'Multiple LR'!H$2,1,0)</f>
        <v>0</v>
      </c>
      <c r="I407">
        <f xml:space="preserve"> IF('Exploratory Data Analysis - vid'!$AL406='Multiple LR'!I$2,1,0)</f>
        <v>0</v>
      </c>
      <c r="J407">
        <f xml:space="preserve"> IF('Exploratory Data Analysis - vid'!$AL406='Multiple LR'!J$2,1,0)</f>
        <v>0</v>
      </c>
      <c r="K407">
        <f xml:space="preserve"> IF('Exploratory Data Analysis - vid'!$AL406='Multiple LR'!K$2,1,0)</f>
        <v>0</v>
      </c>
      <c r="L407">
        <f xml:space="preserve"> IF('Exploratory Data Analysis - vid'!$AL406='Multiple LR'!L$2,1,0)</f>
        <v>0</v>
      </c>
      <c r="M407">
        <f xml:space="preserve"> IF('Exploratory Data Analysis - vid'!$AL406='Multiple LR'!M$2,1,0)</f>
        <v>1</v>
      </c>
      <c r="N407">
        <f xml:space="preserve"> IF('Exploratory Data Analysis - vid'!$AL406='Multiple LR'!N$2,1,0)</f>
        <v>0</v>
      </c>
      <c r="O407">
        <v>559</v>
      </c>
      <c r="P407">
        <f>'Exploratory Data Analysis - vid'!V406</f>
        <v>10862</v>
      </c>
      <c r="Q407">
        <f t="shared" si="6"/>
        <v>9.2930257385947908</v>
      </c>
      <c r="R407">
        <f>'Exploratory Data Analysis - vid'!X406</f>
        <v>200</v>
      </c>
    </row>
    <row r="408" spans="1:18" x14ac:dyDescent="0.35">
      <c r="A408">
        <v>406</v>
      </c>
      <c r="B408" t="str">
        <f>'Exploratory Data Analysis - vid'!B407</f>
        <v>Kd7qmrb1E7Q</v>
      </c>
      <c r="C408">
        <f>'Exploratory Data Analysis - vid'!N407</f>
        <v>11</v>
      </c>
      <c r="D408">
        <f>'Exploratory Data Analysis - vid'!O407</f>
        <v>2019</v>
      </c>
      <c r="E408">
        <f>IF('Exploratory Data Analysis - vid'!$AF407 = 'Multiple LR'!E$2,1,0)</f>
        <v>1</v>
      </c>
      <c r="F408">
        <f>IF('Exploratory Data Analysis - vid'!$AF407 = 'Multiple LR'!F$2,1,0)</f>
        <v>0</v>
      </c>
      <c r="G408">
        <f>IF('Exploratory Data Analysis - vid'!$AF407 = 'Multiple LR'!G$2,1,0)</f>
        <v>0</v>
      </c>
      <c r="H408">
        <f>IF('Exploratory Data Analysis - vid'!$AF407 = 'Multiple LR'!H$2,1,0)</f>
        <v>0</v>
      </c>
      <c r="I408">
        <f xml:space="preserve"> IF('Exploratory Data Analysis - vid'!$AL407='Multiple LR'!I$2,1,0)</f>
        <v>0</v>
      </c>
      <c r="J408">
        <f xml:space="preserve"> IF('Exploratory Data Analysis - vid'!$AL407='Multiple LR'!J$2,1,0)</f>
        <v>0</v>
      </c>
      <c r="K408">
        <f xml:space="preserve"> IF('Exploratory Data Analysis - vid'!$AL407='Multiple LR'!K$2,1,0)</f>
        <v>1</v>
      </c>
      <c r="L408">
        <f xml:space="preserve"> IF('Exploratory Data Analysis - vid'!$AL407='Multiple LR'!L$2,1,0)</f>
        <v>0</v>
      </c>
      <c r="M408">
        <f xml:space="preserve"> IF('Exploratory Data Analysis - vid'!$AL407='Multiple LR'!M$2,1,0)</f>
        <v>0</v>
      </c>
      <c r="N408">
        <f xml:space="preserve"> IF('Exploratory Data Analysis - vid'!$AL407='Multiple LR'!N$2,1,0)</f>
        <v>0</v>
      </c>
      <c r="O408">
        <v>411</v>
      </c>
      <c r="P408">
        <f>'Exploratory Data Analysis - vid'!V407</f>
        <v>20395</v>
      </c>
      <c r="Q408">
        <f t="shared" si="6"/>
        <v>9.9230450517516591</v>
      </c>
      <c r="R408">
        <f>'Exploratory Data Analysis - vid'!X407</f>
        <v>304</v>
      </c>
    </row>
    <row r="409" spans="1:18" x14ac:dyDescent="0.35">
      <c r="A409">
        <v>407</v>
      </c>
      <c r="B409" t="str">
        <f>'Exploratory Data Analysis - vid'!B408</f>
        <v>CLDOFD0E1oM</v>
      </c>
      <c r="C409">
        <f>'Exploratory Data Analysis - vid'!N408</f>
        <v>11</v>
      </c>
      <c r="D409">
        <f>'Exploratory Data Analysis - vid'!O408</f>
        <v>2019</v>
      </c>
      <c r="E409">
        <f>IF('Exploratory Data Analysis - vid'!$AF408 = 'Multiple LR'!E$2,1,0)</f>
        <v>0</v>
      </c>
      <c r="F409">
        <f>IF('Exploratory Data Analysis - vid'!$AF408 = 'Multiple LR'!F$2,1,0)</f>
        <v>1</v>
      </c>
      <c r="G409">
        <f>IF('Exploratory Data Analysis - vid'!$AF408 = 'Multiple LR'!G$2,1,0)</f>
        <v>0</v>
      </c>
      <c r="H409">
        <f>IF('Exploratory Data Analysis - vid'!$AF408 = 'Multiple LR'!H$2,1,0)</f>
        <v>0</v>
      </c>
      <c r="I409">
        <f xml:space="preserve"> IF('Exploratory Data Analysis - vid'!$AL408='Multiple LR'!I$2,1,0)</f>
        <v>0</v>
      </c>
      <c r="J409">
        <f xml:space="preserve"> IF('Exploratory Data Analysis - vid'!$AL408='Multiple LR'!J$2,1,0)</f>
        <v>0</v>
      </c>
      <c r="K409">
        <f xml:space="preserve"> IF('Exploratory Data Analysis - vid'!$AL408='Multiple LR'!K$2,1,0)</f>
        <v>1</v>
      </c>
      <c r="L409">
        <f xml:space="preserve"> IF('Exploratory Data Analysis - vid'!$AL408='Multiple LR'!L$2,1,0)</f>
        <v>0</v>
      </c>
      <c r="M409">
        <f xml:space="preserve"> IF('Exploratory Data Analysis - vid'!$AL408='Multiple LR'!M$2,1,0)</f>
        <v>0</v>
      </c>
      <c r="N409">
        <f xml:space="preserve"> IF('Exploratory Data Analysis - vid'!$AL408='Multiple LR'!N$2,1,0)</f>
        <v>0</v>
      </c>
      <c r="O409">
        <v>338</v>
      </c>
      <c r="P409">
        <f>'Exploratory Data Analysis - vid'!V408</f>
        <v>9004</v>
      </c>
      <c r="Q409">
        <f t="shared" si="6"/>
        <v>9.1054242020266223</v>
      </c>
      <c r="R409">
        <f>'Exploratory Data Analysis - vid'!X408</f>
        <v>206</v>
      </c>
    </row>
    <row r="410" spans="1:18" x14ac:dyDescent="0.35">
      <c r="A410">
        <v>408</v>
      </c>
      <c r="B410" t="str">
        <f>'Exploratory Data Analysis - vid'!B409</f>
        <v>eaOmuvRY2H0</v>
      </c>
      <c r="C410">
        <f>'Exploratory Data Analysis - vid'!N409</f>
        <v>11</v>
      </c>
      <c r="D410">
        <f>'Exploratory Data Analysis - vid'!O409</f>
        <v>2019</v>
      </c>
      <c r="E410">
        <f>IF('Exploratory Data Analysis - vid'!$AF409 = 'Multiple LR'!E$2,1,0)</f>
        <v>0</v>
      </c>
      <c r="F410">
        <f>IF('Exploratory Data Analysis - vid'!$AF409 = 'Multiple LR'!F$2,1,0)</f>
        <v>1</v>
      </c>
      <c r="G410">
        <f>IF('Exploratory Data Analysis - vid'!$AF409 = 'Multiple LR'!G$2,1,0)</f>
        <v>0</v>
      </c>
      <c r="H410">
        <f>IF('Exploratory Data Analysis - vid'!$AF409 = 'Multiple LR'!H$2,1,0)</f>
        <v>0</v>
      </c>
      <c r="I410">
        <f xml:space="preserve"> IF('Exploratory Data Analysis - vid'!$AL409='Multiple LR'!I$2,1,0)</f>
        <v>0</v>
      </c>
      <c r="J410">
        <f xml:space="preserve"> IF('Exploratory Data Analysis - vid'!$AL409='Multiple LR'!J$2,1,0)</f>
        <v>0</v>
      </c>
      <c r="K410">
        <f xml:space="preserve"> IF('Exploratory Data Analysis - vid'!$AL409='Multiple LR'!K$2,1,0)</f>
        <v>0</v>
      </c>
      <c r="L410">
        <f xml:space="preserve"> IF('Exploratory Data Analysis - vid'!$AL409='Multiple LR'!L$2,1,0)</f>
        <v>0</v>
      </c>
      <c r="M410">
        <f xml:space="preserve"> IF('Exploratory Data Analysis - vid'!$AL409='Multiple LR'!M$2,1,0)</f>
        <v>1</v>
      </c>
      <c r="N410">
        <f xml:space="preserve"> IF('Exploratory Data Analysis - vid'!$AL409='Multiple LR'!N$2,1,0)</f>
        <v>0</v>
      </c>
      <c r="O410">
        <v>253</v>
      </c>
      <c r="P410">
        <f>'Exploratory Data Analysis - vid'!V409</f>
        <v>8889</v>
      </c>
      <c r="Q410">
        <f t="shared" si="6"/>
        <v>9.0925698362416743</v>
      </c>
      <c r="R410">
        <f>'Exploratory Data Analysis - vid'!X409</f>
        <v>152</v>
      </c>
    </row>
    <row r="411" spans="1:18" x14ac:dyDescent="0.35">
      <c r="A411">
        <v>409</v>
      </c>
      <c r="B411" t="str">
        <f>'Exploratory Data Analysis - vid'!B410</f>
        <v>BydWDT6qDbw</v>
      </c>
      <c r="C411">
        <f>'Exploratory Data Analysis - vid'!N410</f>
        <v>10</v>
      </c>
      <c r="D411">
        <f>'Exploratory Data Analysis - vid'!O410</f>
        <v>2019</v>
      </c>
      <c r="E411">
        <f>IF('Exploratory Data Analysis - vid'!$AF410 = 'Multiple LR'!E$2,1,0)</f>
        <v>0</v>
      </c>
      <c r="F411">
        <f>IF('Exploratory Data Analysis - vid'!$AF410 = 'Multiple LR'!F$2,1,0)</f>
        <v>1</v>
      </c>
      <c r="G411">
        <f>IF('Exploratory Data Analysis - vid'!$AF410 = 'Multiple LR'!G$2,1,0)</f>
        <v>0</v>
      </c>
      <c r="H411">
        <f>IF('Exploratory Data Analysis - vid'!$AF410 = 'Multiple LR'!H$2,1,0)</f>
        <v>0</v>
      </c>
      <c r="I411">
        <f xml:space="preserve"> IF('Exploratory Data Analysis - vid'!$AL410='Multiple LR'!I$2,1,0)</f>
        <v>0</v>
      </c>
      <c r="J411">
        <f xml:space="preserve"> IF('Exploratory Data Analysis - vid'!$AL410='Multiple LR'!J$2,1,0)</f>
        <v>1</v>
      </c>
      <c r="K411">
        <f xml:space="preserve"> IF('Exploratory Data Analysis - vid'!$AL410='Multiple LR'!K$2,1,0)</f>
        <v>0</v>
      </c>
      <c r="L411">
        <f xml:space="preserve"> IF('Exploratory Data Analysis - vid'!$AL410='Multiple LR'!L$2,1,0)</f>
        <v>0</v>
      </c>
      <c r="M411">
        <f xml:space="preserve"> IF('Exploratory Data Analysis - vid'!$AL410='Multiple LR'!M$2,1,0)</f>
        <v>0</v>
      </c>
      <c r="N411">
        <f xml:space="preserve"> IF('Exploratory Data Analysis - vid'!$AL410='Multiple LR'!N$2,1,0)</f>
        <v>0</v>
      </c>
      <c r="O411">
        <v>232</v>
      </c>
      <c r="P411">
        <f>'Exploratory Data Analysis - vid'!V410</f>
        <v>37251</v>
      </c>
      <c r="Q411">
        <f t="shared" si="6"/>
        <v>10.525434069084952</v>
      </c>
      <c r="R411">
        <f>'Exploratory Data Analysis - vid'!X410</f>
        <v>544</v>
      </c>
    </row>
    <row r="412" spans="1:18" x14ac:dyDescent="0.35">
      <c r="A412">
        <v>410</v>
      </c>
      <c r="B412" t="str">
        <f>'Exploratory Data Analysis - vid'!B411</f>
        <v>vYU4xsKXv2w</v>
      </c>
      <c r="C412">
        <f>'Exploratory Data Analysis - vid'!N411</f>
        <v>10</v>
      </c>
      <c r="D412">
        <f>'Exploratory Data Analysis - vid'!O411</f>
        <v>2019</v>
      </c>
      <c r="E412">
        <f>IF('Exploratory Data Analysis - vid'!$AF411 = 'Multiple LR'!E$2,1,0)</f>
        <v>0</v>
      </c>
      <c r="F412">
        <f>IF('Exploratory Data Analysis - vid'!$AF411 = 'Multiple LR'!F$2,1,0)</f>
        <v>0</v>
      </c>
      <c r="G412">
        <f>IF('Exploratory Data Analysis - vid'!$AF411 = 'Multiple LR'!G$2,1,0)</f>
        <v>1</v>
      </c>
      <c r="H412">
        <f>IF('Exploratory Data Analysis - vid'!$AF411 = 'Multiple LR'!H$2,1,0)</f>
        <v>0</v>
      </c>
      <c r="I412">
        <f xml:space="preserve"> IF('Exploratory Data Analysis - vid'!$AL411='Multiple LR'!I$2,1,0)</f>
        <v>1</v>
      </c>
      <c r="J412">
        <f xml:space="preserve"> IF('Exploratory Data Analysis - vid'!$AL411='Multiple LR'!J$2,1,0)</f>
        <v>0</v>
      </c>
      <c r="K412">
        <f xml:space="preserve"> IF('Exploratory Data Analysis - vid'!$AL411='Multiple LR'!K$2,1,0)</f>
        <v>0</v>
      </c>
      <c r="L412">
        <f xml:space="preserve"> IF('Exploratory Data Analysis - vid'!$AL411='Multiple LR'!L$2,1,0)</f>
        <v>0</v>
      </c>
      <c r="M412">
        <f xml:space="preserve"> IF('Exploratory Data Analysis - vid'!$AL411='Multiple LR'!M$2,1,0)</f>
        <v>0</v>
      </c>
      <c r="N412">
        <f xml:space="preserve"> IF('Exploratory Data Analysis - vid'!$AL411='Multiple LR'!N$2,1,0)</f>
        <v>0</v>
      </c>
      <c r="O412">
        <v>254</v>
      </c>
      <c r="P412">
        <f>'Exploratory Data Analysis - vid'!V411</f>
        <v>119936</v>
      </c>
      <c r="Q412">
        <f t="shared" si="6"/>
        <v>11.69471354615804</v>
      </c>
      <c r="R412">
        <f>'Exploratory Data Analysis - vid'!X411</f>
        <v>1273</v>
      </c>
    </row>
    <row r="413" spans="1:18" x14ac:dyDescent="0.35">
      <c r="A413">
        <v>411</v>
      </c>
      <c r="B413" t="str">
        <f>'Exploratory Data Analysis - vid'!B412</f>
        <v>DFnqduWykT8</v>
      </c>
      <c r="C413">
        <f>'Exploratory Data Analysis - vid'!N412</f>
        <v>10</v>
      </c>
      <c r="D413">
        <f>'Exploratory Data Analysis - vid'!O412</f>
        <v>2019</v>
      </c>
      <c r="E413">
        <f>IF('Exploratory Data Analysis - vid'!$AF412 = 'Multiple LR'!E$2,1,0)</f>
        <v>0</v>
      </c>
      <c r="F413">
        <f>IF('Exploratory Data Analysis - vid'!$AF412 = 'Multiple LR'!F$2,1,0)</f>
        <v>1</v>
      </c>
      <c r="G413">
        <f>IF('Exploratory Data Analysis - vid'!$AF412 = 'Multiple LR'!G$2,1,0)</f>
        <v>0</v>
      </c>
      <c r="H413">
        <f>IF('Exploratory Data Analysis - vid'!$AF412 = 'Multiple LR'!H$2,1,0)</f>
        <v>0</v>
      </c>
      <c r="I413">
        <f xml:space="preserve"> IF('Exploratory Data Analysis - vid'!$AL412='Multiple LR'!I$2,1,0)</f>
        <v>1</v>
      </c>
      <c r="J413">
        <f xml:space="preserve"> IF('Exploratory Data Analysis - vid'!$AL412='Multiple LR'!J$2,1,0)</f>
        <v>0</v>
      </c>
      <c r="K413">
        <f xml:space="preserve"> IF('Exploratory Data Analysis - vid'!$AL412='Multiple LR'!K$2,1,0)</f>
        <v>0</v>
      </c>
      <c r="L413">
        <f xml:space="preserve"> IF('Exploratory Data Analysis - vid'!$AL412='Multiple LR'!L$2,1,0)</f>
        <v>0</v>
      </c>
      <c r="M413">
        <f xml:space="preserve"> IF('Exploratory Data Analysis - vid'!$AL412='Multiple LR'!M$2,1,0)</f>
        <v>0</v>
      </c>
      <c r="N413">
        <f xml:space="preserve"> IF('Exploratory Data Analysis - vid'!$AL412='Multiple LR'!N$2,1,0)</f>
        <v>0</v>
      </c>
      <c r="O413">
        <v>632</v>
      </c>
      <c r="P413">
        <f>'Exploratory Data Analysis - vid'!V412</f>
        <v>67664</v>
      </c>
      <c r="Q413">
        <f t="shared" si="6"/>
        <v>11.122309559712269</v>
      </c>
      <c r="R413">
        <f>'Exploratory Data Analysis - vid'!X412</f>
        <v>1903</v>
      </c>
    </row>
    <row r="414" spans="1:18" x14ac:dyDescent="0.35">
      <c r="A414">
        <v>412</v>
      </c>
      <c r="B414" t="str">
        <f>'Exploratory Data Analysis - vid'!B413</f>
        <v>_OCbrrt6qlM</v>
      </c>
      <c r="C414">
        <f>'Exploratory Data Analysis - vid'!N413</f>
        <v>10</v>
      </c>
      <c r="D414">
        <f>'Exploratory Data Analysis - vid'!O413</f>
        <v>2019</v>
      </c>
      <c r="E414">
        <f>IF('Exploratory Data Analysis - vid'!$AF413 = 'Multiple LR'!E$2,1,0)</f>
        <v>1</v>
      </c>
      <c r="F414">
        <f>IF('Exploratory Data Analysis - vid'!$AF413 = 'Multiple LR'!F$2,1,0)</f>
        <v>0</v>
      </c>
      <c r="G414">
        <f>IF('Exploratory Data Analysis - vid'!$AF413 = 'Multiple LR'!G$2,1,0)</f>
        <v>0</v>
      </c>
      <c r="H414">
        <f>IF('Exploratory Data Analysis - vid'!$AF413 = 'Multiple LR'!H$2,1,0)</f>
        <v>0</v>
      </c>
      <c r="I414">
        <f xml:space="preserve"> IF('Exploratory Data Analysis - vid'!$AL413='Multiple LR'!I$2,1,0)</f>
        <v>1</v>
      </c>
      <c r="J414">
        <f xml:space="preserve"> IF('Exploratory Data Analysis - vid'!$AL413='Multiple LR'!J$2,1,0)</f>
        <v>0</v>
      </c>
      <c r="K414">
        <f xml:space="preserve"> IF('Exploratory Data Analysis - vid'!$AL413='Multiple LR'!K$2,1,0)</f>
        <v>0</v>
      </c>
      <c r="L414">
        <f xml:space="preserve"> IF('Exploratory Data Analysis - vid'!$AL413='Multiple LR'!L$2,1,0)</f>
        <v>0</v>
      </c>
      <c r="M414">
        <f xml:space="preserve"> IF('Exploratory Data Analysis - vid'!$AL413='Multiple LR'!M$2,1,0)</f>
        <v>0</v>
      </c>
      <c r="N414">
        <f xml:space="preserve"> IF('Exploratory Data Analysis - vid'!$AL413='Multiple LR'!N$2,1,0)</f>
        <v>0</v>
      </c>
      <c r="O414">
        <v>444</v>
      </c>
      <c r="P414">
        <f>'Exploratory Data Analysis - vid'!V413</f>
        <v>16044</v>
      </c>
      <c r="Q414">
        <f t="shared" si="6"/>
        <v>9.6830902268899433</v>
      </c>
      <c r="R414">
        <f>'Exploratory Data Analysis - vid'!X413</f>
        <v>258</v>
      </c>
    </row>
    <row r="415" spans="1:18" x14ac:dyDescent="0.35">
      <c r="A415">
        <v>413</v>
      </c>
      <c r="B415" t="str">
        <f>'Exploratory Data Analysis - vid'!B414</f>
        <v>MNLmEtX2Iig</v>
      </c>
      <c r="C415">
        <f>'Exploratory Data Analysis - vid'!N414</f>
        <v>10</v>
      </c>
      <c r="D415">
        <f>'Exploratory Data Analysis - vid'!O414</f>
        <v>2019</v>
      </c>
      <c r="E415">
        <f>IF('Exploratory Data Analysis - vid'!$AF414 = 'Multiple LR'!E$2,1,0)</f>
        <v>0</v>
      </c>
      <c r="F415">
        <f>IF('Exploratory Data Analysis - vid'!$AF414 = 'Multiple LR'!F$2,1,0)</f>
        <v>1</v>
      </c>
      <c r="G415">
        <f>IF('Exploratory Data Analysis - vid'!$AF414 = 'Multiple LR'!G$2,1,0)</f>
        <v>0</v>
      </c>
      <c r="H415">
        <f>IF('Exploratory Data Analysis - vid'!$AF414 = 'Multiple LR'!H$2,1,0)</f>
        <v>0</v>
      </c>
      <c r="I415">
        <f xml:space="preserve"> IF('Exploratory Data Analysis - vid'!$AL414='Multiple LR'!I$2,1,0)</f>
        <v>0</v>
      </c>
      <c r="J415">
        <f xml:space="preserve"> IF('Exploratory Data Analysis - vid'!$AL414='Multiple LR'!J$2,1,0)</f>
        <v>1</v>
      </c>
      <c r="K415">
        <f xml:space="preserve"> IF('Exploratory Data Analysis - vid'!$AL414='Multiple LR'!K$2,1,0)</f>
        <v>0</v>
      </c>
      <c r="L415">
        <f xml:space="preserve"> IF('Exploratory Data Analysis - vid'!$AL414='Multiple LR'!L$2,1,0)</f>
        <v>0</v>
      </c>
      <c r="M415">
        <f xml:space="preserve"> IF('Exploratory Data Analysis - vid'!$AL414='Multiple LR'!M$2,1,0)</f>
        <v>0</v>
      </c>
      <c r="N415">
        <f xml:space="preserve"> IF('Exploratory Data Analysis - vid'!$AL414='Multiple LR'!N$2,1,0)</f>
        <v>0</v>
      </c>
      <c r="O415">
        <v>613</v>
      </c>
      <c r="P415">
        <f>'Exploratory Data Analysis - vid'!V414</f>
        <v>146981</v>
      </c>
      <c r="Q415">
        <f t="shared" si="6"/>
        <v>11.898058605706472</v>
      </c>
      <c r="R415">
        <f>'Exploratory Data Analysis - vid'!X414</f>
        <v>2514</v>
      </c>
    </row>
    <row r="416" spans="1:18" x14ac:dyDescent="0.35">
      <c r="A416">
        <v>414</v>
      </c>
      <c r="B416" t="str">
        <f>'Exploratory Data Analysis - vid'!B415</f>
        <v>RTPdJkj11DI</v>
      </c>
      <c r="C416">
        <f>'Exploratory Data Analysis - vid'!N415</f>
        <v>10</v>
      </c>
      <c r="D416">
        <f>'Exploratory Data Analysis - vid'!O415</f>
        <v>2019</v>
      </c>
      <c r="E416">
        <f>IF('Exploratory Data Analysis - vid'!$AF415 = 'Multiple LR'!E$2,1,0)</f>
        <v>0</v>
      </c>
      <c r="F416">
        <f>IF('Exploratory Data Analysis - vid'!$AF415 = 'Multiple LR'!F$2,1,0)</f>
        <v>1</v>
      </c>
      <c r="G416">
        <f>IF('Exploratory Data Analysis - vid'!$AF415 = 'Multiple LR'!G$2,1,0)</f>
        <v>0</v>
      </c>
      <c r="H416">
        <f>IF('Exploratory Data Analysis - vid'!$AF415 = 'Multiple LR'!H$2,1,0)</f>
        <v>0</v>
      </c>
      <c r="I416">
        <f xml:space="preserve"> IF('Exploratory Data Analysis - vid'!$AL415='Multiple LR'!I$2,1,0)</f>
        <v>1</v>
      </c>
      <c r="J416">
        <f xml:space="preserve"> IF('Exploratory Data Analysis - vid'!$AL415='Multiple LR'!J$2,1,0)</f>
        <v>0</v>
      </c>
      <c r="K416">
        <f xml:space="preserve"> IF('Exploratory Data Analysis - vid'!$AL415='Multiple LR'!K$2,1,0)</f>
        <v>0</v>
      </c>
      <c r="L416">
        <f xml:space="preserve"> IF('Exploratory Data Analysis - vid'!$AL415='Multiple LR'!L$2,1,0)</f>
        <v>0</v>
      </c>
      <c r="M416">
        <f xml:space="preserve"> IF('Exploratory Data Analysis - vid'!$AL415='Multiple LR'!M$2,1,0)</f>
        <v>0</v>
      </c>
      <c r="N416">
        <f xml:space="preserve"> IF('Exploratory Data Analysis - vid'!$AL415='Multiple LR'!N$2,1,0)</f>
        <v>0</v>
      </c>
      <c r="O416">
        <v>322</v>
      </c>
      <c r="P416">
        <f>'Exploratory Data Analysis - vid'!V415</f>
        <v>26443</v>
      </c>
      <c r="Q416">
        <f t="shared" si="6"/>
        <v>10.182746751976826</v>
      </c>
      <c r="R416">
        <f>'Exploratory Data Analysis - vid'!X415</f>
        <v>475</v>
      </c>
    </row>
    <row r="417" spans="1:18" x14ac:dyDescent="0.35">
      <c r="A417">
        <v>415</v>
      </c>
      <c r="B417" t="str">
        <f>'Exploratory Data Analysis - vid'!B416</f>
        <v>WudiXOhw4gk</v>
      </c>
      <c r="C417">
        <f>'Exploratory Data Analysis - vid'!N416</f>
        <v>9</v>
      </c>
      <c r="D417">
        <f>'Exploratory Data Analysis - vid'!O416</f>
        <v>2019</v>
      </c>
      <c r="E417">
        <f>IF('Exploratory Data Analysis - vid'!$AF416 = 'Multiple LR'!E$2,1,0)</f>
        <v>0</v>
      </c>
      <c r="F417">
        <f>IF('Exploratory Data Analysis - vid'!$AF416 = 'Multiple LR'!F$2,1,0)</f>
        <v>1</v>
      </c>
      <c r="G417">
        <f>IF('Exploratory Data Analysis - vid'!$AF416 = 'Multiple LR'!G$2,1,0)</f>
        <v>0</v>
      </c>
      <c r="H417">
        <f>IF('Exploratory Data Analysis - vid'!$AF416 = 'Multiple LR'!H$2,1,0)</f>
        <v>0</v>
      </c>
      <c r="I417">
        <f xml:space="preserve"> IF('Exploratory Data Analysis - vid'!$AL416='Multiple LR'!I$2,1,0)</f>
        <v>0</v>
      </c>
      <c r="J417">
        <f xml:space="preserve"> IF('Exploratory Data Analysis - vid'!$AL416='Multiple LR'!J$2,1,0)</f>
        <v>0</v>
      </c>
      <c r="K417">
        <f xml:space="preserve"> IF('Exploratory Data Analysis - vid'!$AL416='Multiple LR'!K$2,1,0)</f>
        <v>0</v>
      </c>
      <c r="L417">
        <f xml:space="preserve"> IF('Exploratory Data Analysis - vid'!$AL416='Multiple LR'!L$2,1,0)</f>
        <v>0</v>
      </c>
      <c r="M417">
        <f xml:space="preserve"> IF('Exploratory Data Analysis - vid'!$AL416='Multiple LR'!M$2,1,0)</f>
        <v>0</v>
      </c>
      <c r="N417">
        <f xml:space="preserve"> IF('Exploratory Data Analysis - vid'!$AL416='Multiple LR'!N$2,1,0)</f>
        <v>1</v>
      </c>
      <c r="O417">
        <v>429</v>
      </c>
      <c r="P417">
        <f>'Exploratory Data Analysis - vid'!V416</f>
        <v>19319</v>
      </c>
      <c r="Q417">
        <f t="shared" si="6"/>
        <v>9.8688443465925548</v>
      </c>
      <c r="R417">
        <f>'Exploratory Data Analysis - vid'!X416</f>
        <v>283</v>
      </c>
    </row>
    <row r="418" spans="1:18" x14ac:dyDescent="0.35">
      <c r="A418">
        <v>416</v>
      </c>
      <c r="B418" t="str">
        <f>'Exploratory Data Analysis - vid'!B417</f>
        <v>sTzVlA6ImMU</v>
      </c>
      <c r="C418">
        <f>'Exploratory Data Analysis - vid'!N417</f>
        <v>9</v>
      </c>
      <c r="D418">
        <f>'Exploratory Data Analysis - vid'!O417</f>
        <v>2019</v>
      </c>
      <c r="E418">
        <f>IF('Exploratory Data Analysis - vid'!$AF417 = 'Multiple LR'!E$2,1,0)</f>
        <v>0</v>
      </c>
      <c r="F418">
        <f>IF('Exploratory Data Analysis - vid'!$AF417 = 'Multiple LR'!F$2,1,0)</f>
        <v>1</v>
      </c>
      <c r="G418">
        <f>IF('Exploratory Data Analysis - vid'!$AF417 = 'Multiple LR'!G$2,1,0)</f>
        <v>0</v>
      </c>
      <c r="H418">
        <f>IF('Exploratory Data Analysis - vid'!$AF417 = 'Multiple LR'!H$2,1,0)</f>
        <v>0</v>
      </c>
      <c r="I418">
        <f xml:space="preserve"> IF('Exploratory Data Analysis - vid'!$AL417='Multiple LR'!I$2,1,0)</f>
        <v>0</v>
      </c>
      <c r="J418">
        <f xml:space="preserve"> IF('Exploratory Data Analysis - vid'!$AL417='Multiple LR'!J$2,1,0)</f>
        <v>1</v>
      </c>
      <c r="K418">
        <f xml:space="preserve"> IF('Exploratory Data Analysis - vid'!$AL417='Multiple LR'!K$2,1,0)</f>
        <v>0</v>
      </c>
      <c r="L418">
        <f xml:space="preserve"> IF('Exploratory Data Analysis - vid'!$AL417='Multiple LR'!L$2,1,0)</f>
        <v>0</v>
      </c>
      <c r="M418">
        <f xml:space="preserve"> IF('Exploratory Data Analysis - vid'!$AL417='Multiple LR'!M$2,1,0)</f>
        <v>0</v>
      </c>
      <c r="N418">
        <f xml:space="preserve"> IF('Exploratory Data Analysis - vid'!$AL417='Multiple LR'!N$2,1,0)</f>
        <v>0</v>
      </c>
      <c r="O418">
        <v>224</v>
      </c>
      <c r="P418">
        <f>'Exploratory Data Analysis - vid'!V417</f>
        <v>10594</v>
      </c>
      <c r="Q418">
        <f t="shared" si="6"/>
        <v>9.2680430821044713</v>
      </c>
      <c r="R418">
        <f>'Exploratory Data Analysis - vid'!X417</f>
        <v>148</v>
      </c>
    </row>
    <row r="419" spans="1:18" x14ac:dyDescent="0.35">
      <c r="A419">
        <v>417</v>
      </c>
      <c r="B419" t="str">
        <f>'Exploratory Data Analysis - vid'!B418</f>
        <v>o7EfgC2Tcdo</v>
      </c>
      <c r="C419">
        <f>'Exploratory Data Analysis - vid'!N418</f>
        <v>3</v>
      </c>
      <c r="D419">
        <f>'Exploratory Data Analysis - vid'!O418</f>
        <v>2023</v>
      </c>
      <c r="E419">
        <f>IF('Exploratory Data Analysis - vid'!$AF418 = 'Multiple LR'!E$2,1,0)</f>
        <v>1</v>
      </c>
      <c r="F419">
        <f>IF('Exploratory Data Analysis - vid'!$AF418 = 'Multiple LR'!F$2,1,0)</f>
        <v>0</v>
      </c>
      <c r="G419">
        <f>IF('Exploratory Data Analysis - vid'!$AF418 = 'Multiple LR'!G$2,1,0)</f>
        <v>0</v>
      </c>
      <c r="H419">
        <f>IF('Exploratory Data Analysis - vid'!$AF418 = 'Multiple LR'!H$2,1,0)</f>
        <v>0</v>
      </c>
      <c r="I419">
        <f xml:space="preserve"> IF('Exploratory Data Analysis - vid'!$AL418='Multiple LR'!I$2,1,0)</f>
        <v>0</v>
      </c>
      <c r="J419">
        <f xml:space="preserve"> IF('Exploratory Data Analysis - vid'!$AL418='Multiple LR'!J$2,1,0)</f>
        <v>0</v>
      </c>
      <c r="K419">
        <f xml:space="preserve"> IF('Exploratory Data Analysis - vid'!$AL418='Multiple LR'!K$2,1,0)</f>
        <v>1</v>
      </c>
      <c r="L419">
        <f xml:space="preserve"> IF('Exploratory Data Analysis - vid'!$AL418='Multiple LR'!L$2,1,0)</f>
        <v>0</v>
      </c>
      <c r="M419">
        <f xml:space="preserve"> IF('Exploratory Data Analysis - vid'!$AL418='Multiple LR'!M$2,1,0)</f>
        <v>0</v>
      </c>
      <c r="N419">
        <f xml:space="preserve"> IF('Exploratory Data Analysis - vid'!$AL418='Multiple LR'!N$2,1,0)</f>
        <v>0</v>
      </c>
      <c r="O419">
        <v>467</v>
      </c>
      <c r="P419">
        <f>'Exploratory Data Analysis - vid'!V418</f>
        <v>9748</v>
      </c>
      <c r="Q419">
        <f t="shared" si="6"/>
        <v>9.1848174147450976</v>
      </c>
      <c r="R419">
        <f>'Exploratory Data Analysis - vid'!X418</f>
        <v>328</v>
      </c>
    </row>
    <row r="420" spans="1:18" x14ac:dyDescent="0.35">
      <c r="A420">
        <v>418</v>
      </c>
      <c r="B420" t="str">
        <f>'Exploratory Data Analysis - vid'!B419</f>
        <v>P1-eC8LFC34</v>
      </c>
      <c r="C420">
        <f>'Exploratory Data Analysis - vid'!N419</f>
        <v>12</v>
      </c>
      <c r="D420">
        <f>'Exploratory Data Analysis - vid'!O419</f>
        <v>2020</v>
      </c>
      <c r="E420">
        <f>IF('Exploratory Data Analysis - vid'!$AF419 = 'Multiple LR'!E$2,1,0)</f>
        <v>0</v>
      </c>
      <c r="F420">
        <f>IF('Exploratory Data Analysis - vid'!$AF419 = 'Multiple LR'!F$2,1,0)</f>
        <v>1</v>
      </c>
      <c r="G420">
        <f>IF('Exploratory Data Analysis - vid'!$AF419 = 'Multiple LR'!G$2,1,0)</f>
        <v>0</v>
      </c>
      <c r="H420">
        <f>IF('Exploratory Data Analysis - vid'!$AF419 = 'Multiple LR'!H$2,1,0)</f>
        <v>0</v>
      </c>
      <c r="I420">
        <f xml:space="preserve"> IF('Exploratory Data Analysis - vid'!$AL419='Multiple LR'!I$2,1,0)</f>
        <v>0</v>
      </c>
      <c r="J420">
        <f xml:space="preserve"> IF('Exploratory Data Analysis - vid'!$AL419='Multiple LR'!J$2,1,0)</f>
        <v>1</v>
      </c>
      <c r="K420">
        <f xml:space="preserve"> IF('Exploratory Data Analysis - vid'!$AL419='Multiple LR'!K$2,1,0)</f>
        <v>0</v>
      </c>
      <c r="L420">
        <f xml:space="preserve"> IF('Exploratory Data Analysis - vid'!$AL419='Multiple LR'!L$2,1,0)</f>
        <v>0</v>
      </c>
      <c r="M420">
        <f xml:space="preserve"> IF('Exploratory Data Analysis - vid'!$AL419='Multiple LR'!M$2,1,0)</f>
        <v>0</v>
      </c>
      <c r="N420">
        <f xml:space="preserve"> IF('Exploratory Data Analysis - vid'!$AL419='Multiple LR'!N$2,1,0)</f>
        <v>0</v>
      </c>
      <c r="O420">
        <v>383</v>
      </c>
      <c r="P420">
        <f>'Exploratory Data Analysis - vid'!V419</f>
        <v>27800</v>
      </c>
      <c r="Q420">
        <f t="shared" si="6"/>
        <v>10.232791299678729</v>
      </c>
      <c r="R420">
        <f>'Exploratory Data Analysis - vid'!X419</f>
        <v>782</v>
      </c>
    </row>
    <row r="421" spans="1:18" x14ac:dyDescent="0.35">
      <c r="A421">
        <v>419</v>
      </c>
      <c r="B421" t="str">
        <f>'Exploratory Data Analysis - vid'!B420</f>
        <v>PMmk4EQ4obc</v>
      </c>
      <c r="C421">
        <f>'Exploratory Data Analysis - vid'!N420</f>
        <v>12</v>
      </c>
      <c r="D421">
        <f>'Exploratory Data Analysis - vid'!O420</f>
        <v>2020</v>
      </c>
      <c r="E421">
        <f>IF('Exploratory Data Analysis - vid'!$AF420 = 'Multiple LR'!E$2,1,0)</f>
        <v>1</v>
      </c>
      <c r="F421">
        <f>IF('Exploratory Data Analysis - vid'!$AF420 = 'Multiple LR'!F$2,1,0)</f>
        <v>0</v>
      </c>
      <c r="G421">
        <f>IF('Exploratory Data Analysis - vid'!$AF420 = 'Multiple LR'!G$2,1,0)</f>
        <v>0</v>
      </c>
      <c r="H421">
        <f>IF('Exploratory Data Analysis - vid'!$AF420 = 'Multiple LR'!H$2,1,0)</f>
        <v>0</v>
      </c>
      <c r="I421">
        <f xml:space="preserve"> IF('Exploratory Data Analysis - vid'!$AL420='Multiple LR'!I$2,1,0)</f>
        <v>0</v>
      </c>
      <c r="J421">
        <f xml:space="preserve"> IF('Exploratory Data Analysis - vid'!$AL420='Multiple LR'!J$2,1,0)</f>
        <v>1</v>
      </c>
      <c r="K421">
        <f xml:space="preserve"> IF('Exploratory Data Analysis - vid'!$AL420='Multiple LR'!K$2,1,0)</f>
        <v>0</v>
      </c>
      <c r="L421">
        <f xml:space="preserve"> IF('Exploratory Data Analysis - vid'!$AL420='Multiple LR'!L$2,1,0)</f>
        <v>0</v>
      </c>
      <c r="M421">
        <f xml:space="preserve"> IF('Exploratory Data Analysis - vid'!$AL420='Multiple LR'!M$2,1,0)</f>
        <v>0</v>
      </c>
      <c r="N421">
        <f xml:space="preserve"> IF('Exploratory Data Analysis - vid'!$AL420='Multiple LR'!N$2,1,0)</f>
        <v>0</v>
      </c>
      <c r="O421">
        <v>275</v>
      </c>
      <c r="P421">
        <f>'Exploratory Data Analysis - vid'!V420</f>
        <v>69273</v>
      </c>
      <c r="Q421">
        <f t="shared" si="6"/>
        <v>11.145810498870537</v>
      </c>
      <c r="R421">
        <f>'Exploratory Data Analysis - vid'!X420</f>
        <v>2033</v>
      </c>
    </row>
    <row r="422" spans="1:18" x14ac:dyDescent="0.35">
      <c r="A422">
        <v>420</v>
      </c>
      <c r="B422" t="str">
        <f>'Exploratory Data Analysis - vid'!B421</f>
        <v>GhX0LFT0Df4</v>
      </c>
      <c r="C422">
        <f>'Exploratory Data Analysis - vid'!N421</f>
        <v>12</v>
      </c>
      <c r="D422">
        <f>'Exploratory Data Analysis - vid'!O421</f>
        <v>2020</v>
      </c>
      <c r="E422">
        <f>IF('Exploratory Data Analysis - vid'!$AF421 = 'Multiple LR'!E$2,1,0)</f>
        <v>1</v>
      </c>
      <c r="F422">
        <f>IF('Exploratory Data Analysis - vid'!$AF421 = 'Multiple LR'!F$2,1,0)</f>
        <v>0</v>
      </c>
      <c r="G422">
        <f>IF('Exploratory Data Analysis - vid'!$AF421 = 'Multiple LR'!G$2,1,0)</f>
        <v>0</v>
      </c>
      <c r="H422">
        <f>IF('Exploratory Data Analysis - vid'!$AF421 = 'Multiple LR'!H$2,1,0)</f>
        <v>0</v>
      </c>
      <c r="I422">
        <f xml:space="preserve"> IF('Exploratory Data Analysis - vid'!$AL421='Multiple LR'!I$2,1,0)</f>
        <v>0</v>
      </c>
      <c r="J422">
        <f xml:space="preserve"> IF('Exploratory Data Analysis - vid'!$AL421='Multiple LR'!J$2,1,0)</f>
        <v>1</v>
      </c>
      <c r="K422">
        <f xml:space="preserve"> IF('Exploratory Data Analysis - vid'!$AL421='Multiple LR'!K$2,1,0)</f>
        <v>0</v>
      </c>
      <c r="L422">
        <f xml:space="preserve"> IF('Exploratory Data Analysis - vid'!$AL421='Multiple LR'!L$2,1,0)</f>
        <v>0</v>
      </c>
      <c r="M422">
        <f xml:space="preserve"> IF('Exploratory Data Analysis - vid'!$AL421='Multiple LR'!M$2,1,0)</f>
        <v>0</v>
      </c>
      <c r="N422">
        <f xml:space="preserve"> IF('Exploratory Data Analysis - vid'!$AL421='Multiple LR'!N$2,1,0)</f>
        <v>0</v>
      </c>
      <c r="O422">
        <v>261</v>
      </c>
      <c r="P422">
        <f>'Exploratory Data Analysis - vid'!V421</f>
        <v>91349</v>
      </c>
      <c r="Q422">
        <f t="shared" si="6"/>
        <v>11.422442614838737</v>
      </c>
      <c r="R422">
        <f>'Exploratory Data Analysis - vid'!X421</f>
        <v>3249</v>
      </c>
    </row>
    <row r="423" spans="1:18" x14ac:dyDescent="0.35">
      <c r="A423">
        <v>421</v>
      </c>
      <c r="B423" t="str">
        <f>'Exploratory Data Analysis - vid'!B422</f>
        <v>EZoJaIcNmmI</v>
      </c>
      <c r="C423">
        <f>'Exploratory Data Analysis - vid'!N422</f>
        <v>1</v>
      </c>
      <c r="D423">
        <f>'Exploratory Data Analysis - vid'!O422</f>
        <v>2021</v>
      </c>
      <c r="E423">
        <f>IF('Exploratory Data Analysis - vid'!$AF422 = 'Multiple LR'!E$2,1,0)</f>
        <v>0</v>
      </c>
      <c r="F423">
        <f>IF('Exploratory Data Analysis - vid'!$AF422 = 'Multiple LR'!F$2,1,0)</f>
        <v>1</v>
      </c>
      <c r="G423">
        <f>IF('Exploratory Data Analysis - vid'!$AF422 = 'Multiple LR'!G$2,1,0)</f>
        <v>0</v>
      </c>
      <c r="H423">
        <f>IF('Exploratory Data Analysis - vid'!$AF422 = 'Multiple LR'!H$2,1,0)</f>
        <v>0</v>
      </c>
      <c r="I423">
        <f xml:space="preserve"> IF('Exploratory Data Analysis - vid'!$AL422='Multiple LR'!I$2,1,0)</f>
        <v>0</v>
      </c>
      <c r="J423">
        <f xml:space="preserve"> IF('Exploratory Data Analysis - vid'!$AL422='Multiple LR'!J$2,1,0)</f>
        <v>0</v>
      </c>
      <c r="K423">
        <f xml:space="preserve"> IF('Exploratory Data Analysis - vid'!$AL422='Multiple LR'!K$2,1,0)</f>
        <v>0</v>
      </c>
      <c r="L423">
        <f xml:space="preserve"> IF('Exploratory Data Analysis - vid'!$AL422='Multiple LR'!L$2,1,0)</f>
        <v>0</v>
      </c>
      <c r="M423">
        <f xml:space="preserve"> IF('Exploratory Data Analysis - vid'!$AL422='Multiple LR'!M$2,1,0)</f>
        <v>1</v>
      </c>
      <c r="N423">
        <f xml:space="preserve"> IF('Exploratory Data Analysis - vid'!$AL422='Multiple LR'!N$2,1,0)</f>
        <v>0</v>
      </c>
      <c r="O423">
        <v>260</v>
      </c>
      <c r="P423">
        <f>'Exploratory Data Analysis - vid'!V422</f>
        <v>19781</v>
      </c>
      <c r="Q423">
        <f t="shared" si="6"/>
        <v>9.8924771600160764</v>
      </c>
      <c r="R423">
        <f>'Exploratory Data Analysis - vid'!X422</f>
        <v>702</v>
      </c>
    </row>
    <row r="424" spans="1:18" x14ac:dyDescent="0.35">
      <c r="A424">
        <v>422</v>
      </c>
      <c r="B424" t="str">
        <f>'Exploratory Data Analysis - vid'!B423</f>
        <v>81T4aJB907Q</v>
      </c>
      <c r="C424">
        <f>'Exploratory Data Analysis - vid'!N423</f>
        <v>1</v>
      </c>
      <c r="D424">
        <f>'Exploratory Data Analysis - vid'!O423</f>
        <v>2021</v>
      </c>
      <c r="E424">
        <f>IF('Exploratory Data Analysis - vid'!$AF423 = 'Multiple LR'!E$2,1,0)</f>
        <v>0</v>
      </c>
      <c r="F424">
        <f>IF('Exploratory Data Analysis - vid'!$AF423 = 'Multiple LR'!F$2,1,0)</f>
        <v>0</v>
      </c>
      <c r="G424">
        <f>IF('Exploratory Data Analysis - vid'!$AF423 = 'Multiple LR'!G$2,1,0)</f>
        <v>1</v>
      </c>
      <c r="H424">
        <f>IF('Exploratory Data Analysis - vid'!$AF423 = 'Multiple LR'!H$2,1,0)</f>
        <v>0</v>
      </c>
      <c r="I424">
        <f xml:space="preserve"> IF('Exploratory Data Analysis - vid'!$AL423='Multiple LR'!I$2,1,0)</f>
        <v>0</v>
      </c>
      <c r="J424">
        <f xml:space="preserve"> IF('Exploratory Data Analysis - vid'!$AL423='Multiple LR'!J$2,1,0)</f>
        <v>0</v>
      </c>
      <c r="K424">
        <f xml:space="preserve"> IF('Exploratory Data Analysis - vid'!$AL423='Multiple LR'!K$2,1,0)</f>
        <v>0</v>
      </c>
      <c r="L424">
        <f xml:space="preserve"> IF('Exploratory Data Analysis - vid'!$AL423='Multiple LR'!L$2,1,0)</f>
        <v>1</v>
      </c>
      <c r="M424">
        <f xml:space="preserve"> IF('Exploratory Data Analysis - vid'!$AL423='Multiple LR'!M$2,1,0)</f>
        <v>0</v>
      </c>
      <c r="N424">
        <f xml:space="preserve"> IF('Exploratory Data Analysis - vid'!$AL423='Multiple LR'!N$2,1,0)</f>
        <v>0</v>
      </c>
      <c r="O424">
        <v>443</v>
      </c>
      <c r="P424">
        <f>'Exploratory Data Analysis - vid'!V423</f>
        <v>225538</v>
      </c>
      <c r="Q424">
        <f t="shared" si="6"/>
        <v>12.326243938140328</v>
      </c>
      <c r="R424">
        <f>'Exploratory Data Analysis - vid'!X423</f>
        <v>3829</v>
      </c>
    </row>
    <row r="425" spans="1:18" x14ac:dyDescent="0.35">
      <c r="A425">
        <v>423</v>
      </c>
      <c r="B425" t="str">
        <f>'Exploratory Data Analysis - vid'!B424</f>
        <v>9QrENOlotHE</v>
      </c>
      <c r="C425">
        <f>'Exploratory Data Analysis - vid'!N424</f>
        <v>1</v>
      </c>
      <c r="D425">
        <f>'Exploratory Data Analysis - vid'!O424</f>
        <v>2021</v>
      </c>
      <c r="E425">
        <f>IF('Exploratory Data Analysis - vid'!$AF424 = 'Multiple LR'!E$2,1,0)</f>
        <v>0</v>
      </c>
      <c r="F425">
        <f>IF('Exploratory Data Analysis - vid'!$AF424 = 'Multiple LR'!F$2,1,0)</f>
        <v>1</v>
      </c>
      <c r="G425">
        <f>IF('Exploratory Data Analysis - vid'!$AF424 = 'Multiple LR'!G$2,1,0)</f>
        <v>0</v>
      </c>
      <c r="H425">
        <f>IF('Exploratory Data Analysis - vid'!$AF424 = 'Multiple LR'!H$2,1,0)</f>
        <v>0</v>
      </c>
      <c r="I425">
        <f xml:space="preserve"> IF('Exploratory Data Analysis - vid'!$AL424='Multiple LR'!I$2,1,0)</f>
        <v>0</v>
      </c>
      <c r="J425">
        <f xml:space="preserve"> IF('Exploratory Data Analysis - vid'!$AL424='Multiple LR'!J$2,1,0)</f>
        <v>1</v>
      </c>
      <c r="K425">
        <f xml:space="preserve"> IF('Exploratory Data Analysis - vid'!$AL424='Multiple LR'!K$2,1,0)</f>
        <v>0</v>
      </c>
      <c r="L425">
        <f xml:space="preserve"> IF('Exploratory Data Analysis - vid'!$AL424='Multiple LR'!L$2,1,0)</f>
        <v>0</v>
      </c>
      <c r="M425">
        <f xml:space="preserve"> IF('Exploratory Data Analysis - vid'!$AL424='Multiple LR'!M$2,1,0)</f>
        <v>0</v>
      </c>
      <c r="N425">
        <f xml:space="preserve"> IF('Exploratory Data Analysis - vid'!$AL424='Multiple LR'!N$2,1,0)</f>
        <v>0</v>
      </c>
      <c r="O425">
        <v>438</v>
      </c>
      <c r="P425">
        <f>'Exploratory Data Analysis - vid'!V424</f>
        <v>42969</v>
      </c>
      <c r="Q425">
        <f t="shared" si="6"/>
        <v>10.668234204447975</v>
      </c>
      <c r="R425">
        <f>'Exploratory Data Analysis - vid'!X424</f>
        <v>1108</v>
      </c>
    </row>
    <row r="426" spans="1:18" x14ac:dyDescent="0.35">
      <c r="A426">
        <v>424</v>
      </c>
      <c r="B426" t="str">
        <f>'Exploratory Data Analysis - vid'!B425</f>
        <v>n4K1c0m2kU4</v>
      </c>
      <c r="C426">
        <f>'Exploratory Data Analysis - vid'!N425</f>
        <v>1</v>
      </c>
      <c r="D426">
        <f>'Exploratory Data Analysis - vid'!O425</f>
        <v>2021</v>
      </c>
      <c r="E426">
        <f>IF('Exploratory Data Analysis - vid'!$AF425 = 'Multiple LR'!E$2,1,0)</f>
        <v>1</v>
      </c>
      <c r="F426">
        <f>IF('Exploratory Data Analysis - vid'!$AF425 = 'Multiple LR'!F$2,1,0)</f>
        <v>0</v>
      </c>
      <c r="G426">
        <f>IF('Exploratory Data Analysis - vid'!$AF425 = 'Multiple LR'!G$2,1,0)</f>
        <v>0</v>
      </c>
      <c r="H426">
        <f>IF('Exploratory Data Analysis - vid'!$AF425 = 'Multiple LR'!H$2,1,0)</f>
        <v>0</v>
      </c>
      <c r="I426">
        <f xml:space="preserve"> IF('Exploratory Data Analysis - vid'!$AL425='Multiple LR'!I$2,1,0)</f>
        <v>1</v>
      </c>
      <c r="J426">
        <f xml:space="preserve"> IF('Exploratory Data Analysis - vid'!$AL425='Multiple LR'!J$2,1,0)</f>
        <v>0</v>
      </c>
      <c r="K426">
        <f xml:space="preserve"> IF('Exploratory Data Analysis - vid'!$AL425='Multiple LR'!K$2,1,0)</f>
        <v>0</v>
      </c>
      <c r="L426">
        <f xml:space="preserve"> IF('Exploratory Data Analysis - vid'!$AL425='Multiple LR'!L$2,1,0)</f>
        <v>0</v>
      </c>
      <c r="M426">
        <f xml:space="preserve"> IF('Exploratory Data Analysis - vid'!$AL425='Multiple LR'!M$2,1,0)</f>
        <v>0</v>
      </c>
      <c r="N426">
        <f xml:space="preserve"> IF('Exploratory Data Analysis - vid'!$AL425='Multiple LR'!N$2,1,0)</f>
        <v>0</v>
      </c>
      <c r="O426">
        <v>347</v>
      </c>
      <c r="P426">
        <f>'Exploratory Data Analysis - vid'!V425</f>
        <v>19711</v>
      </c>
      <c r="Q426">
        <f t="shared" si="6"/>
        <v>9.8889321345269288</v>
      </c>
      <c r="R426">
        <f>'Exploratory Data Analysis - vid'!X425</f>
        <v>431</v>
      </c>
    </row>
    <row r="427" spans="1:18" x14ac:dyDescent="0.35">
      <c r="A427">
        <v>425</v>
      </c>
      <c r="B427" t="str">
        <f>'Exploratory Data Analysis - vid'!B426</f>
        <v>0AkmS8G69P8</v>
      </c>
      <c r="C427">
        <f>'Exploratory Data Analysis - vid'!N426</f>
        <v>1</v>
      </c>
      <c r="D427">
        <f>'Exploratory Data Analysis - vid'!O426</f>
        <v>2021</v>
      </c>
      <c r="E427">
        <f>IF('Exploratory Data Analysis - vid'!$AF426 = 'Multiple LR'!E$2,1,0)</f>
        <v>1</v>
      </c>
      <c r="F427">
        <f>IF('Exploratory Data Analysis - vid'!$AF426 = 'Multiple LR'!F$2,1,0)</f>
        <v>0</v>
      </c>
      <c r="G427">
        <f>IF('Exploratory Data Analysis - vid'!$AF426 = 'Multiple LR'!G$2,1,0)</f>
        <v>0</v>
      </c>
      <c r="H427">
        <f>IF('Exploratory Data Analysis - vid'!$AF426 = 'Multiple LR'!H$2,1,0)</f>
        <v>0</v>
      </c>
      <c r="I427">
        <f xml:space="preserve"> IF('Exploratory Data Analysis - vid'!$AL426='Multiple LR'!I$2,1,0)</f>
        <v>0</v>
      </c>
      <c r="J427">
        <f xml:space="preserve"> IF('Exploratory Data Analysis - vid'!$AL426='Multiple LR'!J$2,1,0)</f>
        <v>1</v>
      </c>
      <c r="K427">
        <f xml:space="preserve"> IF('Exploratory Data Analysis - vid'!$AL426='Multiple LR'!K$2,1,0)</f>
        <v>0</v>
      </c>
      <c r="L427">
        <f xml:space="preserve"> IF('Exploratory Data Analysis - vid'!$AL426='Multiple LR'!L$2,1,0)</f>
        <v>0</v>
      </c>
      <c r="M427">
        <f xml:space="preserve"> IF('Exploratory Data Analysis - vid'!$AL426='Multiple LR'!M$2,1,0)</f>
        <v>0</v>
      </c>
      <c r="N427">
        <f xml:space="preserve"> IF('Exploratory Data Analysis - vid'!$AL426='Multiple LR'!N$2,1,0)</f>
        <v>0</v>
      </c>
      <c r="O427">
        <v>563</v>
      </c>
      <c r="P427">
        <f>'Exploratory Data Analysis - vid'!V426</f>
        <v>128530</v>
      </c>
      <c r="Q427">
        <f t="shared" si="6"/>
        <v>11.763917619104177</v>
      </c>
      <c r="R427">
        <f>'Exploratory Data Analysis - vid'!X426</f>
        <v>3561</v>
      </c>
    </row>
    <row r="428" spans="1:18" x14ac:dyDescent="0.35">
      <c r="A428">
        <v>426</v>
      </c>
      <c r="B428" t="str">
        <f>'Exploratory Data Analysis - vid'!B427</f>
        <v>oqKbpSdDcAY</v>
      </c>
      <c r="C428">
        <f>'Exploratory Data Analysis - vid'!N427</f>
        <v>1</v>
      </c>
      <c r="D428">
        <f>'Exploratory Data Analysis - vid'!O427</f>
        <v>2021</v>
      </c>
      <c r="E428">
        <f>IF('Exploratory Data Analysis - vid'!$AF427 = 'Multiple LR'!E$2,1,0)</f>
        <v>1</v>
      </c>
      <c r="F428">
        <f>IF('Exploratory Data Analysis - vid'!$AF427 = 'Multiple LR'!F$2,1,0)</f>
        <v>0</v>
      </c>
      <c r="G428">
        <f>IF('Exploratory Data Analysis - vid'!$AF427 = 'Multiple LR'!G$2,1,0)</f>
        <v>0</v>
      </c>
      <c r="H428">
        <f>IF('Exploratory Data Analysis - vid'!$AF427 = 'Multiple LR'!H$2,1,0)</f>
        <v>0</v>
      </c>
      <c r="I428">
        <f xml:space="preserve"> IF('Exploratory Data Analysis - vid'!$AL427='Multiple LR'!I$2,1,0)</f>
        <v>0</v>
      </c>
      <c r="J428">
        <f xml:space="preserve"> IF('Exploratory Data Analysis - vid'!$AL427='Multiple LR'!J$2,1,0)</f>
        <v>0</v>
      </c>
      <c r="K428">
        <f xml:space="preserve"> IF('Exploratory Data Analysis - vid'!$AL427='Multiple LR'!K$2,1,0)</f>
        <v>1</v>
      </c>
      <c r="L428">
        <f xml:space="preserve"> IF('Exploratory Data Analysis - vid'!$AL427='Multiple LR'!L$2,1,0)</f>
        <v>0</v>
      </c>
      <c r="M428">
        <f xml:space="preserve"> IF('Exploratory Data Analysis - vid'!$AL427='Multiple LR'!M$2,1,0)</f>
        <v>0</v>
      </c>
      <c r="N428">
        <f xml:space="preserve"> IF('Exploratory Data Analysis - vid'!$AL427='Multiple LR'!N$2,1,0)</f>
        <v>0</v>
      </c>
      <c r="O428">
        <v>577</v>
      </c>
      <c r="P428">
        <f>'Exploratory Data Analysis - vid'!V427</f>
        <v>47548</v>
      </c>
      <c r="Q428">
        <f t="shared" si="6"/>
        <v>10.769495006100515</v>
      </c>
      <c r="R428">
        <f>'Exploratory Data Analysis - vid'!X427</f>
        <v>977</v>
      </c>
    </row>
    <row r="429" spans="1:18" x14ac:dyDescent="0.35">
      <c r="A429">
        <v>427</v>
      </c>
      <c r="B429" t="str">
        <f>'Exploratory Data Analysis - vid'!B428</f>
        <v>OJsPm3vXhDo</v>
      </c>
      <c r="C429">
        <f>'Exploratory Data Analysis - vid'!N428</f>
        <v>1</v>
      </c>
      <c r="D429">
        <f>'Exploratory Data Analysis - vid'!O428</f>
        <v>2021</v>
      </c>
      <c r="E429">
        <f>IF('Exploratory Data Analysis - vid'!$AF428 = 'Multiple LR'!E$2,1,0)</f>
        <v>0</v>
      </c>
      <c r="F429">
        <f>IF('Exploratory Data Analysis - vid'!$AF428 = 'Multiple LR'!F$2,1,0)</f>
        <v>1</v>
      </c>
      <c r="G429">
        <f>IF('Exploratory Data Analysis - vid'!$AF428 = 'Multiple LR'!G$2,1,0)</f>
        <v>0</v>
      </c>
      <c r="H429">
        <f>IF('Exploratory Data Analysis - vid'!$AF428 = 'Multiple LR'!H$2,1,0)</f>
        <v>0</v>
      </c>
      <c r="I429">
        <f xml:space="preserve"> IF('Exploratory Data Analysis - vid'!$AL428='Multiple LR'!I$2,1,0)</f>
        <v>0</v>
      </c>
      <c r="J429">
        <f xml:space="preserve"> IF('Exploratory Data Analysis - vid'!$AL428='Multiple LR'!J$2,1,0)</f>
        <v>1</v>
      </c>
      <c r="K429">
        <f xml:space="preserve"> IF('Exploratory Data Analysis - vid'!$AL428='Multiple LR'!K$2,1,0)</f>
        <v>0</v>
      </c>
      <c r="L429">
        <f xml:space="preserve"> IF('Exploratory Data Analysis - vid'!$AL428='Multiple LR'!L$2,1,0)</f>
        <v>0</v>
      </c>
      <c r="M429">
        <f xml:space="preserve"> IF('Exploratory Data Analysis - vid'!$AL428='Multiple LR'!M$2,1,0)</f>
        <v>0</v>
      </c>
      <c r="N429">
        <f xml:space="preserve"> IF('Exploratory Data Analysis - vid'!$AL428='Multiple LR'!N$2,1,0)</f>
        <v>0</v>
      </c>
      <c r="O429">
        <v>335</v>
      </c>
      <c r="P429">
        <f>'Exploratory Data Analysis - vid'!V428</f>
        <v>22099</v>
      </c>
      <c r="Q429">
        <f t="shared" si="6"/>
        <v>10.003287637613305</v>
      </c>
      <c r="R429">
        <f>'Exploratory Data Analysis - vid'!X428</f>
        <v>740</v>
      </c>
    </row>
    <row r="430" spans="1:18" x14ac:dyDescent="0.35">
      <c r="A430">
        <v>428</v>
      </c>
      <c r="B430" t="str">
        <f>'Exploratory Data Analysis - vid'!B429</f>
        <v>laLi13xinpk</v>
      </c>
      <c r="C430">
        <f>'Exploratory Data Analysis - vid'!N429</f>
        <v>1</v>
      </c>
      <c r="D430">
        <f>'Exploratory Data Analysis - vid'!O429</f>
        <v>2021</v>
      </c>
      <c r="E430">
        <f>IF('Exploratory Data Analysis - vid'!$AF429 = 'Multiple LR'!E$2,1,0)</f>
        <v>1</v>
      </c>
      <c r="F430">
        <f>IF('Exploratory Data Analysis - vid'!$AF429 = 'Multiple LR'!F$2,1,0)</f>
        <v>0</v>
      </c>
      <c r="G430">
        <f>IF('Exploratory Data Analysis - vid'!$AF429 = 'Multiple LR'!G$2,1,0)</f>
        <v>0</v>
      </c>
      <c r="H430">
        <f>IF('Exploratory Data Analysis - vid'!$AF429 = 'Multiple LR'!H$2,1,0)</f>
        <v>0</v>
      </c>
      <c r="I430">
        <f xml:space="preserve"> IF('Exploratory Data Analysis - vid'!$AL429='Multiple LR'!I$2,1,0)</f>
        <v>1</v>
      </c>
      <c r="J430">
        <f xml:space="preserve"> IF('Exploratory Data Analysis - vid'!$AL429='Multiple LR'!J$2,1,0)</f>
        <v>0</v>
      </c>
      <c r="K430">
        <f xml:space="preserve"> IF('Exploratory Data Analysis - vid'!$AL429='Multiple LR'!K$2,1,0)</f>
        <v>0</v>
      </c>
      <c r="L430">
        <f xml:space="preserve"> IF('Exploratory Data Analysis - vid'!$AL429='Multiple LR'!L$2,1,0)</f>
        <v>0</v>
      </c>
      <c r="M430">
        <f xml:space="preserve"> IF('Exploratory Data Analysis - vid'!$AL429='Multiple LR'!M$2,1,0)</f>
        <v>0</v>
      </c>
      <c r="N430">
        <f xml:space="preserve"> IF('Exploratory Data Analysis - vid'!$AL429='Multiple LR'!N$2,1,0)</f>
        <v>0</v>
      </c>
      <c r="O430">
        <v>316</v>
      </c>
      <c r="P430">
        <f>'Exploratory Data Analysis - vid'!V429</f>
        <v>90156</v>
      </c>
      <c r="Q430">
        <f t="shared" si="6"/>
        <v>11.409296782157162</v>
      </c>
      <c r="R430">
        <f>'Exploratory Data Analysis - vid'!X429</f>
        <v>1961</v>
      </c>
    </row>
    <row r="431" spans="1:18" x14ac:dyDescent="0.35">
      <c r="A431">
        <v>429</v>
      </c>
      <c r="B431" t="str">
        <f>'Exploratory Data Analysis - vid'!B430</f>
        <v>TkGwViqnxXE</v>
      </c>
      <c r="C431">
        <f>'Exploratory Data Analysis - vid'!N430</f>
        <v>1</v>
      </c>
      <c r="D431">
        <f>'Exploratory Data Analysis - vid'!O430</f>
        <v>2021</v>
      </c>
      <c r="E431">
        <f>IF('Exploratory Data Analysis - vid'!$AF430 = 'Multiple LR'!E$2,1,0)</f>
        <v>0</v>
      </c>
      <c r="F431">
        <f>IF('Exploratory Data Analysis - vid'!$AF430 = 'Multiple LR'!F$2,1,0)</f>
        <v>1</v>
      </c>
      <c r="G431">
        <f>IF('Exploratory Data Analysis - vid'!$AF430 = 'Multiple LR'!G$2,1,0)</f>
        <v>0</v>
      </c>
      <c r="H431">
        <f>IF('Exploratory Data Analysis - vid'!$AF430 = 'Multiple LR'!H$2,1,0)</f>
        <v>0</v>
      </c>
      <c r="I431">
        <f xml:space="preserve"> IF('Exploratory Data Analysis - vid'!$AL430='Multiple LR'!I$2,1,0)</f>
        <v>0</v>
      </c>
      <c r="J431">
        <f xml:space="preserve"> IF('Exploratory Data Analysis - vid'!$AL430='Multiple LR'!J$2,1,0)</f>
        <v>1</v>
      </c>
      <c r="K431">
        <f xml:space="preserve"> IF('Exploratory Data Analysis - vid'!$AL430='Multiple LR'!K$2,1,0)</f>
        <v>0</v>
      </c>
      <c r="L431">
        <f xml:space="preserve"> IF('Exploratory Data Analysis - vid'!$AL430='Multiple LR'!L$2,1,0)</f>
        <v>0</v>
      </c>
      <c r="M431">
        <f xml:space="preserve"> IF('Exploratory Data Analysis - vid'!$AL430='Multiple LR'!M$2,1,0)</f>
        <v>0</v>
      </c>
      <c r="N431">
        <f xml:space="preserve"> IF('Exploratory Data Analysis - vid'!$AL430='Multiple LR'!N$2,1,0)</f>
        <v>0</v>
      </c>
      <c r="O431">
        <v>306</v>
      </c>
      <c r="P431">
        <f>'Exploratory Data Analysis - vid'!V430</f>
        <v>60450</v>
      </c>
      <c r="Q431">
        <f t="shared" si="6"/>
        <v>11.009571856042939</v>
      </c>
      <c r="R431">
        <f>'Exploratory Data Analysis - vid'!X430</f>
        <v>2141</v>
      </c>
    </row>
    <row r="432" spans="1:18" x14ac:dyDescent="0.35">
      <c r="A432">
        <v>430</v>
      </c>
      <c r="B432" t="str">
        <f>'Exploratory Data Analysis - vid'!B431</f>
        <v>nC7HFamq1_A</v>
      </c>
      <c r="C432">
        <f>'Exploratory Data Analysis - vid'!N431</f>
        <v>1</v>
      </c>
      <c r="D432">
        <f>'Exploratory Data Analysis - vid'!O431</f>
        <v>2021</v>
      </c>
      <c r="E432">
        <f>IF('Exploratory Data Analysis - vid'!$AF431 = 'Multiple LR'!E$2,1,0)</f>
        <v>0</v>
      </c>
      <c r="F432">
        <f>IF('Exploratory Data Analysis - vid'!$AF431 = 'Multiple LR'!F$2,1,0)</f>
        <v>1</v>
      </c>
      <c r="G432">
        <f>IF('Exploratory Data Analysis - vid'!$AF431 = 'Multiple LR'!G$2,1,0)</f>
        <v>0</v>
      </c>
      <c r="H432">
        <f>IF('Exploratory Data Analysis - vid'!$AF431 = 'Multiple LR'!H$2,1,0)</f>
        <v>0</v>
      </c>
      <c r="I432">
        <f xml:space="preserve"> IF('Exploratory Data Analysis - vid'!$AL431='Multiple LR'!I$2,1,0)</f>
        <v>0</v>
      </c>
      <c r="J432">
        <f xml:space="preserve"> IF('Exploratory Data Analysis - vid'!$AL431='Multiple LR'!J$2,1,0)</f>
        <v>0</v>
      </c>
      <c r="K432">
        <f xml:space="preserve"> IF('Exploratory Data Analysis - vid'!$AL431='Multiple LR'!K$2,1,0)</f>
        <v>0</v>
      </c>
      <c r="L432">
        <f xml:space="preserve"> IF('Exploratory Data Analysis - vid'!$AL431='Multiple LR'!L$2,1,0)</f>
        <v>1</v>
      </c>
      <c r="M432">
        <f xml:space="preserve"> IF('Exploratory Data Analysis - vid'!$AL431='Multiple LR'!M$2,1,0)</f>
        <v>0</v>
      </c>
      <c r="N432">
        <f xml:space="preserve"> IF('Exploratory Data Analysis - vid'!$AL431='Multiple LR'!N$2,1,0)</f>
        <v>0</v>
      </c>
      <c r="O432">
        <v>333</v>
      </c>
      <c r="P432">
        <f>'Exploratory Data Analysis - vid'!V431</f>
        <v>30731</v>
      </c>
      <c r="Q432">
        <f t="shared" si="6"/>
        <v>10.333027196085467</v>
      </c>
      <c r="R432">
        <f>'Exploratory Data Analysis - vid'!X431</f>
        <v>708</v>
      </c>
    </row>
    <row r="433" spans="1:18" x14ac:dyDescent="0.35">
      <c r="A433">
        <v>431</v>
      </c>
      <c r="B433" t="str">
        <f>'Exploratory Data Analysis - vid'!B432</f>
        <v>kTpwx9w6YUM</v>
      </c>
      <c r="C433">
        <f>'Exploratory Data Analysis - vid'!N432</f>
        <v>1</v>
      </c>
      <c r="D433">
        <f>'Exploratory Data Analysis - vid'!O432</f>
        <v>2021</v>
      </c>
      <c r="E433">
        <f>IF('Exploratory Data Analysis - vid'!$AF432 = 'Multiple LR'!E$2,1,0)</f>
        <v>1</v>
      </c>
      <c r="F433">
        <f>IF('Exploratory Data Analysis - vid'!$AF432 = 'Multiple LR'!F$2,1,0)</f>
        <v>0</v>
      </c>
      <c r="G433">
        <f>IF('Exploratory Data Analysis - vid'!$AF432 = 'Multiple LR'!G$2,1,0)</f>
        <v>0</v>
      </c>
      <c r="H433">
        <f>IF('Exploratory Data Analysis - vid'!$AF432 = 'Multiple LR'!H$2,1,0)</f>
        <v>0</v>
      </c>
      <c r="I433">
        <f xml:space="preserve"> IF('Exploratory Data Analysis - vid'!$AL432='Multiple LR'!I$2,1,0)</f>
        <v>0</v>
      </c>
      <c r="J433">
        <f xml:space="preserve"> IF('Exploratory Data Analysis - vid'!$AL432='Multiple LR'!J$2,1,0)</f>
        <v>0</v>
      </c>
      <c r="K433">
        <f xml:space="preserve"> IF('Exploratory Data Analysis - vid'!$AL432='Multiple LR'!K$2,1,0)</f>
        <v>0</v>
      </c>
      <c r="L433">
        <f xml:space="preserve"> IF('Exploratory Data Analysis - vid'!$AL432='Multiple LR'!L$2,1,0)</f>
        <v>1</v>
      </c>
      <c r="M433">
        <f xml:space="preserve"> IF('Exploratory Data Analysis - vid'!$AL432='Multiple LR'!M$2,1,0)</f>
        <v>0</v>
      </c>
      <c r="N433">
        <f xml:space="preserve"> IF('Exploratory Data Analysis - vid'!$AL432='Multiple LR'!N$2,1,0)</f>
        <v>0</v>
      </c>
      <c r="O433">
        <v>281</v>
      </c>
      <c r="P433">
        <f>'Exploratory Data Analysis - vid'!V432</f>
        <v>63752</v>
      </c>
      <c r="Q433">
        <f t="shared" si="6"/>
        <v>11.062755835077583</v>
      </c>
      <c r="R433">
        <f>'Exploratory Data Analysis - vid'!X432</f>
        <v>1044</v>
      </c>
    </row>
    <row r="434" spans="1:18" x14ac:dyDescent="0.35">
      <c r="A434">
        <v>432</v>
      </c>
      <c r="B434" t="str">
        <f>'Exploratory Data Analysis - vid'!B433</f>
        <v>bpyDjJQUdQE</v>
      </c>
      <c r="C434">
        <f>'Exploratory Data Analysis - vid'!N433</f>
        <v>2</v>
      </c>
      <c r="D434">
        <f>'Exploratory Data Analysis - vid'!O433</f>
        <v>2021</v>
      </c>
      <c r="E434">
        <f>IF('Exploratory Data Analysis - vid'!$AF433 = 'Multiple LR'!E$2,1,0)</f>
        <v>0</v>
      </c>
      <c r="F434">
        <f>IF('Exploratory Data Analysis - vid'!$AF433 = 'Multiple LR'!F$2,1,0)</f>
        <v>1</v>
      </c>
      <c r="G434">
        <f>IF('Exploratory Data Analysis - vid'!$AF433 = 'Multiple LR'!G$2,1,0)</f>
        <v>0</v>
      </c>
      <c r="H434">
        <f>IF('Exploratory Data Analysis - vid'!$AF433 = 'Multiple LR'!H$2,1,0)</f>
        <v>0</v>
      </c>
      <c r="I434">
        <f xml:space="preserve"> IF('Exploratory Data Analysis - vid'!$AL433='Multiple LR'!I$2,1,0)</f>
        <v>0</v>
      </c>
      <c r="J434">
        <f xml:space="preserve"> IF('Exploratory Data Analysis - vid'!$AL433='Multiple LR'!J$2,1,0)</f>
        <v>1</v>
      </c>
      <c r="K434">
        <f xml:space="preserve"> IF('Exploratory Data Analysis - vid'!$AL433='Multiple LR'!K$2,1,0)</f>
        <v>0</v>
      </c>
      <c r="L434">
        <f xml:space="preserve"> IF('Exploratory Data Analysis - vid'!$AL433='Multiple LR'!L$2,1,0)</f>
        <v>0</v>
      </c>
      <c r="M434">
        <f xml:space="preserve"> IF('Exploratory Data Analysis - vid'!$AL433='Multiple LR'!M$2,1,0)</f>
        <v>0</v>
      </c>
      <c r="N434">
        <f xml:space="preserve"> IF('Exploratory Data Analysis - vid'!$AL433='Multiple LR'!N$2,1,0)</f>
        <v>0</v>
      </c>
      <c r="O434">
        <v>344</v>
      </c>
      <c r="P434">
        <f>'Exploratory Data Analysis - vid'!V433</f>
        <v>42924</v>
      </c>
      <c r="Q434">
        <f t="shared" si="6"/>
        <v>10.667186389047018</v>
      </c>
      <c r="R434">
        <f>'Exploratory Data Analysis - vid'!X433</f>
        <v>1087</v>
      </c>
    </row>
    <row r="435" spans="1:18" x14ac:dyDescent="0.35">
      <c r="A435">
        <v>433</v>
      </c>
      <c r="B435" t="str">
        <f>'Exploratory Data Analysis - vid'!B434</f>
        <v>NnfaxirSWm8</v>
      </c>
      <c r="C435">
        <f>'Exploratory Data Analysis - vid'!N434</f>
        <v>2</v>
      </c>
      <c r="D435">
        <f>'Exploratory Data Analysis - vid'!O434</f>
        <v>2021</v>
      </c>
      <c r="E435">
        <f>IF('Exploratory Data Analysis - vid'!$AF434 = 'Multiple LR'!E$2,1,0)</f>
        <v>0</v>
      </c>
      <c r="F435">
        <f>IF('Exploratory Data Analysis - vid'!$AF434 = 'Multiple LR'!F$2,1,0)</f>
        <v>0</v>
      </c>
      <c r="G435">
        <f>IF('Exploratory Data Analysis - vid'!$AF434 = 'Multiple LR'!G$2,1,0)</f>
        <v>1</v>
      </c>
      <c r="H435">
        <f>IF('Exploratory Data Analysis - vid'!$AF434 = 'Multiple LR'!H$2,1,0)</f>
        <v>0</v>
      </c>
      <c r="I435">
        <f xml:space="preserve"> IF('Exploratory Data Analysis - vid'!$AL434='Multiple LR'!I$2,1,0)</f>
        <v>0</v>
      </c>
      <c r="J435">
        <f xml:space="preserve"> IF('Exploratory Data Analysis - vid'!$AL434='Multiple LR'!J$2,1,0)</f>
        <v>0</v>
      </c>
      <c r="K435">
        <f xml:space="preserve"> IF('Exploratory Data Analysis - vid'!$AL434='Multiple LR'!K$2,1,0)</f>
        <v>1</v>
      </c>
      <c r="L435">
        <f xml:space="preserve"> IF('Exploratory Data Analysis - vid'!$AL434='Multiple LR'!L$2,1,0)</f>
        <v>0</v>
      </c>
      <c r="M435">
        <f xml:space="preserve"> IF('Exploratory Data Analysis - vid'!$AL434='Multiple LR'!M$2,1,0)</f>
        <v>0</v>
      </c>
      <c r="N435">
        <f xml:space="preserve"> IF('Exploratory Data Analysis - vid'!$AL434='Multiple LR'!N$2,1,0)</f>
        <v>0</v>
      </c>
      <c r="O435">
        <v>415</v>
      </c>
      <c r="P435">
        <f>'Exploratory Data Analysis - vid'!V434</f>
        <v>106984</v>
      </c>
      <c r="Q435">
        <f t="shared" si="6"/>
        <v>11.580434569552633</v>
      </c>
      <c r="R435">
        <f>'Exploratory Data Analysis - vid'!X434</f>
        <v>2182</v>
      </c>
    </row>
    <row r="436" spans="1:18" x14ac:dyDescent="0.35">
      <c r="A436">
        <v>434</v>
      </c>
      <c r="B436" t="str">
        <f>'Exploratory Data Analysis - vid'!B435</f>
        <v>6lmODdAxm1g</v>
      </c>
      <c r="C436">
        <f>'Exploratory Data Analysis - vid'!N435</f>
        <v>2</v>
      </c>
      <c r="D436">
        <f>'Exploratory Data Analysis - vid'!O435</f>
        <v>2021</v>
      </c>
      <c r="E436">
        <f>IF('Exploratory Data Analysis - vid'!$AF435 = 'Multiple LR'!E$2,1,0)</f>
        <v>1</v>
      </c>
      <c r="F436">
        <f>IF('Exploratory Data Analysis - vid'!$AF435 = 'Multiple LR'!F$2,1,0)</f>
        <v>0</v>
      </c>
      <c r="G436">
        <f>IF('Exploratory Data Analysis - vid'!$AF435 = 'Multiple LR'!G$2,1,0)</f>
        <v>0</v>
      </c>
      <c r="H436">
        <f>IF('Exploratory Data Analysis - vid'!$AF435 = 'Multiple LR'!H$2,1,0)</f>
        <v>0</v>
      </c>
      <c r="I436">
        <f xml:space="preserve"> IF('Exploratory Data Analysis - vid'!$AL435='Multiple LR'!I$2,1,0)</f>
        <v>0</v>
      </c>
      <c r="J436">
        <f xml:space="preserve"> IF('Exploratory Data Analysis - vid'!$AL435='Multiple LR'!J$2,1,0)</f>
        <v>0</v>
      </c>
      <c r="K436">
        <f xml:space="preserve"> IF('Exploratory Data Analysis - vid'!$AL435='Multiple LR'!K$2,1,0)</f>
        <v>1</v>
      </c>
      <c r="L436">
        <f xml:space="preserve"> IF('Exploratory Data Analysis - vid'!$AL435='Multiple LR'!L$2,1,0)</f>
        <v>0</v>
      </c>
      <c r="M436">
        <f xml:space="preserve"> IF('Exploratory Data Analysis - vid'!$AL435='Multiple LR'!M$2,1,0)</f>
        <v>0</v>
      </c>
      <c r="N436">
        <f xml:space="preserve"> IF('Exploratory Data Analysis - vid'!$AL435='Multiple LR'!N$2,1,0)</f>
        <v>0</v>
      </c>
      <c r="O436">
        <v>422</v>
      </c>
      <c r="P436">
        <f>'Exploratory Data Analysis - vid'!V435</f>
        <v>360834</v>
      </c>
      <c r="Q436">
        <f t="shared" si="6"/>
        <v>12.796173297764023</v>
      </c>
      <c r="R436">
        <f>'Exploratory Data Analysis - vid'!X435</f>
        <v>6842</v>
      </c>
    </row>
    <row r="437" spans="1:18" x14ac:dyDescent="0.35">
      <c r="A437">
        <v>435</v>
      </c>
      <c r="B437" t="str">
        <f>'Exploratory Data Analysis - vid'!B436</f>
        <v>NiQCydDqPUM</v>
      </c>
      <c r="C437">
        <f>'Exploratory Data Analysis - vid'!N436</f>
        <v>2</v>
      </c>
      <c r="D437">
        <f>'Exploratory Data Analysis - vid'!O436</f>
        <v>2021</v>
      </c>
      <c r="E437">
        <f>IF('Exploratory Data Analysis - vid'!$AF436 = 'Multiple LR'!E$2,1,0)</f>
        <v>0</v>
      </c>
      <c r="F437">
        <f>IF('Exploratory Data Analysis - vid'!$AF436 = 'Multiple LR'!F$2,1,0)</f>
        <v>1</v>
      </c>
      <c r="G437">
        <f>IF('Exploratory Data Analysis - vid'!$AF436 = 'Multiple LR'!G$2,1,0)</f>
        <v>0</v>
      </c>
      <c r="H437">
        <f>IF('Exploratory Data Analysis - vid'!$AF436 = 'Multiple LR'!H$2,1,0)</f>
        <v>0</v>
      </c>
      <c r="I437">
        <f xml:space="preserve"> IF('Exploratory Data Analysis - vid'!$AL436='Multiple LR'!I$2,1,0)</f>
        <v>0</v>
      </c>
      <c r="J437">
        <f xml:space="preserve"> IF('Exploratory Data Analysis - vid'!$AL436='Multiple LR'!J$2,1,0)</f>
        <v>1</v>
      </c>
      <c r="K437">
        <f xml:space="preserve"> IF('Exploratory Data Analysis - vid'!$AL436='Multiple LR'!K$2,1,0)</f>
        <v>0</v>
      </c>
      <c r="L437">
        <f xml:space="preserve"> IF('Exploratory Data Analysis - vid'!$AL436='Multiple LR'!L$2,1,0)</f>
        <v>0</v>
      </c>
      <c r="M437">
        <f xml:space="preserve"> IF('Exploratory Data Analysis - vid'!$AL436='Multiple LR'!M$2,1,0)</f>
        <v>0</v>
      </c>
      <c r="N437">
        <f xml:space="preserve"> IF('Exploratory Data Analysis - vid'!$AL436='Multiple LR'!N$2,1,0)</f>
        <v>0</v>
      </c>
      <c r="O437">
        <v>347</v>
      </c>
      <c r="P437">
        <f>'Exploratory Data Analysis - vid'!V436</f>
        <v>131748</v>
      </c>
      <c r="Q437">
        <f t="shared" si="6"/>
        <v>11.788646286022733</v>
      </c>
      <c r="R437">
        <f>'Exploratory Data Analysis - vid'!X436</f>
        <v>3199</v>
      </c>
    </row>
    <row r="438" spans="1:18" x14ac:dyDescent="0.35">
      <c r="A438">
        <v>436</v>
      </c>
      <c r="B438" t="str">
        <f>'Exploratory Data Analysis - vid'!B437</f>
        <v>yscLlkACE-0</v>
      </c>
      <c r="C438">
        <f>'Exploratory Data Analysis - vid'!N437</f>
        <v>2</v>
      </c>
      <c r="D438">
        <f>'Exploratory Data Analysis - vid'!O437</f>
        <v>2021</v>
      </c>
      <c r="E438">
        <f>IF('Exploratory Data Analysis - vid'!$AF437 = 'Multiple LR'!E$2,1,0)</f>
        <v>1</v>
      </c>
      <c r="F438">
        <f>IF('Exploratory Data Analysis - vid'!$AF437 = 'Multiple LR'!F$2,1,0)</f>
        <v>0</v>
      </c>
      <c r="G438">
        <f>IF('Exploratory Data Analysis - vid'!$AF437 = 'Multiple LR'!G$2,1,0)</f>
        <v>0</v>
      </c>
      <c r="H438">
        <f>IF('Exploratory Data Analysis - vid'!$AF437 = 'Multiple LR'!H$2,1,0)</f>
        <v>0</v>
      </c>
      <c r="I438">
        <f xml:space="preserve"> IF('Exploratory Data Analysis - vid'!$AL437='Multiple LR'!I$2,1,0)</f>
        <v>0</v>
      </c>
      <c r="J438">
        <f xml:space="preserve"> IF('Exploratory Data Analysis - vid'!$AL437='Multiple LR'!J$2,1,0)</f>
        <v>0</v>
      </c>
      <c r="K438">
        <f xml:space="preserve"> IF('Exploratory Data Analysis - vid'!$AL437='Multiple LR'!K$2,1,0)</f>
        <v>1</v>
      </c>
      <c r="L438">
        <f xml:space="preserve"> IF('Exploratory Data Analysis - vid'!$AL437='Multiple LR'!L$2,1,0)</f>
        <v>0</v>
      </c>
      <c r="M438">
        <f xml:space="preserve"> IF('Exploratory Data Analysis - vid'!$AL437='Multiple LR'!M$2,1,0)</f>
        <v>0</v>
      </c>
      <c r="N438">
        <f xml:space="preserve"> IF('Exploratory Data Analysis - vid'!$AL437='Multiple LR'!N$2,1,0)</f>
        <v>0</v>
      </c>
      <c r="O438">
        <v>190</v>
      </c>
      <c r="P438">
        <f>'Exploratory Data Analysis - vid'!V437</f>
        <v>1233231</v>
      </c>
      <c r="Q438">
        <f t="shared" si="6"/>
        <v>14.025148112530923</v>
      </c>
      <c r="R438">
        <f>'Exploratory Data Analysis - vid'!X437</f>
        <v>18301</v>
      </c>
    </row>
    <row r="439" spans="1:18" x14ac:dyDescent="0.35">
      <c r="A439">
        <v>437</v>
      </c>
      <c r="B439" t="str">
        <f>'Exploratory Data Analysis - vid'!B438</f>
        <v>fIhkLjWApb0</v>
      </c>
      <c r="C439">
        <f>'Exploratory Data Analysis - vid'!N438</f>
        <v>2</v>
      </c>
      <c r="D439">
        <f>'Exploratory Data Analysis - vid'!O438</f>
        <v>2021</v>
      </c>
      <c r="E439">
        <f>IF('Exploratory Data Analysis - vid'!$AF438 = 'Multiple LR'!E$2,1,0)</f>
        <v>0</v>
      </c>
      <c r="F439">
        <f>IF('Exploratory Data Analysis - vid'!$AF438 = 'Multiple LR'!F$2,1,0)</f>
        <v>0</v>
      </c>
      <c r="G439">
        <f>IF('Exploratory Data Analysis - vid'!$AF438 = 'Multiple LR'!G$2,1,0)</f>
        <v>1</v>
      </c>
      <c r="H439">
        <f>IF('Exploratory Data Analysis - vid'!$AF438 = 'Multiple LR'!H$2,1,0)</f>
        <v>0</v>
      </c>
      <c r="I439">
        <f xml:space="preserve"> IF('Exploratory Data Analysis - vid'!$AL438='Multiple LR'!I$2,1,0)</f>
        <v>0</v>
      </c>
      <c r="J439">
        <f xml:space="preserve"> IF('Exploratory Data Analysis - vid'!$AL438='Multiple LR'!J$2,1,0)</f>
        <v>1</v>
      </c>
      <c r="K439">
        <f xml:space="preserve"> IF('Exploratory Data Analysis - vid'!$AL438='Multiple LR'!K$2,1,0)</f>
        <v>0</v>
      </c>
      <c r="L439">
        <f xml:space="preserve"> IF('Exploratory Data Analysis - vid'!$AL438='Multiple LR'!L$2,1,0)</f>
        <v>0</v>
      </c>
      <c r="M439">
        <f xml:space="preserve"> IF('Exploratory Data Analysis - vid'!$AL438='Multiple LR'!M$2,1,0)</f>
        <v>0</v>
      </c>
      <c r="N439">
        <f xml:space="preserve"> IF('Exploratory Data Analysis - vid'!$AL438='Multiple LR'!N$2,1,0)</f>
        <v>0</v>
      </c>
      <c r="O439">
        <v>357</v>
      </c>
      <c r="P439">
        <f>'Exploratory Data Analysis - vid'!V438</f>
        <v>457460</v>
      </c>
      <c r="Q439">
        <f t="shared" si="6"/>
        <v>13.033444728181351</v>
      </c>
      <c r="R439">
        <f>'Exploratory Data Analysis - vid'!X438</f>
        <v>8669</v>
      </c>
    </row>
    <row r="440" spans="1:18" x14ac:dyDescent="0.35">
      <c r="A440">
        <v>438</v>
      </c>
      <c r="B440" t="str">
        <f>'Exploratory Data Analysis - vid'!B439</f>
        <v>24ZkyW-0xcQ</v>
      </c>
      <c r="C440">
        <f>'Exploratory Data Analysis - vid'!N439</f>
        <v>2</v>
      </c>
      <c r="D440">
        <f>'Exploratory Data Analysis - vid'!O439</f>
        <v>2021</v>
      </c>
      <c r="E440">
        <f>IF('Exploratory Data Analysis - vid'!$AF439 = 'Multiple LR'!E$2,1,0)</f>
        <v>1</v>
      </c>
      <c r="F440">
        <f>IF('Exploratory Data Analysis - vid'!$AF439 = 'Multiple LR'!F$2,1,0)</f>
        <v>0</v>
      </c>
      <c r="G440">
        <f>IF('Exploratory Data Analysis - vid'!$AF439 = 'Multiple LR'!G$2,1,0)</f>
        <v>0</v>
      </c>
      <c r="H440">
        <f>IF('Exploratory Data Analysis - vid'!$AF439 = 'Multiple LR'!H$2,1,0)</f>
        <v>0</v>
      </c>
      <c r="I440">
        <f xml:space="preserve"> IF('Exploratory Data Analysis - vid'!$AL439='Multiple LR'!I$2,1,0)</f>
        <v>0</v>
      </c>
      <c r="J440">
        <f xml:space="preserve"> IF('Exploratory Data Analysis - vid'!$AL439='Multiple LR'!J$2,1,0)</f>
        <v>1</v>
      </c>
      <c r="K440">
        <f xml:space="preserve"> IF('Exploratory Data Analysis - vid'!$AL439='Multiple LR'!K$2,1,0)</f>
        <v>0</v>
      </c>
      <c r="L440">
        <f xml:space="preserve"> IF('Exploratory Data Analysis - vid'!$AL439='Multiple LR'!L$2,1,0)</f>
        <v>0</v>
      </c>
      <c r="M440">
        <f xml:space="preserve"> IF('Exploratory Data Analysis - vid'!$AL439='Multiple LR'!M$2,1,0)</f>
        <v>0</v>
      </c>
      <c r="N440">
        <f xml:space="preserve"> IF('Exploratory Data Analysis - vid'!$AL439='Multiple LR'!N$2,1,0)</f>
        <v>0</v>
      </c>
      <c r="O440">
        <v>385</v>
      </c>
      <c r="P440">
        <f>'Exploratory Data Analysis - vid'!V439</f>
        <v>303333</v>
      </c>
      <c r="Q440">
        <f t="shared" si="6"/>
        <v>12.62258649092322</v>
      </c>
      <c r="R440">
        <f>'Exploratory Data Analysis - vid'!X439</f>
        <v>6299</v>
      </c>
    </row>
    <row r="441" spans="1:18" x14ac:dyDescent="0.35">
      <c r="A441">
        <v>439</v>
      </c>
      <c r="B441" t="str">
        <f>'Exploratory Data Analysis - vid'!B440</f>
        <v>dkjq9w2SFnY</v>
      </c>
      <c r="C441">
        <f>'Exploratory Data Analysis - vid'!N440</f>
        <v>2</v>
      </c>
      <c r="D441">
        <f>'Exploratory Data Analysis - vid'!O440</f>
        <v>2021</v>
      </c>
      <c r="E441">
        <f>IF('Exploratory Data Analysis - vid'!$AF440 = 'Multiple LR'!E$2,1,0)</f>
        <v>1</v>
      </c>
      <c r="F441">
        <f>IF('Exploratory Data Analysis - vid'!$AF440 = 'Multiple LR'!F$2,1,0)</f>
        <v>0</v>
      </c>
      <c r="G441">
        <f>IF('Exploratory Data Analysis - vid'!$AF440 = 'Multiple LR'!G$2,1,0)</f>
        <v>0</v>
      </c>
      <c r="H441">
        <f>IF('Exploratory Data Analysis - vid'!$AF440 = 'Multiple LR'!H$2,1,0)</f>
        <v>0</v>
      </c>
      <c r="I441">
        <f xml:space="preserve"> IF('Exploratory Data Analysis - vid'!$AL440='Multiple LR'!I$2,1,0)</f>
        <v>0</v>
      </c>
      <c r="J441">
        <f xml:space="preserve"> IF('Exploratory Data Analysis - vid'!$AL440='Multiple LR'!J$2,1,0)</f>
        <v>1</v>
      </c>
      <c r="K441">
        <f xml:space="preserve"> IF('Exploratory Data Analysis - vid'!$AL440='Multiple LR'!K$2,1,0)</f>
        <v>0</v>
      </c>
      <c r="L441">
        <f xml:space="preserve"> IF('Exploratory Data Analysis - vid'!$AL440='Multiple LR'!L$2,1,0)</f>
        <v>0</v>
      </c>
      <c r="M441">
        <f xml:space="preserve"> IF('Exploratory Data Analysis - vid'!$AL440='Multiple LR'!M$2,1,0)</f>
        <v>0</v>
      </c>
      <c r="N441">
        <f xml:space="preserve"> IF('Exploratory Data Analysis - vid'!$AL440='Multiple LR'!N$2,1,0)</f>
        <v>0</v>
      </c>
      <c r="O441">
        <v>304</v>
      </c>
      <c r="P441">
        <f>'Exploratory Data Analysis - vid'!V440</f>
        <v>6380</v>
      </c>
      <c r="Q441">
        <f t="shared" si="6"/>
        <v>8.7609233763388357</v>
      </c>
      <c r="R441">
        <f>'Exploratory Data Analysis - vid'!X440</f>
        <v>110</v>
      </c>
    </row>
    <row r="442" spans="1:18" x14ac:dyDescent="0.35">
      <c r="A442">
        <v>440</v>
      </c>
      <c r="B442" t="str">
        <f>'Exploratory Data Analysis - vid'!B441</f>
        <v>QthndrO-_UU</v>
      </c>
      <c r="C442">
        <f>'Exploratory Data Analysis - vid'!N441</f>
        <v>2</v>
      </c>
      <c r="D442">
        <f>'Exploratory Data Analysis - vid'!O441</f>
        <v>2021</v>
      </c>
      <c r="E442">
        <f>IF('Exploratory Data Analysis - vid'!$AF441 = 'Multiple LR'!E$2,1,0)</f>
        <v>0</v>
      </c>
      <c r="F442">
        <f>IF('Exploratory Data Analysis - vid'!$AF441 = 'Multiple LR'!F$2,1,0)</f>
        <v>0</v>
      </c>
      <c r="G442">
        <f>IF('Exploratory Data Analysis - vid'!$AF441 = 'Multiple LR'!G$2,1,0)</f>
        <v>1</v>
      </c>
      <c r="H442">
        <f>IF('Exploratory Data Analysis - vid'!$AF441 = 'Multiple LR'!H$2,1,0)</f>
        <v>0</v>
      </c>
      <c r="I442">
        <f xml:space="preserve"> IF('Exploratory Data Analysis - vid'!$AL441='Multiple LR'!I$2,1,0)</f>
        <v>0</v>
      </c>
      <c r="J442">
        <f xml:space="preserve"> IF('Exploratory Data Analysis - vid'!$AL441='Multiple LR'!J$2,1,0)</f>
        <v>0</v>
      </c>
      <c r="K442">
        <f xml:space="preserve"> IF('Exploratory Data Analysis - vid'!$AL441='Multiple LR'!K$2,1,0)</f>
        <v>1</v>
      </c>
      <c r="L442">
        <f xml:space="preserve"> IF('Exploratory Data Analysis - vid'!$AL441='Multiple LR'!L$2,1,0)</f>
        <v>0</v>
      </c>
      <c r="M442">
        <f xml:space="preserve"> IF('Exploratory Data Analysis - vid'!$AL441='Multiple LR'!M$2,1,0)</f>
        <v>0</v>
      </c>
      <c r="N442">
        <f xml:space="preserve"> IF('Exploratory Data Analysis - vid'!$AL441='Multiple LR'!N$2,1,0)</f>
        <v>0</v>
      </c>
      <c r="O442">
        <v>434</v>
      </c>
      <c r="P442">
        <f>'Exploratory Data Analysis - vid'!V441</f>
        <v>127695</v>
      </c>
      <c r="Q442">
        <f t="shared" si="6"/>
        <v>11.757399886986267</v>
      </c>
      <c r="R442">
        <f>'Exploratory Data Analysis - vid'!X441</f>
        <v>3374</v>
      </c>
    </row>
    <row r="443" spans="1:18" x14ac:dyDescent="0.35">
      <c r="A443">
        <v>441</v>
      </c>
      <c r="B443" t="str">
        <f>'Exploratory Data Analysis - vid'!B442</f>
        <v>OJ-1jps-OZA</v>
      </c>
      <c r="C443">
        <f>'Exploratory Data Analysis - vid'!N442</f>
        <v>2</v>
      </c>
      <c r="D443">
        <f>'Exploratory Data Analysis - vid'!O442</f>
        <v>2021</v>
      </c>
      <c r="E443">
        <f>IF('Exploratory Data Analysis - vid'!$AF442 = 'Multiple LR'!E$2,1,0)</f>
        <v>1</v>
      </c>
      <c r="F443">
        <f>IF('Exploratory Data Analysis - vid'!$AF442 = 'Multiple LR'!F$2,1,0)</f>
        <v>0</v>
      </c>
      <c r="G443">
        <f>IF('Exploratory Data Analysis - vid'!$AF442 = 'Multiple LR'!G$2,1,0)</f>
        <v>0</v>
      </c>
      <c r="H443">
        <f>IF('Exploratory Data Analysis - vid'!$AF442 = 'Multiple LR'!H$2,1,0)</f>
        <v>0</v>
      </c>
      <c r="I443">
        <f xml:space="preserve"> IF('Exploratory Data Analysis - vid'!$AL442='Multiple LR'!I$2,1,0)</f>
        <v>1</v>
      </c>
      <c r="J443">
        <f xml:space="preserve"> IF('Exploratory Data Analysis - vid'!$AL442='Multiple LR'!J$2,1,0)</f>
        <v>0</v>
      </c>
      <c r="K443">
        <f xml:space="preserve"> IF('Exploratory Data Analysis - vid'!$AL442='Multiple LR'!K$2,1,0)</f>
        <v>0</v>
      </c>
      <c r="L443">
        <f xml:space="preserve"> IF('Exploratory Data Analysis - vid'!$AL442='Multiple LR'!L$2,1,0)</f>
        <v>0</v>
      </c>
      <c r="M443">
        <f xml:space="preserve"> IF('Exploratory Data Analysis - vid'!$AL442='Multiple LR'!M$2,1,0)</f>
        <v>0</v>
      </c>
      <c r="N443">
        <f xml:space="preserve"> IF('Exploratory Data Analysis - vid'!$AL442='Multiple LR'!N$2,1,0)</f>
        <v>0</v>
      </c>
      <c r="O443">
        <v>326</v>
      </c>
      <c r="P443">
        <f>'Exploratory Data Analysis - vid'!V442</f>
        <v>217687</v>
      </c>
      <c r="Q443">
        <f t="shared" si="6"/>
        <v>12.290813530235205</v>
      </c>
      <c r="R443">
        <f>'Exploratory Data Analysis - vid'!X442</f>
        <v>5057</v>
      </c>
    </row>
    <row r="444" spans="1:18" x14ac:dyDescent="0.35">
      <c r="A444">
        <v>442</v>
      </c>
      <c r="B444" t="str">
        <f>'Exploratory Data Analysis - vid'!B443</f>
        <v>qCvVy7aueUo</v>
      </c>
      <c r="C444">
        <f>'Exploratory Data Analysis - vid'!N443</f>
        <v>2</v>
      </c>
      <c r="D444">
        <f>'Exploratory Data Analysis - vid'!O443</f>
        <v>2021</v>
      </c>
      <c r="E444">
        <f>IF('Exploratory Data Analysis - vid'!$AF443 = 'Multiple LR'!E$2,1,0)</f>
        <v>1</v>
      </c>
      <c r="F444">
        <f>IF('Exploratory Data Analysis - vid'!$AF443 = 'Multiple LR'!F$2,1,0)</f>
        <v>0</v>
      </c>
      <c r="G444">
        <f>IF('Exploratory Data Analysis - vid'!$AF443 = 'Multiple LR'!G$2,1,0)</f>
        <v>0</v>
      </c>
      <c r="H444">
        <f>IF('Exploratory Data Analysis - vid'!$AF443 = 'Multiple LR'!H$2,1,0)</f>
        <v>0</v>
      </c>
      <c r="I444">
        <f xml:space="preserve"> IF('Exploratory Data Analysis - vid'!$AL443='Multiple LR'!I$2,1,0)</f>
        <v>0</v>
      </c>
      <c r="J444">
        <f xml:space="preserve"> IF('Exploratory Data Analysis - vid'!$AL443='Multiple LR'!J$2,1,0)</f>
        <v>0</v>
      </c>
      <c r="K444">
        <f xml:space="preserve"> IF('Exploratory Data Analysis - vid'!$AL443='Multiple LR'!K$2,1,0)</f>
        <v>1</v>
      </c>
      <c r="L444">
        <f xml:space="preserve"> IF('Exploratory Data Analysis - vid'!$AL443='Multiple LR'!L$2,1,0)</f>
        <v>0</v>
      </c>
      <c r="M444">
        <f xml:space="preserve"> IF('Exploratory Data Analysis - vid'!$AL443='Multiple LR'!M$2,1,0)</f>
        <v>0</v>
      </c>
      <c r="N444">
        <f xml:space="preserve"> IF('Exploratory Data Analysis - vid'!$AL443='Multiple LR'!N$2,1,0)</f>
        <v>0</v>
      </c>
      <c r="O444">
        <v>383</v>
      </c>
      <c r="P444">
        <f>'Exploratory Data Analysis - vid'!V443</f>
        <v>63961</v>
      </c>
      <c r="Q444">
        <f t="shared" si="6"/>
        <v>11.066028801597401</v>
      </c>
      <c r="R444">
        <f>'Exploratory Data Analysis - vid'!X443</f>
        <v>1643</v>
      </c>
    </row>
    <row r="445" spans="1:18" x14ac:dyDescent="0.35">
      <c r="A445">
        <v>443</v>
      </c>
      <c r="B445" t="str">
        <f>'Exploratory Data Analysis - vid'!B444</f>
        <v>aWiFAZBZV4g</v>
      </c>
      <c r="C445">
        <f>'Exploratory Data Analysis - vid'!N444</f>
        <v>2</v>
      </c>
      <c r="D445">
        <f>'Exploratory Data Analysis - vid'!O444</f>
        <v>2021</v>
      </c>
      <c r="E445">
        <f>IF('Exploratory Data Analysis - vid'!$AF444 = 'Multiple LR'!E$2,1,0)</f>
        <v>0</v>
      </c>
      <c r="F445">
        <f>IF('Exploratory Data Analysis - vid'!$AF444 = 'Multiple LR'!F$2,1,0)</f>
        <v>0</v>
      </c>
      <c r="G445">
        <f>IF('Exploratory Data Analysis - vid'!$AF444 = 'Multiple LR'!G$2,1,0)</f>
        <v>1</v>
      </c>
      <c r="H445">
        <f>IF('Exploratory Data Analysis - vid'!$AF444 = 'Multiple LR'!H$2,1,0)</f>
        <v>0</v>
      </c>
      <c r="I445">
        <f xml:space="preserve"> IF('Exploratory Data Analysis - vid'!$AL444='Multiple LR'!I$2,1,0)</f>
        <v>0</v>
      </c>
      <c r="J445">
        <f xml:space="preserve"> IF('Exploratory Data Analysis - vid'!$AL444='Multiple LR'!J$2,1,0)</f>
        <v>0</v>
      </c>
      <c r="K445">
        <f xml:space="preserve"> IF('Exploratory Data Analysis - vid'!$AL444='Multiple LR'!K$2,1,0)</f>
        <v>1</v>
      </c>
      <c r="L445">
        <f xml:space="preserve"> IF('Exploratory Data Analysis - vid'!$AL444='Multiple LR'!L$2,1,0)</f>
        <v>0</v>
      </c>
      <c r="M445">
        <f xml:space="preserve"> IF('Exploratory Data Analysis - vid'!$AL444='Multiple LR'!M$2,1,0)</f>
        <v>0</v>
      </c>
      <c r="N445">
        <f xml:space="preserve"> IF('Exploratory Data Analysis - vid'!$AL444='Multiple LR'!N$2,1,0)</f>
        <v>0</v>
      </c>
      <c r="O445">
        <v>484</v>
      </c>
      <c r="P445">
        <f>'Exploratory Data Analysis - vid'!V444</f>
        <v>32593</v>
      </c>
      <c r="Q445">
        <f t="shared" si="6"/>
        <v>10.391852820371936</v>
      </c>
      <c r="R445">
        <f>'Exploratory Data Analysis - vid'!X444</f>
        <v>601</v>
      </c>
    </row>
    <row r="446" spans="1:18" x14ac:dyDescent="0.35">
      <c r="A446">
        <v>444</v>
      </c>
      <c r="B446" t="str">
        <f>'Exploratory Data Analysis - vid'!B445</f>
        <v>jE-LknVwnPY</v>
      </c>
      <c r="C446">
        <f>'Exploratory Data Analysis - vid'!N445</f>
        <v>3</v>
      </c>
      <c r="D446">
        <f>'Exploratory Data Analysis - vid'!O445</f>
        <v>2021</v>
      </c>
      <c r="E446">
        <f>IF('Exploratory Data Analysis - vid'!$AF445 = 'Multiple LR'!E$2,1,0)</f>
        <v>1</v>
      </c>
      <c r="F446">
        <f>IF('Exploratory Data Analysis - vid'!$AF445 = 'Multiple LR'!F$2,1,0)</f>
        <v>0</v>
      </c>
      <c r="G446">
        <f>IF('Exploratory Data Analysis - vid'!$AF445 = 'Multiple LR'!G$2,1,0)</f>
        <v>0</v>
      </c>
      <c r="H446">
        <f>IF('Exploratory Data Analysis - vid'!$AF445 = 'Multiple LR'!H$2,1,0)</f>
        <v>0</v>
      </c>
      <c r="I446">
        <f xml:space="preserve"> IF('Exploratory Data Analysis - vid'!$AL445='Multiple LR'!I$2,1,0)</f>
        <v>0</v>
      </c>
      <c r="J446">
        <f xml:space="preserve"> IF('Exploratory Data Analysis - vid'!$AL445='Multiple LR'!J$2,1,0)</f>
        <v>1</v>
      </c>
      <c r="K446">
        <f xml:space="preserve"> IF('Exploratory Data Analysis - vid'!$AL445='Multiple LR'!K$2,1,0)</f>
        <v>0</v>
      </c>
      <c r="L446">
        <f xml:space="preserve"> IF('Exploratory Data Analysis - vid'!$AL445='Multiple LR'!L$2,1,0)</f>
        <v>0</v>
      </c>
      <c r="M446">
        <f xml:space="preserve"> IF('Exploratory Data Analysis - vid'!$AL445='Multiple LR'!M$2,1,0)</f>
        <v>0</v>
      </c>
      <c r="N446">
        <f xml:space="preserve"> IF('Exploratory Data Analysis - vid'!$AL445='Multiple LR'!N$2,1,0)</f>
        <v>0</v>
      </c>
      <c r="O446">
        <v>197</v>
      </c>
      <c r="P446">
        <f>'Exploratory Data Analysis - vid'!V445</f>
        <v>121113</v>
      </c>
      <c r="Q446">
        <f t="shared" si="6"/>
        <v>11.70447927307776</v>
      </c>
      <c r="R446">
        <f>'Exploratory Data Analysis - vid'!X445</f>
        <v>3194</v>
      </c>
    </row>
    <row r="447" spans="1:18" x14ac:dyDescent="0.35">
      <c r="A447">
        <v>445</v>
      </c>
      <c r="B447" t="str">
        <f>'Exploratory Data Analysis - vid'!B446</f>
        <v>12fSbXztj1E</v>
      </c>
      <c r="C447">
        <f>'Exploratory Data Analysis - vid'!N446</f>
        <v>3</v>
      </c>
      <c r="D447">
        <f>'Exploratory Data Analysis - vid'!O446</f>
        <v>2021</v>
      </c>
      <c r="E447">
        <f>IF('Exploratory Data Analysis - vid'!$AF446 = 'Multiple LR'!E$2,1,0)</f>
        <v>1</v>
      </c>
      <c r="F447">
        <f>IF('Exploratory Data Analysis - vid'!$AF446 = 'Multiple LR'!F$2,1,0)</f>
        <v>0</v>
      </c>
      <c r="G447">
        <f>IF('Exploratory Data Analysis - vid'!$AF446 = 'Multiple LR'!G$2,1,0)</f>
        <v>0</v>
      </c>
      <c r="H447">
        <f>IF('Exploratory Data Analysis - vid'!$AF446 = 'Multiple LR'!H$2,1,0)</f>
        <v>0</v>
      </c>
      <c r="I447">
        <f xml:space="preserve"> IF('Exploratory Data Analysis - vid'!$AL446='Multiple LR'!I$2,1,0)</f>
        <v>0</v>
      </c>
      <c r="J447">
        <f xml:space="preserve"> IF('Exploratory Data Analysis - vid'!$AL446='Multiple LR'!J$2,1,0)</f>
        <v>0</v>
      </c>
      <c r="K447">
        <f xml:space="preserve"> IF('Exploratory Data Analysis - vid'!$AL446='Multiple LR'!K$2,1,0)</f>
        <v>1</v>
      </c>
      <c r="L447">
        <f xml:space="preserve"> IF('Exploratory Data Analysis - vid'!$AL446='Multiple LR'!L$2,1,0)</f>
        <v>0</v>
      </c>
      <c r="M447">
        <f xml:space="preserve"> IF('Exploratory Data Analysis - vid'!$AL446='Multiple LR'!M$2,1,0)</f>
        <v>0</v>
      </c>
      <c r="N447">
        <f xml:space="preserve"> IF('Exploratory Data Analysis - vid'!$AL446='Multiple LR'!N$2,1,0)</f>
        <v>0</v>
      </c>
      <c r="O447">
        <v>320</v>
      </c>
      <c r="P447">
        <f>'Exploratory Data Analysis - vid'!V446</f>
        <v>23405</v>
      </c>
      <c r="Q447">
        <f t="shared" si="6"/>
        <v>10.06070495373417</v>
      </c>
      <c r="R447">
        <f>'Exploratory Data Analysis - vid'!X446</f>
        <v>678</v>
      </c>
    </row>
    <row r="448" spans="1:18" x14ac:dyDescent="0.35">
      <c r="A448">
        <v>446</v>
      </c>
      <c r="B448" t="str">
        <f>'Exploratory Data Analysis - vid'!B447</f>
        <v>YIdNVcYugjI</v>
      </c>
      <c r="C448">
        <f>'Exploratory Data Analysis - vid'!N447</f>
        <v>3</v>
      </c>
      <c r="D448">
        <f>'Exploratory Data Analysis - vid'!O447</f>
        <v>2021</v>
      </c>
      <c r="E448">
        <f>IF('Exploratory Data Analysis - vid'!$AF447 = 'Multiple LR'!E$2,1,0)</f>
        <v>0</v>
      </c>
      <c r="F448">
        <f>IF('Exploratory Data Analysis - vid'!$AF447 = 'Multiple LR'!F$2,1,0)</f>
        <v>1</v>
      </c>
      <c r="G448">
        <f>IF('Exploratory Data Analysis - vid'!$AF447 = 'Multiple LR'!G$2,1,0)</f>
        <v>0</v>
      </c>
      <c r="H448">
        <f>IF('Exploratory Data Analysis - vid'!$AF447 = 'Multiple LR'!H$2,1,0)</f>
        <v>0</v>
      </c>
      <c r="I448">
        <f xml:space="preserve"> IF('Exploratory Data Analysis - vid'!$AL447='Multiple LR'!I$2,1,0)</f>
        <v>0</v>
      </c>
      <c r="J448">
        <f xml:space="preserve"> IF('Exploratory Data Analysis - vid'!$AL447='Multiple LR'!J$2,1,0)</f>
        <v>1</v>
      </c>
      <c r="K448">
        <f xml:space="preserve"> IF('Exploratory Data Analysis - vid'!$AL447='Multiple LR'!K$2,1,0)</f>
        <v>0</v>
      </c>
      <c r="L448">
        <f xml:space="preserve"> IF('Exploratory Data Analysis - vid'!$AL447='Multiple LR'!L$2,1,0)</f>
        <v>0</v>
      </c>
      <c r="M448">
        <f xml:space="preserve"> IF('Exploratory Data Analysis - vid'!$AL447='Multiple LR'!M$2,1,0)</f>
        <v>0</v>
      </c>
      <c r="N448">
        <f xml:space="preserve"> IF('Exploratory Data Analysis - vid'!$AL447='Multiple LR'!N$2,1,0)</f>
        <v>0</v>
      </c>
      <c r="O448">
        <v>221</v>
      </c>
      <c r="P448">
        <f>'Exploratory Data Analysis - vid'!V447</f>
        <v>72163</v>
      </c>
      <c r="Q448">
        <f t="shared" si="6"/>
        <v>11.186682728151698</v>
      </c>
      <c r="R448">
        <f>'Exploratory Data Analysis - vid'!X447</f>
        <v>2633</v>
      </c>
    </row>
    <row r="449" spans="1:18" x14ac:dyDescent="0.35">
      <c r="A449">
        <v>447</v>
      </c>
      <c r="B449" t="str">
        <f>'Exploratory Data Analysis - vid'!B448</f>
        <v>Be8xYTeR-1U</v>
      </c>
      <c r="C449">
        <f>'Exploratory Data Analysis - vid'!N448</f>
        <v>3</v>
      </c>
      <c r="D449">
        <f>'Exploratory Data Analysis - vid'!O448</f>
        <v>2021</v>
      </c>
      <c r="E449">
        <f>IF('Exploratory Data Analysis - vid'!$AF448 = 'Multiple LR'!E$2,1,0)</f>
        <v>1</v>
      </c>
      <c r="F449">
        <f>IF('Exploratory Data Analysis - vid'!$AF448 = 'Multiple LR'!F$2,1,0)</f>
        <v>0</v>
      </c>
      <c r="G449">
        <f>IF('Exploratory Data Analysis - vid'!$AF448 = 'Multiple LR'!G$2,1,0)</f>
        <v>0</v>
      </c>
      <c r="H449">
        <f>IF('Exploratory Data Analysis - vid'!$AF448 = 'Multiple LR'!H$2,1,0)</f>
        <v>0</v>
      </c>
      <c r="I449">
        <f xml:space="preserve"> IF('Exploratory Data Analysis - vid'!$AL448='Multiple LR'!I$2,1,0)</f>
        <v>0</v>
      </c>
      <c r="J449">
        <f xml:space="preserve"> IF('Exploratory Data Analysis - vid'!$AL448='Multiple LR'!J$2,1,0)</f>
        <v>0</v>
      </c>
      <c r="K449">
        <f xml:space="preserve"> IF('Exploratory Data Analysis - vid'!$AL448='Multiple LR'!K$2,1,0)</f>
        <v>1</v>
      </c>
      <c r="L449">
        <f xml:space="preserve"> IF('Exploratory Data Analysis - vid'!$AL448='Multiple LR'!L$2,1,0)</f>
        <v>0</v>
      </c>
      <c r="M449">
        <f xml:space="preserve"> IF('Exploratory Data Analysis - vid'!$AL448='Multiple LR'!M$2,1,0)</f>
        <v>0</v>
      </c>
      <c r="N449">
        <f xml:space="preserve"> IF('Exploratory Data Analysis - vid'!$AL448='Multiple LR'!N$2,1,0)</f>
        <v>0</v>
      </c>
      <c r="O449">
        <v>489</v>
      </c>
      <c r="P449">
        <f>'Exploratory Data Analysis - vid'!V448</f>
        <v>55561</v>
      </c>
      <c r="Q449">
        <f t="shared" si="6"/>
        <v>10.925236795266423</v>
      </c>
      <c r="R449">
        <f>'Exploratory Data Analysis - vid'!X448</f>
        <v>1142</v>
      </c>
    </row>
    <row r="450" spans="1:18" x14ac:dyDescent="0.35">
      <c r="A450">
        <v>448</v>
      </c>
      <c r="B450" t="str">
        <f>'Exploratory Data Analysis - vid'!B449</f>
        <v>bgXKwj7qnzg</v>
      </c>
      <c r="C450">
        <f>'Exploratory Data Analysis - vid'!N449</f>
        <v>3</v>
      </c>
      <c r="D450">
        <f>'Exploratory Data Analysis - vid'!O449</f>
        <v>2021</v>
      </c>
      <c r="E450">
        <f>IF('Exploratory Data Analysis - vid'!$AF449 = 'Multiple LR'!E$2,1,0)</f>
        <v>0</v>
      </c>
      <c r="F450">
        <f>IF('Exploratory Data Analysis - vid'!$AF449 = 'Multiple LR'!F$2,1,0)</f>
        <v>1</v>
      </c>
      <c r="G450">
        <f>IF('Exploratory Data Analysis - vid'!$AF449 = 'Multiple LR'!G$2,1,0)</f>
        <v>0</v>
      </c>
      <c r="H450">
        <f>IF('Exploratory Data Analysis - vid'!$AF449 = 'Multiple LR'!H$2,1,0)</f>
        <v>0</v>
      </c>
      <c r="I450">
        <f xml:space="preserve"> IF('Exploratory Data Analysis - vid'!$AL449='Multiple LR'!I$2,1,0)</f>
        <v>0</v>
      </c>
      <c r="J450">
        <f xml:space="preserve"> IF('Exploratory Data Analysis - vid'!$AL449='Multiple LR'!J$2,1,0)</f>
        <v>1</v>
      </c>
      <c r="K450">
        <f xml:space="preserve"> IF('Exploratory Data Analysis - vid'!$AL449='Multiple LR'!K$2,1,0)</f>
        <v>0</v>
      </c>
      <c r="L450">
        <f xml:space="preserve"> IF('Exploratory Data Analysis - vid'!$AL449='Multiple LR'!L$2,1,0)</f>
        <v>0</v>
      </c>
      <c r="M450">
        <f xml:space="preserve"> IF('Exploratory Data Analysis - vid'!$AL449='Multiple LR'!M$2,1,0)</f>
        <v>0</v>
      </c>
      <c r="N450">
        <f xml:space="preserve"> IF('Exploratory Data Analysis - vid'!$AL449='Multiple LR'!N$2,1,0)</f>
        <v>0</v>
      </c>
      <c r="O450">
        <v>646</v>
      </c>
      <c r="P450">
        <f>'Exploratory Data Analysis - vid'!V449</f>
        <v>38601</v>
      </c>
      <c r="Q450">
        <f t="shared" si="6"/>
        <v>10.5610334618531</v>
      </c>
      <c r="R450">
        <f>'Exploratory Data Analysis - vid'!X449</f>
        <v>1306</v>
      </c>
    </row>
    <row r="451" spans="1:18" x14ac:dyDescent="0.35">
      <c r="A451">
        <v>449</v>
      </c>
      <c r="B451" t="str">
        <f>'Exploratory Data Analysis - vid'!B450</f>
        <v>2Dwm2jn9zfM</v>
      </c>
      <c r="C451">
        <f>'Exploratory Data Analysis - vid'!N450</f>
        <v>3</v>
      </c>
      <c r="D451">
        <f>'Exploratory Data Analysis - vid'!O450</f>
        <v>2021</v>
      </c>
      <c r="E451">
        <f>IF('Exploratory Data Analysis - vid'!$AF450 = 'Multiple LR'!E$2,1,0)</f>
        <v>0</v>
      </c>
      <c r="F451">
        <f>IF('Exploratory Data Analysis - vid'!$AF450 = 'Multiple LR'!F$2,1,0)</f>
        <v>1</v>
      </c>
      <c r="G451">
        <f>IF('Exploratory Data Analysis - vid'!$AF450 = 'Multiple LR'!G$2,1,0)</f>
        <v>0</v>
      </c>
      <c r="H451">
        <f>IF('Exploratory Data Analysis - vid'!$AF450 = 'Multiple LR'!H$2,1,0)</f>
        <v>0</v>
      </c>
      <c r="I451">
        <f xml:space="preserve"> IF('Exploratory Data Analysis - vid'!$AL450='Multiple LR'!I$2,1,0)</f>
        <v>0</v>
      </c>
      <c r="J451">
        <f xml:space="preserve"> IF('Exploratory Data Analysis - vid'!$AL450='Multiple LR'!J$2,1,0)</f>
        <v>1</v>
      </c>
      <c r="K451">
        <f xml:space="preserve"> IF('Exploratory Data Analysis - vid'!$AL450='Multiple LR'!K$2,1,0)</f>
        <v>0</v>
      </c>
      <c r="L451">
        <f xml:space="preserve"> IF('Exploratory Data Analysis - vid'!$AL450='Multiple LR'!L$2,1,0)</f>
        <v>0</v>
      </c>
      <c r="M451">
        <f xml:space="preserve"> IF('Exploratory Data Analysis - vid'!$AL450='Multiple LR'!M$2,1,0)</f>
        <v>0</v>
      </c>
      <c r="N451">
        <f xml:space="preserve"> IF('Exploratory Data Analysis - vid'!$AL450='Multiple LR'!N$2,1,0)</f>
        <v>0</v>
      </c>
      <c r="O451">
        <v>311</v>
      </c>
      <c r="P451">
        <f>'Exploratory Data Analysis - vid'!V450</f>
        <v>42047</v>
      </c>
      <c r="Q451">
        <f t="shared" si="6"/>
        <v>10.646543319217491</v>
      </c>
      <c r="R451">
        <f>'Exploratory Data Analysis - vid'!X450</f>
        <v>1298</v>
      </c>
    </row>
    <row r="452" spans="1:18" x14ac:dyDescent="0.35">
      <c r="A452">
        <v>450</v>
      </c>
      <c r="B452" t="str">
        <f>'Exploratory Data Analysis - vid'!B451</f>
        <v>sojyItqNi-s</v>
      </c>
      <c r="C452">
        <f>'Exploratory Data Analysis - vid'!N451</f>
        <v>3</v>
      </c>
      <c r="D452">
        <f>'Exploratory Data Analysis - vid'!O451</f>
        <v>2021</v>
      </c>
      <c r="E452">
        <f>IF('Exploratory Data Analysis - vid'!$AF451 = 'Multiple LR'!E$2,1,0)</f>
        <v>1</v>
      </c>
      <c r="F452">
        <f>IF('Exploratory Data Analysis - vid'!$AF451 = 'Multiple LR'!F$2,1,0)</f>
        <v>0</v>
      </c>
      <c r="G452">
        <f>IF('Exploratory Data Analysis - vid'!$AF451 = 'Multiple LR'!G$2,1,0)</f>
        <v>0</v>
      </c>
      <c r="H452">
        <f>IF('Exploratory Data Analysis - vid'!$AF451 = 'Multiple LR'!H$2,1,0)</f>
        <v>0</v>
      </c>
      <c r="I452">
        <f xml:space="preserve"> IF('Exploratory Data Analysis - vid'!$AL451='Multiple LR'!I$2,1,0)</f>
        <v>0</v>
      </c>
      <c r="J452">
        <f xml:space="preserve"> IF('Exploratory Data Analysis - vid'!$AL451='Multiple LR'!J$2,1,0)</f>
        <v>1</v>
      </c>
      <c r="K452">
        <f xml:space="preserve"> IF('Exploratory Data Analysis - vid'!$AL451='Multiple LR'!K$2,1,0)</f>
        <v>0</v>
      </c>
      <c r="L452">
        <f xml:space="preserve"> IF('Exploratory Data Analysis - vid'!$AL451='Multiple LR'!L$2,1,0)</f>
        <v>0</v>
      </c>
      <c r="M452">
        <f xml:space="preserve"> IF('Exploratory Data Analysis - vid'!$AL451='Multiple LR'!M$2,1,0)</f>
        <v>0</v>
      </c>
      <c r="N452">
        <f xml:space="preserve"> IF('Exploratory Data Analysis - vid'!$AL451='Multiple LR'!N$2,1,0)</f>
        <v>0</v>
      </c>
      <c r="O452">
        <v>440</v>
      </c>
      <c r="P452">
        <f>'Exploratory Data Analysis - vid'!V451</f>
        <v>8081</v>
      </c>
      <c r="Q452">
        <f t="shared" ref="Q452:Q515" si="7">LN(P452)</f>
        <v>8.9972709062334477</v>
      </c>
      <c r="R452">
        <f>'Exploratory Data Analysis - vid'!X451</f>
        <v>159</v>
      </c>
    </row>
    <row r="453" spans="1:18" x14ac:dyDescent="0.35">
      <c r="A453">
        <v>451</v>
      </c>
      <c r="B453" t="str">
        <f>'Exploratory Data Analysis - vid'!B452</f>
        <v>TdTGo7POcNk</v>
      </c>
      <c r="C453">
        <f>'Exploratory Data Analysis - vid'!N452</f>
        <v>3</v>
      </c>
      <c r="D453">
        <f>'Exploratory Data Analysis - vid'!O452</f>
        <v>2021</v>
      </c>
      <c r="E453">
        <f>IF('Exploratory Data Analysis - vid'!$AF452 = 'Multiple LR'!E$2,1,0)</f>
        <v>1</v>
      </c>
      <c r="F453">
        <f>IF('Exploratory Data Analysis - vid'!$AF452 = 'Multiple LR'!F$2,1,0)</f>
        <v>0</v>
      </c>
      <c r="G453">
        <f>IF('Exploratory Data Analysis - vid'!$AF452 = 'Multiple LR'!G$2,1,0)</f>
        <v>0</v>
      </c>
      <c r="H453">
        <f>IF('Exploratory Data Analysis - vid'!$AF452 = 'Multiple LR'!H$2,1,0)</f>
        <v>0</v>
      </c>
      <c r="I453">
        <f xml:space="preserve"> IF('Exploratory Data Analysis - vid'!$AL452='Multiple LR'!I$2,1,0)</f>
        <v>0</v>
      </c>
      <c r="J453">
        <f xml:space="preserve"> IF('Exploratory Data Analysis - vid'!$AL452='Multiple LR'!J$2,1,0)</f>
        <v>1</v>
      </c>
      <c r="K453">
        <f xml:space="preserve"> IF('Exploratory Data Analysis - vid'!$AL452='Multiple LR'!K$2,1,0)</f>
        <v>0</v>
      </c>
      <c r="L453">
        <f xml:space="preserve"> IF('Exploratory Data Analysis - vid'!$AL452='Multiple LR'!L$2,1,0)</f>
        <v>0</v>
      </c>
      <c r="M453">
        <f xml:space="preserve"> IF('Exploratory Data Analysis - vid'!$AL452='Multiple LR'!M$2,1,0)</f>
        <v>0</v>
      </c>
      <c r="N453">
        <f xml:space="preserve"> IF('Exploratory Data Analysis - vid'!$AL452='Multiple LR'!N$2,1,0)</f>
        <v>0</v>
      </c>
      <c r="O453">
        <v>261</v>
      </c>
      <c r="P453">
        <f>'Exploratory Data Analysis - vid'!V452</f>
        <v>46298</v>
      </c>
      <c r="Q453">
        <f t="shared" si="7"/>
        <v>10.742854042597051</v>
      </c>
      <c r="R453">
        <f>'Exploratory Data Analysis - vid'!X452</f>
        <v>1286</v>
      </c>
    </row>
    <row r="454" spans="1:18" x14ac:dyDescent="0.35">
      <c r="A454">
        <v>452</v>
      </c>
      <c r="B454" t="str">
        <f>'Exploratory Data Analysis - vid'!B453</f>
        <v>s0SJcSamlx0</v>
      </c>
      <c r="C454">
        <f>'Exploratory Data Analysis - vid'!N453</f>
        <v>3</v>
      </c>
      <c r="D454">
        <f>'Exploratory Data Analysis - vid'!O453</f>
        <v>2021</v>
      </c>
      <c r="E454">
        <f>IF('Exploratory Data Analysis - vid'!$AF453 = 'Multiple LR'!E$2,1,0)</f>
        <v>1</v>
      </c>
      <c r="F454">
        <f>IF('Exploratory Data Analysis - vid'!$AF453 = 'Multiple LR'!F$2,1,0)</f>
        <v>0</v>
      </c>
      <c r="G454">
        <f>IF('Exploratory Data Analysis - vid'!$AF453 = 'Multiple LR'!G$2,1,0)</f>
        <v>0</v>
      </c>
      <c r="H454">
        <f>IF('Exploratory Data Analysis - vid'!$AF453 = 'Multiple LR'!H$2,1,0)</f>
        <v>0</v>
      </c>
      <c r="I454">
        <f xml:space="preserve"> IF('Exploratory Data Analysis - vid'!$AL453='Multiple LR'!I$2,1,0)</f>
        <v>0</v>
      </c>
      <c r="J454">
        <f xml:space="preserve"> IF('Exploratory Data Analysis - vid'!$AL453='Multiple LR'!J$2,1,0)</f>
        <v>1</v>
      </c>
      <c r="K454">
        <f xml:space="preserve"> IF('Exploratory Data Analysis - vid'!$AL453='Multiple LR'!K$2,1,0)</f>
        <v>0</v>
      </c>
      <c r="L454">
        <f xml:space="preserve"> IF('Exploratory Data Analysis - vid'!$AL453='Multiple LR'!L$2,1,0)</f>
        <v>0</v>
      </c>
      <c r="M454">
        <f xml:space="preserve"> IF('Exploratory Data Analysis - vid'!$AL453='Multiple LR'!M$2,1,0)</f>
        <v>0</v>
      </c>
      <c r="N454">
        <f xml:space="preserve"> IF('Exploratory Data Analysis - vid'!$AL453='Multiple LR'!N$2,1,0)</f>
        <v>0</v>
      </c>
      <c r="O454">
        <v>303</v>
      </c>
      <c r="P454">
        <f>'Exploratory Data Analysis - vid'!V453</f>
        <v>58251</v>
      </c>
      <c r="Q454">
        <f t="shared" si="7"/>
        <v>10.972516538662564</v>
      </c>
      <c r="R454">
        <f>'Exploratory Data Analysis - vid'!X453</f>
        <v>1623</v>
      </c>
    </row>
    <row r="455" spans="1:18" x14ac:dyDescent="0.35">
      <c r="A455">
        <v>453</v>
      </c>
      <c r="B455" t="str">
        <f>'Exploratory Data Analysis - vid'!B454</f>
        <v>X1heV-ykLtc</v>
      </c>
      <c r="C455">
        <f>'Exploratory Data Analysis - vid'!N454</f>
        <v>3</v>
      </c>
      <c r="D455">
        <f>'Exploratory Data Analysis - vid'!O454</f>
        <v>2021</v>
      </c>
      <c r="E455">
        <f>IF('Exploratory Data Analysis - vid'!$AF454 = 'Multiple LR'!E$2,1,0)</f>
        <v>0</v>
      </c>
      <c r="F455">
        <f>IF('Exploratory Data Analysis - vid'!$AF454 = 'Multiple LR'!F$2,1,0)</f>
        <v>0</v>
      </c>
      <c r="G455">
        <f>IF('Exploratory Data Analysis - vid'!$AF454 = 'Multiple LR'!G$2,1,0)</f>
        <v>1</v>
      </c>
      <c r="H455">
        <f>IF('Exploratory Data Analysis - vid'!$AF454 = 'Multiple LR'!H$2,1,0)</f>
        <v>0</v>
      </c>
      <c r="I455">
        <f xml:space="preserve"> IF('Exploratory Data Analysis - vid'!$AL454='Multiple LR'!I$2,1,0)</f>
        <v>0</v>
      </c>
      <c r="J455">
        <f xml:space="preserve"> IF('Exploratory Data Analysis - vid'!$AL454='Multiple LR'!J$2,1,0)</f>
        <v>1</v>
      </c>
      <c r="K455">
        <f xml:space="preserve"> IF('Exploratory Data Analysis - vid'!$AL454='Multiple LR'!K$2,1,0)</f>
        <v>0</v>
      </c>
      <c r="L455">
        <f xml:space="preserve"> IF('Exploratory Data Analysis - vid'!$AL454='Multiple LR'!L$2,1,0)</f>
        <v>0</v>
      </c>
      <c r="M455">
        <f xml:space="preserve"> IF('Exploratory Data Analysis - vid'!$AL454='Multiple LR'!M$2,1,0)</f>
        <v>0</v>
      </c>
      <c r="N455">
        <f xml:space="preserve"> IF('Exploratory Data Analysis - vid'!$AL454='Multiple LR'!N$2,1,0)</f>
        <v>0</v>
      </c>
      <c r="O455">
        <v>509</v>
      </c>
      <c r="P455">
        <f>'Exploratory Data Analysis - vid'!V454</f>
        <v>325078</v>
      </c>
      <c r="Q455">
        <f t="shared" si="7"/>
        <v>12.691820432516481</v>
      </c>
      <c r="R455">
        <f>'Exploratory Data Analysis - vid'!X454</f>
        <v>6296</v>
      </c>
    </row>
    <row r="456" spans="1:18" x14ac:dyDescent="0.35">
      <c r="A456">
        <v>454</v>
      </c>
      <c r="B456" t="str">
        <f>'Exploratory Data Analysis - vid'!B455</f>
        <v>zlXbbfSpkxQ</v>
      </c>
      <c r="C456">
        <f>'Exploratory Data Analysis - vid'!N455</f>
        <v>3</v>
      </c>
      <c r="D456">
        <f>'Exploratory Data Analysis - vid'!O455</f>
        <v>2021</v>
      </c>
      <c r="E456">
        <f>IF('Exploratory Data Analysis - vid'!$AF455 = 'Multiple LR'!E$2,1,0)</f>
        <v>0</v>
      </c>
      <c r="F456">
        <f>IF('Exploratory Data Analysis - vid'!$AF455 = 'Multiple LR'!F$2,1,0)</f>
        <v>0</v>
      </c>
      <c r="G456">
        <f>IF('Exploratory Data Analysis - vid'!$AF455 = 'Multiple LR'!G$2,1,0)</f>
        <v>1</v>
      </c>
      <c r="H456">
        <f>IF('Exploratory Data Analysis - vid'!$AF455 = 'Multiple LR'!H$2,1,0)</f>
        <v>0</v>
      </c>
      <c r="I456">
        <f xml:space="preserve"> IF('Exploratory Data Analysis - vid'!$AL455='Multiple LR'!I$2,1,0)</f>
        <v>0</v>
      </c>
      <c r="J456">
        <f xml:space="preserve"> IF('Exploratory Data Analysis - vid'!$AL455='Multiple LR'!J$2,1,0)</f>
        <v>0</v>
      </c>
      <c r="K456">
        <f xml:space="preserve"> IF('Exploratory Data Analysis - vid'!$AL455='Multiple LR'!K$2,1,0)</f>
        <v>0</v>
      </c>
      <c r="L456">
        <f xml:space="preserve"> IF('Exploratory Data Analysis - vid'!$AL455='Multiple LR'!L$2,1,0)</f>
        <v>0</v>
      </c>
      <c r="M456">
        <f xml:space="preserve"> IF('Exploratory Data Analysis - vid'!$AL455='Multiple LR'!M$2,1,0)</f>
        <v>0</v>
      </c>
      <c r="N456">
        <f xml:space="preserve"> IF('Exploratory Data Analysis - vid'!$AL455='Multiple LR'!N$2,1,0)</f>
        <v>1</v>
      </c>
      <c r="O456">
        <v>333</v>
      </c>
      <c r="P456">
        <f>'Exploratory Data Analysis - vid'!V455</f>
        <v>55020</v>
      </c>
      <c r="Q456">
        <f t="shared" si="7"/>
        <v>10.915452034478566</v>
      </c>
      <c r="R456">
        <f>'Exploratory Data Analysis - vid'!X455</f>
        <v>812</v>
      </c>
    </row>
    <row r="457" spans="1:18" x14ac:dyDescent="0.35">
      <c r="A457">
        <v>455</v>
      </c>
      <c r="B457" t="str">
        <f>'Exploratory Data Analysis - vid'!B456</f>
        <v>p6CpRYVKeTc</v>
      </c>
      <c r="C457">
        <f>'Exploratory Data Analysis - vid'!N456</f>
        <v>3</v>
      </c>
      <c r="D457">
        <f>'Exploratory Data Analysis - vid'!O456</f>
        <v>2021</v>
      </c>
      <c r="E457">
        <f>IF('Exploratory Data Analysis - vid'!$AF456 = 'Multiple LR'!E$2,1,0)</f>
        <v>1</v>
      </c>
      <c r="F457">
        <f>IF('Exploratory Data Analysis - vid'!$AF456 = 'Multiple LR'!F$2,1,0)</f>
        <v>0</v>
      </c>
      <c r="G457">
        <f>IF('Exploratory Data Analysis - vid'!$AF456 = 'Multiple LR'!G$2,1,0)</f>
        <v>0</v>
      </c>
      <c r="H457">
        <f>IF('Exploratory Data Analysis - vid'!$AF456 = 'Multiple LR'!H$2,1,0)</f>
        <v>0</v>
      </c>
      <c r="I457">
        <f xml:space="preserve"> IF('Exploratory Data Analysis - vid'!$AL456='Multiple LR'!I$2,1,0)</f>
        <v>0</v>
      </c>
      <c r="J457">
        <f xml:space="preserve"> IF('Exploratory Data Analysis - vid'!$AL456='Multiple LR'!J$2,1,0)</f>
        <v>0</v>
      </c>
      <c r="K457">
        <f xml:space="preserve"> IF('Exploratory Data Analysis - vid'!$AL456='Multiple LR'!K$2,1,0)</f>
        <v>0</v>
      </c>
      <c r="L457">
        <f xml:space="preserve"> IF('Exploratory Data Analysis - vid'!$AL456='Multiple LR'!L$2,1,0)</f>
        <v>0</v>
      </c>
      <c r="M457">
        <f xml:space="preserve"> IF('Exploratory Data Analysis - vid'!$AL456='Multiple LR'!M$2,1,0)</f>
        <v>0</v>
      </c>
      <c r="N457">
        <f xml:space="preserve"> IF('Exploratory Data Analysis - vid'!$AL456='Multiple LR'!N$2,1,0)</f>
        <v>1</v>
      </c>
      <c r="O457">
        <v>387</v>
      </c>
      <c r="P457">
        <f>'Exploratory Data Analysis - vid'!V456</f>
        <v>31839</v>
      </c>
      <c r="Q457">
        <f t="shared" si="7"/>
        <v>10.368447232429933</v>
      </c>
      <c r="R457">
        <f>'Exploratory Data Analysis - vid'!X456</f>
        <v>854</v>
      </c>
    </row>
    <row r="458" spans="1:18" x14ac:dyDescent="0.35">
      <c r="A458">
        <v>456</v>
      </c>
      <c r="B458" t="str">
        <f>'Exploratory Data Analysis - vid'!B457</f>
        <v>t3KfKt5AoL4</v>
      </c>
      <c r="C458">
        <f>'Exploratory Data Analysis - vid'!N457</f>
        <v>3</v>
      </c>
      <c r="D458">
        <f>'Exploratory Data Analysis - vid'!O457</f>
        <v>2021</v>
      </c>
      <c r="E458">
        <f>IF('Exploratory Data Analysis - vid'!$AF457 = 'Multiple LR'!E$2,1,0)</f>
        <v>0</v>
      </c>
      <c r="F458">
        <f>IF('Exploratory Data Analysis - vid'!$AF457 = 'Multiple LR'!F$2,1,0)</f>
        <v>0</v>
      </c>
      <c r="G458">
        <f>IF('Exploratory Data Analysis - vid'!$AF457 = 'Multiple LR'!G$2,1,0)</f>
        <v>1</v>
      </c>
      <c r="H458">
        <f>IF('Exploratory Data Analysis - vid'!$AF457 = 'Multiple LR'!H$2,1,0)</f>
        <v>0</v>
      </c>
      <c r="I458">
        <f xml:space="preserve"> IF('Exploratory Data Analysis - vid'!$AL457='Multiple LR'!I$2,1,0)</f>
        <v>0</v>
      </c>
      <c r="J458">
        <f xml:space="preserve"> IF('Exploratory Data Analysis - vid'!$AL457='Multiple LR'!J$2,1,0)</f>
        <v>0</v>
      </c>
      <c r="K458">
        <f xml:space="preserve"> IF('Exploratory Data Analysis - vid'!$AL457='Multiple LR'!K$2,1,0)</f>
        <v>1</v>
      </c>
      <c r="L458">
        <f xml:space="preserve"> IF('Exploratory Data Analysis - vid'!$AL457='Multiple LR'!L$2,1,0)</f>
        <v>0</v>
      </c>
      <c r="M458">
        <f xml:space="preserve"> IF('Exploratory Data Analysis - vid'!$AL457='Multiple LR'!M$2,1,0)</f>
        <v>0</v>
      </c>
      <c r="N458">
        <f xml:space="preserve"> IF('Exploratory Data Analysis - vid'!$AL457='Multiple LR'!N$2,1,0)</f>
        <v>0</v>
      </c>
      <c r="O458">
        <v>1267</v>
      </c>
      <c r="P458">
        <f>'Exploratory Data Analysis - vid'!V457</f>
        <v>13313</v>
      </c>
      <c r="Q458">
        <f t="shared" si="7"/>
        <v>9.4964962804319164</v>
      </c>
      <c r="R458">
        <f>'Exploratory Data Analysis - vid'!X457</f>
        <v>325</v>
      </c>
    </row>
    <row r="459" spans="1:18" x14ac:dyDescent="0.35">
      <c r="A459">
        <v>457</v>
      </c>
      <c r="B459" t="str">
        <f>'Exploratory Data Analysis - vid'!B458</f>
        <v>GcYO1BrMiuI</v>
      </c>
      <c r="C459">
        <f>'Exploratory Data Analysis - vid'!N458</f>
        <v>3</v>
      </c>
      <c r="D459">
        <f>'Exploratory Data Analysis - vid'!O458</f>
        <v>2021</v>
      </c>
      <c r="E459">
        <f>IF('Exploratory Data Analysis - vid'!$AF458 = 'Multiple LR'!E$2,1,0)</f>
        <v>0</v>
      </c>
      <c r="F459">
        <f>IF('Exploratory Data Analysis - vid'!$AF458 = 'Multiple LR'!F$2,1,0)</f>
        <v>0</v>
      </c>
      <c r="G459">
        <f>IF('Exploratory Data Analysis - vid'!$AF458 = 'Multiple LR'!G$2,1,0)</f>
        <v>1</v>
      </c>
      <c r="H459">
        <f>IF('Exploratory Data Analysis - vid'!$AF458 = 'Multiple LR'!H$2,1,0)</f>
        <v>0</v>
      </c>
      <c r="I459">
        <f xml:space="preserve"> IF('Exploratory Data Analysis - vid'!$AL458='Multiple LR'!I$2,1,0)</f>
        <v>0</v>
      </c>
      <c r="J459">
        <f xml:space="preserve"> IF('Exploratory Data Analysis - vid'!$AL458='Multiple LR'!J$2,1,0)</f>
        <v>0</v>
      </c>
      <c r="K459">
        <f xml:space="preserve"> IF('Exploratory Data Analysis - vid'!$AL458='Multiple LR'!K$2,1,0)</f>
        <v>0</v>
      </c>
      <c r="L459">
        <f xml:space="preserve"> IF('Exploratory Data Analysis - vid'!$AL458='Multiple LR'!L$2,1,0)</f>
        <v>1</v>
      </c>
      <c r="M459">
        <f xml:space="preserve"> IF('Exploratory Data Analysis - vid'!$AL458='Multiple LR'!M$2,1,0)</f>
        <v>0</v>
      </c>
      <c r="N459">
        <f xml:space="preserve"> IF('Exploratory Data Analysis - vid'!$AL458='Multiple LR'!N$2,1,0)</f>
        <v>0</v>
      </c>
      <c r="O459">
        <v>451</v>
      </c>
      <c r="P459">
        <f>'Exploratory Data Analysis - vid'!V458</f>
        <v>35767</v>
      </c>
      <c r="Q459">
        <f t="shared" si="7"/>
        <v>10.484780959571744</v>
      </c>
      <c r="R459">
        <f>'Exploratory Data Analysis - vid'!X458</f>
        <v>504</v>
      </c>
    </row>
    <row r="460" spans="1:18" x14ac:dyDescent="0.35">
      <c r="A460">
        <v>458</v>
      </c>
      <c r="B460" t="str">
        <f>'Exploratory Data Analysis - vid'!B459</f>
        <v>ogWD4ONqnos</v>
      </c>
      <c r="C460">
        <f>'Exploratory Data Analysis - vid'!N459</f>
        <v>3</v>
      </c>
      <c r="D460">
        <f>'Exploratory Data Analysis - vid'!O459</f>
        <v>2021</v>
      </c>
      <c r="E460">
        <f>IF('Exploratory Data Analysis - vid'!$AF459 = 'Multiple LR'!E$2,1,0)</f>
        <v>1</v>
      </c>
      <c r="F460">
        <f>IF('Exploratory Data Analysis - vid'!$AF459 = 'Multiple LR'!F$2,1,0)</f>
        <v>0</v>
      </c>
      <c r="G460">
        <f>IF('Exploratory Data Analysis - vid'!$AF459 = 'Multiple LR'!G$2,1,0)</f>
        <v>0</v>
      </c>
      <c r="H460">
        <f>IF('Exploratory Data Analysis - vid'!$AF459 = 'Multiple LR'!H$2,1,0)</f>
        <v>0</v>
      </c>
      <c r="I460">
        <f xml:space="preserve"> IF('Exploratory Data Analysis - vid'!$AL459='Multiple LR'!I$2,1,0)</f>
        <v>0</v>
      </c>
      <c r="J460">
        <f xml:space="preserve"> IF('Exploratory Data Analysis - vid'!$AL459='Multiple LR'!J$2,1,0)</f>
        <v>0</v>
      </c>
      <c r="K460">
        <f xml:space="preserve"> IF('Exploratory Data Analysis - vid'!$AL459='Multiple LR'!K$2,1,0)</f>
        <v>1</v>
      </c>
      <c r="L460">
        <f xml:space="preserve"> IF('Exploratory Data Analysis - vid'!$AL459='Multiple LR'!L$2,1,0)</f>
        <v>0</v>
      </c>
      <c r="M460">
        <f xml:space="preserve"> IF('Exploratory Data Analysis - vid'!$AL459='Multiple LR'!M$2,1,0)</f>
        <v>0</v>
      </c>
      <c r="N460">
        <f xml:space="preserve"> IF('Exploratory Data Analysis - vid'!$AL459='Multiple LR'!N$2,1,0)</f>
        <v>0</v>
      </c>
      <c r="O460">
        <v>249</v>
      </c>
      <c r="P460">
        <f>'Exploratory Data Analysis - vid'!V459</f>
        <v>78846</v>
      </c>
      <c r="Q460">
        <f t="shared" si="7"/>
        <v>11.275251861871693</v>
      </c>
      <c r="R460">
        <f>'Exploratory Data Analysis - vid'!X459</f>
        <v>2402</v>
      </c>
    </row>
    <row r="461" spans="1:18" x14ac:dyDescent="0.35">
      <c r="A461">
        <v>459</v>
      </c>
      <c r="B461" t="str">
        <f>'Exploratory Data Analysis - vid'!B460</f>
        <v>Wg7pcfYl3MY</v>
      </c>
      <c r="C461">
        <f>'Exploratory Data Analysis - vid'!N460</f>
        <v>3</v>
      </c>
      <c r="D461">
        <f>'Exploratory Data Analysis - vid'!O460</f>
        <v>2021</v>
      </c>
      <c r="E461">
        <f>IF('Exploratory Data Analysis - vid'!$AF460 = 'Multiple LR'!E$2,1,0)</f>
        <v>0</v>
      </c>
      <c r="F461">
        <f>IF('Exploratory Data Analysis - vid'!$AF460 = 'Multiple LR'!F$2,1,0)</f>
        <v>0</v>
      </c>
      <c r="G461">
        <f>IF('Exploratory Data Analysis - vid'!$AF460 = 'Multiple LR'!G$2,1,0)</f>
        <v>1</v>
      </c>
      <c r="H461">
        <f>IF('Exploratory Data Analysis - vid'!$AF460 = 'Multiple LR'!H$2,1,0)</f>
        <v>0</v>
      </c>
      <c r="I461">
        <f xml:space="preserve"> IF('Exploratory Data Analysis - vid'!$AL460='Multiple LR'!I$2,1,0)</f>
        <v>0</v>
      </c>
      <c r="J461">
        <f xml:space="preserve"> IF('Exploratory Data Analysis - vid'!$AL460='Multiple LR'!J$2,1,0)</f>
        <v>0</v>
      </c>
      <c r="K461">
        <f xml:space="preserve"> IF('Exploratory Data Analysis - vid'!$AL460='Multiple LR'!K$2,1,0)</f>
        <v>0</v>
      </c>
      <c r="L461">
        <f xml:space="preserve"> IF('Exploratory Data Analysis - vid'!$AL460='Multiple LR'!L$2,1,0)</f>
        <v>0</v>
      </c>
      <c r="M461">
        <f xml:space="preserve"> IF('Exploratory Data Analysis - vid'!$AL460='Multiple LR'!M$2,1,0)</f>
        <v>0</v>
      </c>
      <c r="N461">
        <f xml:space="preserve"> IF('Exploratory Data Analysis - vid'!$AL460='Multiple LR'!N$2,1,0)</f>
        <v>1</v>
      </c>
      <c r="O461">
        <v>555</v>
      </c>
      <c r="P461">
        <f>'Exploratory Data Analysis - vid'!V460</f>
        <v>29394</v>
      </c>
      <c r="Q461">
        <f t="shared" si="7"/>
        <v>10.28854585086663</v>
      </c>
      <c r="R461">
        <f>'Exploratory Data Analysis - vid'!X460</f>
        <v>750</v>
      </c>
    </row>
    <row r="462" spans="1:18" x14ac:dyDescent="0.35">
      <c r="A462">
        <v>460</v>
      </c>
      <c r="B462" t="str">
        <f>'Exploratory Data Analysis - vid'!B461</f>
        <v>8ULJviE4s4E</v>
      </c>
      <c r="C462">
        <f>'Exploratory Data Analysis - vid'!N461</f>
        <v>3</v>
      </c>
      <c r="D462">
        <f>'Exploratory Data Analysis - vid'!O461</f>
        <v>2021</v>
      </c>
      <c r="E462">
        <f>IF('Exploratory Data Analysis - vid'!$AF461 = 'Multiple LR'!E$2,1,0)</f>
        <v>0</v>
      </c>
      <c r="F462">
        <f>IF('Exploratory Data Analysis - vid'!$AF461 = 'Multiple LR'!F$2,1,0)</f>
        <v>0</v>
      </c>
      <c r="G462">
        <f>IF('Exploratory Data Analysis - vid'!$AF461 = 'Multiple LR'!G$2,1,0)</f>
        <v>1</v>
      </c>
      <c r="H462">
        <f>IF('Exploratory Data Analysis - vid'!$AF461 = 'Multiple LR'!H$2,1,0)</f>
        <v>0</v>
      </c>
      <c r="I462">
        <f xml:space="preserve"> IF('Exploratory Data Analysis - vid'!$AL461='Multiple LR'!I$2,1,0)</f>
        <v>1</v>
      </c>
      <c r="J462">
        <f xml:space="preserve"> IF('Exploratory Data Analysis - vid'!$AL461='Multiple LR'!J$2,1,0)</f>
        <v>0</v>
      </c>
      <c r="K462">
        <f xml:space="preserve"> IF('Exploratory Data Analysis - vid'!$AL461='Multiple LR'!K$2,1,0)</f>
        <v>0</v>
      </c>
      <c r="L462">
        <f xml:space="preserve"> IF('Exploratory Data Analysis - vid'!$AL461='Multiple LR'!L$2,1,0)</f>
        <v>0</v>
      </c>
      <c r="M462">
        <f xml:space="preserve"> IF('Exploratory Data Analysis - vid'!$AL461='Multiple LR'!M$2,1,0)</f>
        <v>0</v>
      </c>
      <c r="N462">
        <f xml:space="preserve"> IF('Exploratory Data Analysis - vid'!$AL461='Multiple LR'!N$2,1,0)</f>
        <v>0</v>
      </c>
      <c r="O462">
        <v>436</v>
      </c>
      <c r="P462">
        <f>'Exploratory Data Analysis - vid'!V461</f>
        <v>287238</v>
      </c>
      <c r="Q462">
        <f t="shared" si="7"/>
        <v>12.568066419381465</v>
      </c>
      <c r="R462">
        <f>'Exploratory Data Analysis - vid'!X461</f>
        <v>5188</v>
      </c>
    </row>
    <row r="463" spans="1:18" x14ac:dyDescent="0.35">
      <c r="A463">
        <v>461</v>
      </c>
      <c r="B463" t="str">
        <f>'Exploratory Data Analysis - vid'!B462</f>
        <v>az270hZzzcM</v>
      </c>
      <c r="C463">
        <f>'Exploratory Data Analysis - vid'!N462</f>
        <v>4</v>
      </c>
      <c r="D463">
        <f>'Exploratory Data Analysis - vid'!O462</f>
        <v>2021</v>
      </c>
      <c r="E463">
        <f>IF('Exploratory Data Analysis - vid'!$AF462 = 'Multiple LR'!E$2,1,0)</f>
        <v>1</v>
      </c>
      <c r="F463">
        <f>IF('Exploratory Data Analysis - vid'!$AF462 = 'Multiple LR'!F$2,1,0)</f>
        <v>0</v>
      </c>
      <c r="G463">
        <f>IF('Exploratory Data Analysis - vid'!$AF462 = 'Multiple LR'!G$2,1,0)</f>
        <v>0</v>
      </c>
      <c r="H463">
        <f>IF('Exploratory Data Analysis - vid'!$AF462 = 'Multiple LR'!H$2,1,0)</f>
        <v>0</v>
      </c>
      <c r="I463">
        <f xml:space="preserve"> IF('Exploratory Data Analysis - vid'!$AL462='Multiple LR'!I$2,1,0)</f>
        <v>0</v>
      </c>
      <c r="J463">
        <f xml:space="preserve"> IF('Exploratory Data Analysis - vid'!$AL462='Multiple LR'!J$2,1,0)</f>
        <v>0</v>
      </c>
      <c r="K463">
        <f xml:space="preserve"> IF('Exploratory Data Analysis - vid'!$AL462='Multiple LR'!K$2,1,0)</f>
        <v>0</v>
      </c>
      <c r="L463">
        <f xml:space="preserve"> IF('Exploratory Data Analysis - vid'!$AL462='Multiple LR'!L$2,1,0)</f>
        <v>0</v>
      </c>
      <c r="M463">
        <f xml:space="preserve"> IF('Exploratory Data Analysis - vid'!$AL462='Multiple LR'!M$2,1,0)</f>
        <v>0</v>
      </c>
      <c r="N463">
        <f xml:space="preserve"> IF('Exploratory Data Analysis - vid'!$AL462='Multiple LR'!N$2,1,0)</f>
        <v>1</v>
      </c>
      <c r="O463">
        <v>386</v>
      </c>
      <c r="P463">
        <f>'Exploratory Data Analysis - vid'!V462</f>
        <v>106822</v>
      </c>
      <c r="Q463">
        <f t="shared" si="7"/>
        <v>11.578919176804051</v>
      </c>
      <c r="R463">
        <f>'Exploratory Data Analysis - vid'!X462</f>
        <v>2670</v>
      </c>
    </row>
    <row r="464" spans="1:18" x14ac:dyDescent="0.35">
      <c r="A464">
        <v>462</v>
      </c>
      <c r="B464" t="str">
        <f>'Exploratory Data Analysis - vid'!B463</f>
        <v>ssQJLM7ArMU</v>
      </c>
      <c r="C464">
        <f>'Exploratory Data Analysis - vid'!N463</f>
        <v>4</v>
      </c>
      <c r="D464">
        <f>'Exploratory Data Analysis - vid'!O463</f>
        <v>2021</v>
      </c>
      <c r="E464">
        <f>IF('Exploratory Data Analysis - vid'!$AF463 = 'Multiple LR'!E$2,1,0)</f>
        <v>1</v>
      </c>
      <c r="F464">
        <f>IF('Exploratory Data Analysis - vid'!$AF463 = 'Multiple LR'!F$2,1,0)</f>
        <v>0</v>
      </c>
      <c r="G464">
        <f>IF('Exploratory Data Analysis - vid'!$AF463 = 'Multiple LR'!G$2,1,0)</f>
        <v>0</v>
      </c>
      <c r="H464">
        <f>IF('Exploratory Data Analysis - vid'!$AF463 = 'Multiple LR'!H$2,1,0)</f>
        <v>0</v>
      </c>
      <c r="I464">
        <f xml:space="preserve"> IF('Exploratory Data Analysis - vid'!$AL463='Multiple LR'!I$2,1,0)</f>
        <v>0</v>
      </c>
      <c r="J464">
        <f xml:space="preserve"> IF('Exploratory Data Analysis - vid'!$AL463='Multiple LR'!J$2,1,0)</f>
        <v>0</v>
      </c>
      <c r="K464">
        <f xml:space="preserve"> IF('Exploratory Data Analysis - vid'!$AL463='Multiple LR'!K$2,1,0)</f>
        <v>0</v>
      </c>
      <c r="L464">
        <f xml:space="preserve"> IF('Exploratory Data Analysis - vid'!$AL463='Multiple LR'!L$2,1,0)</f>
        <v>0</v>
      </c>
      <c r="M464">
        <f xml:space="preserve"> IF('Exploratory Data Analysis - vid'!$AL463='Multiple LR'!M$2,1,0)</f>
        <v>1</v>
      </c>
      <c r="N464">
        <f xml:space="preserve"> IF('Exploratory Data Analysis - vid'!$AL463='Multiple LR'!N$2,1,0)</f>
        <v>0</v>
      </c>
      <c r="O464">
        <v>275</v>
      </c>
      <c r="P464">
        <f>'Exploratory Data Analysis - vid'!V463</f>
        <v>95310</v>
      </c>
      <c r="Q464">
        <f t="shared" si="7"/>
        <v>11.464890015931671</v>
      </c>
      <c r="R464">
        <f>'Exploratory Data Analysis - vid'!X463</f>
        <v>2526</v>
      </c>
    </row>
    <row r="465" spans="1:18" x14ac:dyDescent="0.35">
      <c r="A465">
        <v>463</v>
      </c>
      <c r="B465" t="str">
        <f>'Exploratory Data Analysis - vid'!B464</f>
        <v>32Jk40W7iis</v>
      </c>
      <c r="C465">
        <f>'Exploratory Data Analysis - vid'!N464</f>
        <v>4</v>
      </c>
      <c r="D465">
        <f>'Exploratory Data Analysis - vid'!O464</f>
        <v>2021</v>
      </c>
      <c r="E465">
        <f>IF('Exploratory Data Analysis - vid'!$AF464 = 'Multiple LR'!E$2,1,0)</f>
        <v>1</v>
      </c>
      <c r="F465">
        <f>IF('Exploratory Data Analysis - vid'!$AF464 = 'Multiple LR'!F$2,1,0)</f>
        <v>0</v>
      </c>
      <c r="G465">
        <f>IF('Exploratory Data Analysis - vid'!$AF464 = 'Multiple LR'!G$2,1,0)</f>
        <v>0</v>
      </c>
      <c r="H465">
        <f>IF('Exploratory Data Analysis - vid'!$AF464 = 'Multiple LR'!H$2,1,0)</f>
        <v>0</v>
      </c>
      <c r="I465">
        <f xml:space="preserve"> IF('Exploratory Data Analysis - vid'!$AL464='Multiple LR'!I$2,1,0)</f>
        <v>0</v>
      </c>
      <c r="J465">
        <f xml:space="preserve"> IF('Exploratory Data Analysis - vid'!$AL464='Multiple LR'!J$2,1,0)</f>
        <v>1</v>
      </c>
      <c r="K465">
        <f xml:space="preserve"> IF('Exploratory Data Analysis - vid'!$AL464='Multiple LR'!K$2,1,0)</f>
        <v>0</v>
      </c>
      <c r="L465">
        <f xml:space="preserve"> IF('Exploratory Data Analysis - vid'!$AL464='Multiple LR'!L$2,1,0)</f>
        <v>0</v>
      </c>
      <c r="M465">
        <f xml:space="preserve"> IF('Exploratory Data Analysis - vid'!$AL464='Multiple LR'!M$2,1,0)</f>
        <v>0</v>
      </c>
      <c r="N465">
        <f xml:space="preserve"> IF('Exploratory Data Analysis - vid'!$AL464='Multiple LR'!N$2,1,0)</f>
        <v>0</v>
      </c>
      <c r="O465">
        <v>217</v>
      </c>
      <c r="P465">
        <f>'Exploratory Data Analysis - vid'!V464</f>
        <v>38447</v>
      </c>
      <c r="Q465">
        <f t="shared" si="7"/>
        <v>10.557035948482783</v>
      </c>
      <c r="R465">
        <f>'Exploratory Data Analysis - vid'!X464</f>
        <v>1248</v>
      </c>
    </row>
    <row r="466" spans="1:18" x14ac:dyDescent="0.35">
      <c r="A466">
        <v>464</v>
      </c>
      <c r="B466" t="str">
        <f>'Exploratory Data Analysis - vid'!B465</f>
        <v>cskjNWeyPOY</v>
      </c>
      <c r="C466">
        <f>'Exploratory Data Analysis - vid'!N465</f>
        <v>4</v>
      </c>
      <c r="D466">
        <f>'Exploratory Data Analysis - vid'!O465</f>
        <v>2021</v>
      </c>
      <c r="E466">
        <f>IF('Exploratory Data Analysis - vid'!$AF465 = 'Multiple LR'!E$2,1,0)</f>
        <v>0</v>
      </c>
      <c r="F466">
        <f>IF('Exploratory Data Analysis - vid'!$AF465 = 'Multiple LR'!F$2,1,0)</f>
        <v>1</v>
      </c>
      <c r="G466">
        <f>IF('Exploratory Data Analysis - vid'!$AF465 = 'Multiple LR'!G$2,1,0)</f>
        <v>0</v>
      </c>
      <c r="H466">
        <f>IF('Exploratory Data Analysis - vid'!$AF465 = 'Multiple LR'!H$2,1,0)</f>
        <v>0</v>
      </c>
      <c r="I466">
        <f xml:space="preserve"> IF('Exploratory Data Analysis - vid'!$AL465='Multiple LR'!I$2,1,0)</f>
        <v>0</v>
      </c>
      <c r="J466">
        <f xml:space="preserve"> IF('Exploratory Data Analysis - vid'!$AL465='Multiple LR'!J$2,1,0)</f>
        <v>1</v>
      </c>
      <c r="K466">
        <f xml:space="preserve"> IF('Exploratory Data Analysis - vid'!$AL465='Multiple LR'!K$2,1,0)</f>
        <v>0</v>
      </c>
      <c r="L466">
        <f xml:space="preserve"> IF('Exploratory Data Analysis - vid'!$AL465='Multiple LR'!L$2,1,0)</f>
        <v>0</v>
      </c>
      <c r="M466">
        <f xml:space="preserve"> IF('Exploratory Data Analysis - vid'!$AL465='Multiple LR'!M$2,1,0)</f>
        <v>0</v>
      </c>
      <c r="N466">
        <f xml:space="preserve"> IF('Exploratory Data Analysis - vid'!$AL465='Multiple LR'!N$2,1,0)</f>
        <v>0</v>
      </c>
      <c r="O466">
        <v>411</v>
      </c>
      <c r="P466">
        <f>'Exploratory Data Analysis - vid'!V465</f>
        <v>18893</v>
      </c>
      <c r="Q466">
        <f t="shared" si="7"/>
        <v>9.8465467620733182</v>
      </c>
      <c r="R466">
        <f>'Exploratory Data Analysis - vid'!X465</f>
        <v>341</v>
      </c>
    </row>
    <row r="467" spans="1:18" x14ac:dyDescent="0.35">
      <c r="A467">
        <v>465</v>
      </c>
      <c r="B467" t="str">
        <f>'Exploratory Data Analysis - vid'!B466</f>
        <v>CdkYOrW0BVw</v>
      </c>
      <c r="C467">
        <f>'Exploratory Data Analysis - vid'!N466</f>
        <v>4</v>
      </c>
      <c r="D467">
        <f>'Exploratory Data Analysis - vid'!O466</f>
        <v>2021</v>
      </c>
      <c r="E467">
        <f>IF('Exploratory Data Analysis - vid'!$AF466 = 'Multiple LR'!E$2,1,0)</f>
        <v>1</v>
      </c>
      <c r="F467">
        <f>IF('Exploratory Data Analysis - vid'!$AF466 = 'Multiple LR'!F$2,1,0)</f>
        <v>0</v>
      </c>
      <c r="G467">
        <f>IF('Exploratory Data Analysis - vid'!$AF466 = 'Multiple LR'!G$2,1,0)</f>
        <v>0</v>
      </c>
      <c r="H467">
        <f>IF('Exploratory Data Analysis - vid'!$AF466 = 'Multiple LR'!H$2,1,0)</f>
        <v>0</v>
      </c>
      <c r="I467">
        <f xml:space="preserve"> IF('Exploratory Data Analysis - vid'!$AL466='Multiple LR'!I$2,1,0)</f>
        <v>0</v>
      </c>
      <c r="J467">
        <f xml:space="preserve"> IF('Exploratory Data Analysis - vid'!$AL466='Multiple LR'!J$2,1,0)</f>
        <v>0</v>
      </c>
      <c r="K467">
        <f xml:space="preserve"> IF('Exploratory Data Analysis - vid'!$AL466='Multiple LR'!K$2,1,0)</f>
        <v>0</v>
      </c>
      <c r="L467">
        <f xml:space="preserve"> IF('Exploratory Data Analysis - vid'!$AL466='Multiple LR'!L$2,1,0)</f>
        <v>0</v>
      </c>
      <c r="M467">
        <f xml:space="preserve"> IF('Exploratory Data Analysis - vid'!$AL466='Multiple LR'!M$2,1,0)</f>
        <v>0</v>
      </c>
      <c r="N467">
        <f xml:space="preserve"> IF('Exploratory Data Analysis - vid'!$AL466='Multiple LR'!N$2,1,0)</f>
        <v>1</v>
      </c>
      <c r="O467">
        <v>328</v>
      </c>
      <c r="P467">
        <f>'Exploratory Data Analysis - vid'!V466</f>
        <v>240793</v>
      </c>
      <c r="Q467">
        <f t="shared" si="7"/>
        <v>12.391692922226827</v>
      </c>
      <c r="R467">
        <f>'Exploratory Data Analysis - vid'!X466</f>
        <v>5666</v>
      </c>
    </row>
    <row r="468" spans="1:18" x14ac:dyDescent="0.35">
      <c r="A468">
        <v>466</v>
      </c>
      <c r="B468" t="str">
        <f>'Exploratory Data Analysis - vid'!B467</f>
        <v>h65ObZPR35Q</v>
      </c>
      <c r="C468">
        <f>'Exploratory Data Analysis - vid'!N467</f>
        <v>4</v>
      </c>
      <c r="D468">
        <f>'Exploratory Data Analysis - vid'!O467</f>
        <v>2021</v>
      </c>
      <c r="E468">
        <f>IF('Exploratory Data Analysis - vid'!$AF467 = 'Multiple LR'!E$2,1,0)</f>
        <v>1</v>
      </c>
      <c r="F468">
        <f>IF('Exploratory Data Analysis - vid'!$AF467 = 'Multiple LR'!F$2,1,0)</f>
        <v>0</v>
      </c>
      <c r="G468">
        <f>IF('Exploratory Data Analysis - vid'!$AF467 = 'Multiple LR'!G$2,1,0)</f>
        <v>0</v>
      </c>
      <c r="H468">
        <f>IF('Exploratory Data Analysis - vid'!$AF467 = 'Multiple LR'!H$2,1,0)</f>
        <v>0</v>
      </c>
      <c r="I468">
        <f xml:space="preserve"> IF('Exploratory Data Analysis - vid'!$AL467='Multiple LR'!I$2,1,0)</f>
        <v>0</v>
      </c>
      <c r="J468">
        <f xml:space="preserve"> IF('Exploratory Data Analysis - vid'!$AL467='Multiple LR'!J$2,1,0)</f>
        <v>0</v>
      </c>
      <c r="K468">
        <f xml:space="preserve"> IF('Exploratory Data Analysis - vid'!$AL467='Multiple LR'!K$2,1,0)</f>
        <v>0</v>
      </c>
      <c r="L468">
        <f xml:space="preserve"> IF('Exploratory Data Analysis - vid'!$AL467='Multiple LR'!L$2,1,0)</f>
        <v>1</v>
      </c>
      <c r="M468">
        <f xml:space="preserve"> IF('Exploratory Data Analysis - vid'!$AL467='Multiple LR'!M$2,1,0)</f>
        <v>0</v>
      </c>
      <c r="N468">
        <f xml:space="preserve"> IF('Exploratory Data Analysis - vid'!$AL467='Multiple LR'!N$2,1,0)</f>
        <v>0</v>
      </c>
      <c r="O468">
        <v>597</v>
      </c>
      <c r="P468">
        <f>'Exploratory Data Analysis - vid'!V467</f>
        <v>20095</v>
      </c>
      <c r="Q468">
        <f t="shared" si="7"/>
        <v>9.9082263068833019</v>
      </c>
      <c r="R468">
        <f>'Exploratory Data Analysis - vid'!X467</f>
        <v>485</v>
      </c>
    </row>
    <row r="469" spans="1:18" x14ac:dyDescent="0.35">
      <c r="A469">
        <v>467</v>
      </c>
      <c r="B469" t="str">
        <f>'Exploratory Data Analysis - vid'!B468</f>
        <v>jv_uOUBryfk</v>
      </c>
      <c r="C469">
        <f>'Exploratory Data Analysis - vid'!N468</f>
        <v>4</v>
      </c>
      <c r="D469">
        <f>'Exploratory Data Analysis - vid'!O468</f>
        <v>2021</v>
      </c>
      <c r="E469">
        <f>IF('Exploratory Data Analysis - vid'!$AF468 = 'Multiple LR'!E$2,1,0)</f>
        <v>1</v>
      </c>
      <c r="F469">
        <f>IF('Exploratory Data Analysis - vid'!$AF468 = 'Multiple LR'!F$2,1,0)</f>
        <v>0</v>
      </c>
      <c r="G469">
        <f>IF('Exploratory Data Analysis - vid'!$AF468 = 'Multiple LR'!G$2,1,0)</f>
        <v>0</v>
      </c>
      <c r="H469">
        <f>IF('Exploratory Data Analysis - vid'!$AF468 = 'Multiple LR'!H$2,1,0)</f>
        <v>0</v>
      </c>
      <c r="I469">
        <f xml:space="preserve"> IF('Exploratory Data Analysis - vid'!$AL468='Multiple LR'!I$2,1,0)</f>
        <v>0</v>
      </c>
      <c r="J469">
        <f xml:space="preserve"> IF('Exploratory Data Analysis - vid'!$AL468='Multiple LR'!J$2,1,0)</f>
        <v>0</v>
      </c>
      <c r="K469">
        <f xml:space="preserve"> IF('Exploratory Data Analysis - vid'!$AL468='Multiple LR'!K$2,1,0)</f>
        <v>0</v>
      </c>
      <c r="L469">
        <f xml:space="preserve"> IF('Exploratory Data Analysis - vid'!$AL468='Multiple LR'!L$2,1,0)</f>
        <v>1</v>
      </c>
      <c r="M469">
        <f xml:space="preserve"> IF('Exploratory Data Analysis - vid'!$AL468='Multiple LR'!M$2,1,0)</f>
        <v>0</v>
      </c>
      <c r="N469">
        <f xml:space="preserve"> IF('Exploratory Data Analysis - vid'!$AL468='Multiple LR'!N$2,1,0)</f>
        <v>0</v>
      </c>
      <c r="O469">
        <v>492</v>
      </c>
      <c r="P469">
        <f>'Exploratory Data Analysis - vid'!V468</f>
        <v>3803</v>
      </c>
      <c r="Q469">
        <f t="shared" si="7"/>
        <v>8.2435455079282605</v>
      </c>
      <c r="R469">
        <f>'Exploratory Data Analysis - vid'!X468</f>
        <v>68</v>
      </c>
    </row>
    <row r="470" spans="1:18" x14ac:dyDescent="0.35">
      <c r="A470">
        <v>468</v>
      </c>
      <c r="B470" t="str">
        <f>'Exploratory Data Analysis - vid'!B469</f>
        <v>_goxZXA-UOA</v>
      </c>
      <c r="C470">
        <f>'Exploratory Data Analysis - vid'!N469</f>
        <v>4</v>
      </c>
      <c r="D470">
        <f>'Exploratory Data Analysis - vid'!O469</f>
        <v>2021</v>
      </c>
      <c r="E470">
        <f>IF('Exploratory Data Analysis - vid'!$AF469 = 'Multiple LR'!E$2,1,0)</f>
        <v>1</v>
      </c>
      <c r="F470">
        <f>IF('Exploratory Data Analysis - vid'!$AF469 = 'Multiple LR'!F$2,1,0)</f>
        <v>0</v>
      </c>
      <c r="G470">
        <f>IF('Exploratory Data Analysis - vid'!$AF469 = 'Multiple LR'!G$2,1,0)</f>
        <v>0</v>
      </c>
      <c r="H470">
        <f>IF('Exploratory Data Analysis - vid'!$AF469 = 'Multiple LR'!H$2,1,0)</f>
        <v>0</v>
      </c>
      <c r="I470">
        <f xml:space="preserve"> IF('Exploratory Data Analysis - vid'!$AL469='Multiple LR'!I$2,1,0)</f>
        <v>0</v>
      </c>
      <c r="J470">
        <f xml:space="preserve"> IF('Exploratory Data Analysis - vid'!$AL469='Multiple LR'!J$2,1,0)</f>
        <v>0</v>
      </c>
      <c r="K470">
        <f xml:space="preserve"> IF('Exploratory Data Analysis - vid'!$AL469='Multiple LR'!K$2,1,0)</f>
        <v>0</v>
      </c>
      <c r="L470">
        <f xml:space="preserve"> IF('Exploratory Data Analysis - vid'!$AL469='Multiple LR'!L$2,1,0)</f>
        <v>1</v>
      </c>
      <c r="M470">
        <f xml:space="preserve"> IF('Exploratory Data Analysis - vid'!$AL469='Multiple LR'!M$2,1,0)</f>
        <v>0</v>
      </c>
      <c r="N470">
        <f xml:space="preserve"> IF('Exploratory Data Analysis - vid'!$AL469='Multiple LR'!N$2,1,0)</f>
        <v>0</v>
      </c>
      <c r="O470">
        <v>400</v>
      </c>
      <c r="P470">
        <f>'Exploratory Data Analysis - vid'!V469</f>
        <v>12943</v>
      </c>
      <c r="Q470">
        <f t="shared" si="7"/>
        <v>9.4683103804424373</v>
      </c>
      <c r="R470">
        <f>'Exploratory Data Analysis - vid'!X469</f>
        <v>271</v>
      </c>
    </row>
    <row r="471" spans="1:18" x14ac:dyDescent="0.35">
      <c r="A471">
        <v>469</v>
      </c>
      <c r="B471" t="str">
        <f>'Exploratory Data Analysis - vid'!B470</f>
        <v>wo1QrS0c0ZA</v>
      </c>
      <c r="C471">
        <f>'Exploratory Data Analysis - vid'!N470</f>
        <v>4</v>
      </c>
      <c r="D471">
        <f>'Exploratory Data Analysis - vid'!O470</f>
        <v>2021</v>
      </c>
      <c r="E471">
        <f>IF('Exploratory Data Analysis - vid'!$AF470 = 'Multiple LR'!E$2,1,0)</f>
        <v>1</v>
      </c>
      <c r="F471">
        <f>IF('Exploratory Data Analysis - vid'!$AF470 = 'Multiple LR'!F$2,1,0)</f>
        <v>0</v>
      </c>
      <c r="G471">
        <f>IF('Exploratory Data Analysis - vid'!$AF470 = 'Multiple LR'!G$2,1,0)</f>
        <v>0</v>
      </c>
      <c r="H471">
        <f>IF('Exploratory Data Analysis - vid'!$AF470 = 'Multiple LR'!H$2,1,0)</f>
        <v>0</v>
      </c>
      <c r="I471">
        <f xml:space="preserve"> IF('Exploratory Data Analysis - vid'!$AL470='Multiple LR'!I$2,1,0)</f>
        <v>0</v>
      </c>
      <c r="J471">
        <f xml:space="preserve"> IF('Exploratory Data Analysis - vid'!$AL470='Multiple LR'!J$2,1,0)</f>
        <v>1</v>
      </c>
      <c r="K471">
        <f xml:space="preserve"> IF('Exploratory Data Analysis - vid'!$AL470='Multiple LR'!K$2,1,0)</f>
        <v>0</v>
      </c>
      <c r="L471">
        <f xml:space="preserve"> IF('Exploratory Data Analysis - vid'!$AL470='Multiple LR'!L$2,1,0)</f>
        <v>0</v>
      </c>
      <c r="M471">
        <f xml:space="preserve"> IF('Exploratory Data Analysis - vid'!$AL470='Multiple LR'!M$2,1,0)</f>
        <v>0</v>
      </c>
      <c r="N471">
        <f xml:space="preserve"> IF('Exploratory Data Analysis - vid'!$AL470='Multiple LR'!N$2,1,0)</f>
        <v>0</v>
      </c>
      <c r="O471">
        <v>396</v>
      </c>
      <c r="P471">
        <f>'Exploratory Data Analysis - vid'!V470</f>
        <v>6197</v>
      </c>
      <c r="Q471">
        <f t="shared" si="7"/>
        <v>8.7318205829621078</v>
      </c>
      <c r="R471">
        <f>'Exploratory Data Analysis - vid'!X470</f>
        <v>107</v>
      </c>
    </row>
    <row r="472" spans="1:18" x14ac:dyDescent="0.35">
      <c r="A472">
        <v>470</v>
      </c>
      <c r="B472" t="str">
        <f>'Exploratory Data Analysis - vid'!B471</f>
        <v>rKQQkuJ9iCo</v>
      </c>
      <c r="C472">
        <f>'Exploratory Data Analysis - vid'!N471</f>
        <v>5</v>
      </c>
      <c r="D472">
        <f>'Exploratory Data Analysis - vid'!O471</f>
        <v>2021</v>
      </c>
      <c r="E472">
        <f>IF('Exploratory Data Analysis - vid'!$AF471 = 'Multiple LR'!E$2,1,0)</f>
        <v>1</v>
      </c>
      <c r="F472">
        <f>IF('Exploratory Data Analysis - vid'!$AF471 = 'Multiple LR'!F$2,1,0)</f>
        <v>0</v>
      </c>
      <c r="G472">
        <f>IF('Exploratory Data Analysis - vid'!$AF471 = 'Multiple LR'!G$2,1,0)</f>
        <v>0</v>
      </c>
      <c r="H472">
        <f>IF('Exploratory Data Analysis - vid'!$AF471 = 'Multiple LR'!H$2,1,0)</f>
        <v>0</v>
      </c>
      <c r="I472">
        <f xml:space="preserve"> IF('Exploratory Data Analysis - vid'!$AL471='Multiple LR'!I$2,1,0)</f>
        <v>0</v>
      </c>
      <c r="J472">
        <f xml:space="preserve"> IF('Exploratory Data Analysis - vid'!$AL471='Multiple LR'!J$2,1,0)</f>
        <v>1</v>
      </c>
      <c r="K472">
        <f xml:space="preserve"> IF('Exploratory Data Analysis - vid'!$AL471='Multiple LR'!K$2,1,0)</f>
        <v>0</v>
      </c>
      <c r="L472">
        <f xml:space="preserve"> IF('Exploratory Data Analysis - vid'!$AL471='Multiple LR'!L$2,1,0)</f>
        <v>0</v>
      </c>
      <c r="M472">
        <f xml:space="preserve"> IF('Exploratory Data Analysis - vid'!$AL471='Multiple LR'!M$2,1,0)</f>
        <v>0</v>
      </c>
      <c r="N472">
        <f xml:space="preserve"> IF('Exploratory Data Analysis - vid'!$AL471='Multiple LR'!N$2,1,0)</f>
        <v>0</v>
      </c>
      <c r="O472">
        <v>608</v>
      </c>
      <c r="P472">
        <f>'Exploratory Data Analysis - vid'!V471</f>
        <v>76461</v>
      </c>
      <c r="Q472">
        <f t="shared" si="7"/>
        <v>11.244536085898856</v>
      </c>
      <c r="R472">
        <f>'Exploratory Data Analysis - vid'!X471</f>
        <v>2098</v>
      </c>
    </row>
    <row r="473" spans="1:18" x14ac:dyDescent="0.35">
      <c r="A473">
        <v>471</v>
      </c>
      <c r="B473" t="str">
        <f>'Exploratory Data Analysis - vid'!B472</f>
        <v>y45Nuw7SKto</v>
      </c>
      <c r="C473">
        <f>'Exploratory Data Analysis - vid'!N472</f>
        <v>5</v>
      </c>
      <c r="D473">
        <f>'Exploratory Data Analysis - vid'!O472</f>
        <v>2021</v>
      </c>
      <c r="E473">
        <f>IF('Exploratory Data Analysis - vid'!$AF472 = 'Multiple LR'!E$2,1,0)</f>
        <v>1</v>
      </c>
      <c r="F473">
        <f>IF('Exploratory Data Analysis - vid'!$AF472 = 'Multiple LR'!F$2,1,0)</f>
        <v>0</v>
      </c>
      <c r="G473">
        <f>IF('Exploratory Data Analysis - vid'!$AF472 = 'Multiple LR'!G$2,1,0)</f>
        <v>0</v>
      </c>
      <c r="H473">
        <f>IF('Exploratory Data Analysis - vid'!$AF472 = 'Multiple LR'!H$2,1,0)</f>
        <v>0</v>
      </c>
      <c r="I473">
        <f xml:space="preserve"> IF('Exploratory Data Analysis - vid'!$AL472='Multiple LR'!I$2,1,0)</f>
        <v>0</v>
      </c>
      <c r="J473">
        <f xml:space="preserve"> IF('Exploratory Data Analysis - vid'!$AL472='Multiple LR'!J$2,1,0)</f>
        <v>1</v>
      </c>
      <c r="K473">
        <f xml:space="preserve"> IF('Exploratory Data Analysis - vid'!$AL472='Multiple LR'!K$2,1,0)</f>
        <v>0</v>
      </c>
      <c r="L473">
        <f xml:space="preserve"> IF('Exploratory Data Analysis - vid'!$AL472='Multiple LR'!L$2,1,0)</f>
        <v>0</v>
      </c>
      <c r="M473">
        <f xml:space="preserve"> IF('Exploratory Data Analysis - vid'!$AL472='Multiple LR'!M$2,1,0)</f>
        <v>0</v>
      </c>
      <c r="N473">
        <f xml:space="preserve"> IF('Exploratory Data Analysis - vid'!$AL472='Multiple LR'!N$2,1,0)</f>
        <v>0</v>
      </c>
      <c r="O473">
        <v>560</v>
      </c>
      <c r="P473">
        <f>'Exploratory Data Analysis - vid'!V472</f>
        <v>45343</v>
      </c>
      <c r="Q473">
        <f t="shared" si="7"/>
        <v>10.722011088612783</v>
      </c>
      <c r="R473">
        <f>'Exploratory Data Analysis - vid'!X472</f>
        <v>966</v>
      </c>
    </row>
    <row r="474" spans="1:18" x14ac:dyDescent="0.35">
      <c r="A474">
        <v>472</v>
      </c>
      <c r="B474" t="str">
        <f>'Exploratory Data Analysis - vid'!B473</f>
        <v>rv6s5xvre5A</v>
      </c>
      <c r="C474">
        <f>'Exploratory Data Analysis - vid'!N473</f>
        <v>5</v>
      </c>
      <c r="D474">
        <f>'Exploratory Data Analysis - vid'!O473</f>
        <v>2021</v>
      </c>
      <c r="E474">
        <f>IF('Exploratory Data Analysis - vid'!$AF473 = 'Multiple LR'!E$2,1,0)</f>
        <v>1</v>
      </c>
      <c r="F474">
        <f>IF('Exploratory Data Analysis - vid'!$AF473 = 'Multiple LR'!F$2,1,0)</f>
        <v>0</v>
      </c>
      <c r="G474">
        <f>IF('Exploratory Data Analysis - vid'!$AF473 = 'Multiple LR'!G$2,1,0)</f>
        <v>0</v>
      </c>
      <c r="H474">
        <f>IF('Exploratory Data Analysis - vid'!$AF473 = 'Multiple LR'!H$2,1,0)</f>
        <v>0</v>
      </c>
      <c r="I474">
        <f xml:space="preserve"> IF('Exploratory Data Analysis - vid'!$AL473='Multiple LR'!I$2,1,0)</f>
        <v>0</v>
      </c>
      <c r="J474">
        <f xml:space="preserve"> IF('Exploratory Data Analysis - vid'!$AL473='Multiple LR'!J$2,1,0)</f>
        <v>1</v>
      </c>
      <c r="K474">
        <f xml:space="preserve"> IF('Exploratory Data Analysis - vid'!$AL473='Multiple LR'!K$2,1,0)</f>
        <v>0</v>
      </c>
      <c r="L474">
        <f xml:space="preserve"> IF('Exploratory Data Analysis - vid'!$AL473='Multiple LR'!L$2,1,0)</f>
        <v>0</v>
      </c>
      <c r="M474">
        <f xml:space="preserve"> IF('Exploratory Data Analysis - vid'!$AL473='Multiple LR'!M$2,1,0)</f>
        <v>0</v>
      </c>
      <c r="N474">
        <f xml:space="preserve"> IF('Exploratory Data Analysis - vid'!$AL473='Multiple LR'!N$2,1,0)</f>
        <v>0</v>
      </c>
      <c r="O474">
        <v>594</v>
      </c>
      <c r="P474">
        <f>'Exploratory Data Analysis - vid'!V473</f>
        <v>31105</v>
      </c>
      <c r="Q474">
        <f t="shared" si="7"/>
        <v>10.345123856949121</v>
      </c>
      <c r="R474">
        <f>'Exploratory Data Analysis - vid'!X473</f>
        <v>679</v>
      </c>
    </row>
    <row r="475" spans="1:18" x14ac:dyDescent="0.35">
      <c r="A475">
        <v>473</v>
      </c>
      <c r="B475" t="str">
        <f>'Exploratory Data Analysis - vid'!B474</f>
        <v>TRUutESnJhE</v>
      </c>
      <c r="C475">
        <f>'Exploratory Data Analysis - vid'!N474</f>
        <v>5</v>
      </c>
      <c r="D475">
        <f>'Exploratory Data Analysis - vid'!O474</f>
        <v>2021</v>
      </c>
      <c r="E475">
        <f>IF('Exploratory Data Analysis - vid'!$AF474 = 'Multiple LR'!E$2,1,0)</f>
        <v>1</v>
      </c>
      <c r="F475">
        <f>IF('Exploratory Data Analysis - vid'!$AF474 = 'Multiple LR'!F$2,1,0)</f>
        <v>0</v>
      </c>
      <c r="G475">
        <f>IF('Exploratory Data Analysis - vid'!$AF474 = 'Multiple LR'!G$2,1,0)</f>
        <v>0</v>
      </c>
      <c r="H475">
        <f>IF('Exploratory Data Analysis - vid'!$AF474 = 'Multiple LR'!H$2,1,0)</f>
        <v>0</v>
      </c>
      <c r="I475">
        <f xml:space="preserve"> IF('Exploratory Data Analysis - vid'!$AL474='Multiple LR'!I$2,1,0)</f>
        <v>0</v>
      </c>
      <c r="J475">
        <f xml:space="preserve"> IF('Exploratory Data Analysis - vid'!$AL474='Multiple LR'!J$2,1,0)</f>
        <v>1</v>
      </c>
      <c r="K475">
        <f xml:space="preserve"> IF('Exploratory Data Analysis - vid'!$AL474='Multiple LR'!K$2,1,0)</f>
        <v>0</v>
      </c>
      <c r="L475">
        <f xml:space="preserve"> IF('Exploratory Data Analysis - vid'!$AL474='Multiple LR'!L$2,1,0)</f>
        <v>0</v>
      </c>
      <c r="M475">
        <f xml:space="preserve"> IF('Exploratory Data Analysis - vid'!$AL474='Multiple LR'!M$2,1,0)</f>
        <v>0</v>
      </c>
      <c r="N475">
        <f xml:space="preserve"> IF('Exploratory Data Analysis - vid'!$AL474='Multiple LR'!N$2,1,0)</f>
        <v>0</v>
      </c>
      <c r="O475">
        <v>908</v>
      </c>
      <c r="P475">
        <f>'Exploratory Data Analysis - vid'!V474</f>
        <v>20091</v>
      </c>
      <c r="Q475">
        <f t="shared" si="7"/>
        <v>9.90802723257816</v>
      </c>
      <c r="R475">
        <f>'Exploratory Data Analysis - vid'!X474</f>
        <v>518</v>
      </c>
    </row>
    <row r="476" spans="1:18" x14ac:dyDescent="0.35">
      <c r="A476">
        <v>474</v>
      </c>
      <c r="B476" t="str">
        <f>'Exploratory Data Analysis - vid'!B475</f>
        <v>y953O8TPtB8</v>
      </c>
      <c r="C476">
        <f>'Exploratory Data Analysis - vid'!N475</f>
        <v>5</v>
      </c>
      <c r="D476">
        <f>'Exploratory Data Analysis - vid'!O475</f>
        <v>2021</v>
      </c>
      <c r="E476">
        <f>IF('Exploratory Data Analysis - vid'!$AF475 = 'Multiple LR'!E$2,1,0)</f>
        <v>0</v>
      </c>
      <c r="F476">
        <f>IF('Exploratory Data Analysis - vid'!$AF475 = 'Multiple LR'!F$2,1,0)</f>
        <v>1</v>
      </c>
      <c r="G476">
        <f>IF('Exploratory Data Analysis - vid'!$AF475 = 'Multiple LR'!G$2,1,0)</f>
        <v>0</v>
      </c>
      <c r="H476">
        <f>IF('Exploratory Data Analysis - vid'!$AF475 = 'Multiple LR'!H$2,1,0)</f>
        <v>0</v>
      </c>
      <c r="I476">
        <f xml:space="preserve"> IF('Exploratory Data Analysis - vid'!$AL475='Multiple LR'!I$2,1,0)</f>
        <v>0</v>
      </c>
      <c r="J476">
        <f xml:space="preserve"> IF('Exploratory Data Analysis - vid'!$AL475='Multiple LR'!J$2,1,0)</f>
        <v>1</v>
      </c>
      <c r="K476">
        <f xml:space="preserve"> IF('Exploratory Data Analysis - vid'!$AL475='Multiple LR'!K$2,1,0)</f>
        <v>0</v>
      </c>
      <c r="L476">
        <f xml:space="preserve"> IF('Exploratory Data Analysis - vid'!$AL475='Multiple LR'!L$2,1,0)</f>
        <v>0</v>
      </c>
      <c r="M476">
        <f xml:space="preserve"> IF('Exploratory Data Analysis - vid'!$AL475='Multiple LR'!M$2,1,0)</f>
        <v>0</v>
      </c>
      <c r="N476">
        <f xml:space="preserve"> IF('Exploratory Data Analysis - vid'!$AL475='Multiple LR'!N$2,1,0)</f>
        <v>0</v>
      </c>
      <c r="O476">
        <v>321</v>
      </c>
      <c r="P476">
        <f>'Exploratory Data Analysis - vid'!V475</f>
        <v>16602</v>
      </c>
      <c r="Q476">
        <f t="shared" si="7"/>
        <v>9.7172784490149802</v>
      </c>
      <c r="R476">
        <f>'Exploratory Data Analysis - vid'!X475</f>
        <v>487</v>
      </c>
    </row>
    <row r="477" spans="1:18" x14ac:dyDescent="0.35">
      <c r="A477">
        <v>475</v>
      </c>
      <c r="B477" t="str">
        <f>'Exploratory Data Analysis - vid'!B476</f>
        <v>qfO_NLAybmM</v>
      </c>
      <c r="C477">
        <f>'Exploratory Data Analysis - vid'!N476</f>
        <v>5</v>
      </c>
      <c r="D477">
        <f>'Exploratory Data Analysis - vid'!O476</f>
        <v>2021</v>
      </c>
      <c r="E477">
        <f>IF('Exploratory Data Analysis - vid'!$AF476 = 'Multiple LR'!E$2,1,0)</f>
        <v>1</v>
      </c>
      <c r="F477">
        <f>IF('Exploratory Data Analysis - vid'!$AF476 = 'Multiple LR'!F$2,1,0)</f>
        <v>0</v>
      </c>
      <c r="G477">
        <f>IF('Exploratory Data Analysis - vid'!$AF476 = 'Multiple LR'!G$2,1,0)</f>
        <v>0</v>
      </c>
      <c r="H477">
        <f>IF('Exploratory Data Analysis - vid'!$AF476 = 'Multiple LR'!H$2,1,0)</f>
        <v>0</v>
      </c>
      <c r="I477">
        <f xml:space="preserve"> IF('Exploratory Data Analysis - vid'!$AL476='Multiple LR'!I$2,1,0)</f>
        <v>0</v>
      </c>
      <c r="J477">
        <f xml:space="preserve"> IF('Exploratory Data Analysis - vid'!$AL476='Multiple LR'!J$2,1,0)</f>
        <v>1</v>
      </c>
      <c r="K477">
        <f xml:space="preserve"> IF('Exploratory Data Analysis - vid'!$AL476='Multiple LR'!K$2,1,0)</f>
        <v>0</v>
      </c>
      <c r="L477">
        <f xml:space="preserve"> IF('Exploratory Data Analysis - vid'!$AL476='Multiple LR'!L$2,1,0)</f>
        <v>0</v>
      </c>
      <c r="M477">
        <f xml:space="preserve"> IF('Exploratory Data Analysis - vid'!$AL476='Multiple LR'!M$2,1,0)</f>
        <v>0</v>
      </c>
      <c r="N477">
        <f xml:space="preserve"> IF('Exploratory Data Analysis - vid'!$AL476='Multiple LR'!N$2,1,0)</f>
        <v>0</v>
      </c>
      <c r="O477">
        <v>389</v>
      </c>
      <c r="P477">
        <f>'Exploratory Data Analysis - vid'!V476</f>
        <v>29953</v>
      </c>
      <c r="Q477">
        <f t="shared" si="7"/>
        <v>10.307384765472131</v>
      </c>
      <c r="R477">
        <f>'Exploratory Data Analysis - vid'!X476</f>
        <v>708</v>
      </c>
    </row>
    <row r="478" spans="1:18" x14ac:dyDescent="0.35">
      <c r="A478">
        <v>476</v>
      </c>
      <c r="B478" t="str">
        <f>'Exploratory Data Analysis - vid'!B477</f>
        <v>hbeWja_W1zw</v>
      </c>
      <c r="C478">
        <f>'Exploratory Data Analysis - vid'!N477</f>
        <v>5</v>
      </c>
      <c r="D478">
        <f>'Exploratory Data Analysis - vid'!O477</f>
        <v>2021</v>
      </c>
      <c r="E478">
        <f>IF('Exploratory Data Analysis - vid'!$AF477 = 'Multiple LR'!E$2,1,0)</f>
        <v>0</v>
      </c>
      <c r="F478">
        <f>IF('Exploratory Data Analysis - vid'!$AF477 = 'Multiple LR'!F$2,1,0)</f>
        <v>1</v>
      </c>
      <c r="G478">
        <f>IF('Exploratory Data Analysis - vid'!$AF477 = 'Multiple LR'!G$2,1,0)</f>
        <v>0</v>
      </c>
      <c r="H478">
        <f>IF('Exploratory Data Analysis - vid'!$AF477 = 'Multiple LR'!H$2,1,0)</f>
        <v>0</v>
      </c>
      <c r="I478">
        <f xml:space="preserve"> IF('Exploratory Data Analysis - vid'!$AL477='Multiple LR'!I$2,1,0)</f>
        <v>0</v>
      </c>
      <c r="J478">
        <f xml:space="preserve"> IF('Exploratory Data Analysis - vid'!$AL477='Multiple LR'!J$2,1,0)</f>
        <v>1</v>
      </c>
      <c r="K478">
        <f xml:space="preserve"> IF('Exploratory Data Analysis - vid'!$AL477='Multiple LR'!K$2,1,0)</f>
        <v>0</v>
      </c>
      <c r="L478">
        <f xml:space="preserve"> IF('Exploratory Data Analysis - vid'!$AL477='Multiple LR'!L$2,1,0)</f>
        <v>0</v>
      </c>
      <c r="M478">
        <f xml:space="preserve"> IF('Exploratory Data Analysis - vid'!$AL477='Multiple LR'!M$2,1,0)</f>
        <v>0</v>
      </c>
      <c r="N478">
        <f xml:space="preserve"> IF('Exploratory Data Analysis - vid'!$AL477='Multiple LR'!N$2,1,0)</f>
        <v>0</v>
      </c>
      <c r="O478">
        <v>223</v>
      </c>
      <c r="P478">
        <f>'Exploratory Data Analysis - vid'!V477</f>
        <v>86744</v>
      </c>
      <c r="Q478">
        <f t="shared" si="7"/>
        <v>11.370716531152018</v>
      </c>
      <c r="R478">
        <f>'Exploratory Data Analysis - vid'!X477</f>
        <v>1732</v>
      </c>
    </row>
    <row r="479" spans="1:18" x14ac:dyDescent="0.35">
      <c r="A479">
        <v>477</v>
      </c>
      <c r="B479" t="str">
        <f>'Exploratory Data Analysis - vid'!B478</f>
        <v>OF-T2tOZq-g</v>
      </c>
      <c r="C479">
        <f>'Exploratory Data Analysis - vid'!N478</f>
        <v>5</v>
      </c>
      <c r="D479">
        <f>'Exploratory Data Analysis - vid'!O478</f>
        <v>2021</v>
      </c>
      <c r="E479">
        <f>IF('Exploratory Data Analysis - vid'!$AF478 = 'Multiple LR'!E$2,1,0)</f>
        <v>1</v>
      </c>
      <c r="F479">
        <f>IF('Exploratory Data Analysis - vid'!$AF478 = 'Multiple LR'!F$2,1,0)</f>
        <v>0</v>
      </c>
      <c r="G479">
        <f>IF('Exploratory Data Analysis - vid'!$AF478 = 'Multiple LR'!G$2,1,0)</f>
        <v>0</v>
      </c>
      <c r="H479">
        <f>IF('Exploratory Data Analysis - vid'!$AF478 = 'Multiple LR'!H$2,1,0)</f>
        <v>0</v>
      </c>
      <c r="I479">
        <f xml:space="preserve"> IF('Exploratory Data Analysis - vid'!$AL478='Multiple LR'!I$2,1,0)</f>
        <v>0</v>
      </c>
      <c r="J479">
        <f xml:space="preserve"> IF('Exploratory Data Analysis - vid'!$AL478='Multiple LR'!J$2,1,0)</f>
        <v>0</v>
      </c>
      <c r="K479">
        <f xml:space="preserve"> IF('Exploratory Data Analysis - vid'!$AL478='Multiple LR'!K$2,1,0)</f>
        <v>1</v>
      </c>
      <c r="L479">
        <f xml:space="preserve"> IF('Exploratory Data Analysis - vid'!$AL478='Multiple LR'!L$2,1,0)</f>
        <v>0</v>
      </c>
      <c r="M479">
        <f xml:space="preserve"> IF('Exploratory Data Analysis - vid'!$AL478='Multiple LR'!M$2,1,0)</f>
        <v>0</v>
      </c>
      <c r="N479">
        <f xml:space="preserve"> IF('Exploratory Data Analysis - vid'!$AL478='Multiple LR'!N$2,1,0)</f>
        <v>0</v>
      </c>
      <c r="O479">
        <v>419</v>
      </c>
      <c r="P479">
        <f>'Exploratory Data Analysis - vid'!V478</f>
        <v>962452</v>
      </c>
      <c r="Q479">
        <f t="shared" si="7"/>
        <v>13.777239473770649</v>
      </c>
      <c r="R479">
        <f>'Exploratory Data Analysis - vid'!X478</f>
        <v>23079</v>
      </c>
    </row>
    <row r="480" spans="1:18" x14ac:dyDescent="0.35">
      <c r="A480">
        <v>478</v>
      </c>
      <c r="B480" t="str">
        <f>'Exploratory Data Analysis - vid'!B479</f>
        <v>xHHFDPuto64</v>
      </c>
      <c r="C480">
        <f>'Exploratory Data Analysis - vid'!N479</f>
        <v>5</v>
      </c>
      <c r="D480">
        <f>'Exploratory Data Analysis - vid'!O479</f>
        <v>2021</v>
      </c>
      <c r="E480">
        <f>IF('Exploratory Data Analysis - vid'!$AF479 = 'Multiple LR'!E$2,1,0)</f>
        <v>1</v>
      </c>
      <c r="F480">
        <f>IF('Exploratory Data Analysis - vid'!$AF479 = 'Multiple LR'!F$2,1,0)</f>
        <v>0</v>
      </c>
      <c r="G480">
        <f>IF('Exploratory Data Analysis - vid'!$AF479 = 'Multiple LR'!G$2,1,0)</f>
        <v>0</v>
      </c>
      <c r="H480">
        <f>IF('Exploratory Data Analysis - vid'!$AF479 = 'Multiple LR'!H$2,1,0)</f>
        <v>0</v>
      </c>
      <c r="I480">
        <f xml:space="preserve"> IF('Exploratory Data Analysis - vid'!$AL479='Multiple LR'!I$2,1,0)</f>
        <v>0</v>
      </c>
      <c r="J480">
        <f xml:space="preserve"> IF('Exploratory Data Analysis - vid'!$AL479='Multiple LR'!J$2,1,0)</f>
        <v>0</v>
      </c>
      <c r="K480">
        <f xml:space="preserve"> IF('Exploratory Data Analysis - vid'!$AL479='Multiple LR'!K$2,1,0)</f>
        <v>1</v>
      </c>
      <c r="L480">
        <f xml:space="preserve"> IF('Exploratory Data Analysis - vid'!$AL479='Multiple LR'!L$2,1,0)</f>
        <v>0</v>
      </c>
      <c r="M480">
        <f xml:space="preserve"> IF('Exploratory Data Analysis - vid'!$AL479='Multiple LR'!M$2,1,0)</f>
        <v>0</v>
      </c>
      <c r="N480">
        <f xml:space="preserve"> IF('Exploratory Data Analysis - vid'!$AL479='Multiple LR'!N$2,1,0)</f>
        <v>0</v>
      </c>
      <c r="O480">
        <v>321</v>
      </c>
      <c r="P480">
        <f>'Exploratory Data Analysis - vid'!V479</f>
        <v>690834</v>
      </c>
      <c r="Q480">
        <f t="shared" si="7"/>
        <v>13.445654842341106</v>
      </c>
      <c r="R480">
        <f>'Exploratory Data Analysis - vid'!X479</f>
        <v>15136</v>
      </c>
    </row>
    <row r="481" spans="1:18" x14ac:dyDescent="0.35">
      <c r="A481">
        <v>479</v>
      </c>
      <c r="B481" t="str">
        <f>'Exploratory Data Analysis - vid'!B480</f>
        <v>g20l1JIfQUY</v>
      </c>
      <c r="C481">
        <f>'Exploratory Data Analysis - vid'!N480</f>
        <v>5</v>
      </c>
      <c r="D481">
        <f>'Exploratory Data Analysis - vid'!O480</f>
        <v>2021</v>
      </c>
      <c r="E481">
        <f>IF('Exploratory Data Analysis - vid'!$AF480 = 'Multiple LR'!E$2,1,0)</f>
        <v>1</v>
      </c>
      <c r="F481">
        <f>IF('Exploratory Data Analysis - vid'!$AF480 = 'Multiple LR'!F$2,1,0)</f>
        <v>0</v>
      </c>
      <c r="G481">
        <f>IF('Exploratory Data Analysis - vid'!$AF480 = 'Multiple LR'!G$2,1,0)</f>
        <v>0</v>
      </c>
      <c r="H481">
        <f>IF('Exploratory Data Analysis - vid'!$AF480 = 'Multiple LR'!H$2,1,0)</f>
        <v>0</v>
      </c>
      <c r="I481">
        <f xml:space="preserve"> IF('Exploratory Data Analysis - vid'!$AL480='Multiple LR'!I$2,1,0)</f>
        <v>0</v>
      </c>
      <c r="J481">
        <f xml:space="preserve"> IF('Exploratory Data Analysis - vid'!$AL480='Multiple LR'!J$2,1,0)</f>
        <v>0</v>
      </c>
      <c r="K481">
        <f xml:space="preserve"> IF('Exploratory Data Analysis - vid'!$AL480='Multiple LR'!K$2,1,0)</f>
        <v>1</v>
      </c>
      <c r="L481">
        <f xml:space="preserve"> IF('Exploratory Data Analysis - vid'!$AL480='Multiple LR'!L$2,1,0)</f>
        <v>0</v>
      </c>
      <c r="M481">
        <f xml:space="preserve"> IF('Exploratory Data Analysis - vid'!$AL480='Multiple LR'!M$2,1,0)</f>
        <v>0</v>
      </c>
      <c r="N481">
        <f xml:space="preserve"> IF('Exploratory Data Analysis - vid'!$AL480='Multiple LR'!N$2,1,0)</f>
        <v>0</v>
      </c>
      <c r="O481">
        <v>341</v>
      </c>
      <c r="P481">
        <f>'Exploratory Data Analysis - vid'!V480</f>
        <v>416981</v>
      </c>
      <c r="Q481">
        <f t="shared" si="7"/>
        <v>12.940795936193728</v>
      </c>
      <c r="R481">
        <f>'Exploratory Data Analysis - vid'!X480</f>
        <v>10462</v>
      </c>
    </row>
    <row r="482" spans="1:18" x14ac:dyDescent="0.35">
      <c r="A482">
        <v>480</v>
      </c>
      <c r="B482" t="str">
        <f>'Exploratory Data Analysis - vid'!B481</f>
        <v>4O6gVa4ay2E</v>
      </c>
      <c r="C482">
        <f>'Exploratory Data Analysis - vid'!N481</f>
        <v>6</v>
      </c>
      <c r="D482">
        <f>'Exploratory Data Analysis - vid'!O481</f>
        <v>2021</v>
      </c>
      <c r="E482">
        <f>IF('Exploratory Data Analysis - vid'!$AF481 = 'Multiple LR'!E$2,1,0)</f>
        <v>1</v>
      </c>
      <c r="F482">
        <f>IF('Exploratory Data Analysis - vid'!$AF481 = 'Multiple LR'!F$2,1,0)</f>
        <v>0</v>
      </c>
      <c r="G482">
        <f>IF('Exploratory Data Analysis - vid'!$AF481 = 'Multiple LR'!G$2,1,0)</f>
        <v>0</v>
      </c>
      <c r="H482">
        <f>IF('Exploratory Data Analysis - vid'!$AF481 = 'Multiple LR'!H$2,1,0)</f>
        <v>0</v>
      </c>
      <c r="I482">
        <f xml:space="preserve"> IF('Exploratory Data Analysis - vid'!$AL481='Multiple LR'!I$2,1,0)</f>
        <v>0</v>
      </c>
      <c r="J482">
        <f xml:space="preserve"> IF('Exploratory Data Analysis - vid'!$AL481='Multiple LR'!J$2,1,0)</f>
        <v>1</v>
      </c>
      <c r="K482">
        <f xml:space="preserve"> IF('Exploratory Data Analysis - vid'!$AL481='Multiple LR'!K$2,1,0)</f>
        <v>0</v>
      </c>
      <c r="L482">
        <f xml:space="preserve"> IF('Exploratory Data Analysis - vid'!$AL481='Multiple LR'!L$2,1,0)</f>
        <v>0</v>
      </c>
      <c r="M482">
        <f xml:space="preserve"> IF('Exploratory Data Analysis - vid'!$AL481='Multiple LR'!M$2,1,0)</f>
        <v>0</v>
      </c>
      <c r="N482">
        <f xml:space="preserve"> IF('Exploratory Data Analysis - vid'!$AL481='Multiple LR'!N$2,1,0)</f>
        <v>0</v>
      </c>
      <c r="O482">
        <v>183</v>
      </c>
      <c r="P482">
        <f>'Exploratory Data Analysis - vid'!V481</f>
        <v>128772</v>
      </c>
      <c r="Q482">
        <f t="shared" si="7"/>
        <v>11.765798677715127</v>
      </c>
      <c r="R482">
        <f>'Exploratory Data Analysis - vid'!X481</f>
        <v>3844</v>
      </c>
    </row>
    <row r="483" spans="1:18" x14ac:dyDescent="0.35">
      <c r="A483">
        <v>481</v>
      </c>
      <c r="B483" t="str">
        <f>'Exploratory Data Analysis - vid'!B482</f>
        <v>C6-pqMIfB78</v>
      </c>
      <c r="C483">
        <f>'Exploratory Data Analysis - vid'!N482</f>
        <v>6</v>
      </c>
      <c r="D483">
        <f>'Exploratory Data Analysis - vid'!O482</f>
        <v>2021</v>
      </c>
      <c r="E483">
        <f>IF('Exploratory Data Analysis - vid'!$AF482 = 'Multiple LR'!E$2,1,0)</f>
        <v>0</v>
      </c>
      <c r="F483">
        <f>IF('Exploratory Data Analysis - vid'!$AF482 = 'Multiple LR'!F$2,1,0)</f>
        <v>1</v>
      </c>
      <c r="G483">
        <f>IF('Exploratory Data Analysis - vid'!$AF482 = 'Multiple LR'!G$2,1,0)</f>
        <v>0</v>
      </c>
      <c r="H483">
        <f>IF('Exploratory Data Analysis - vid'!$AF482 = 'Multiple LR'!H$2,1,0)</f>
        <v>0</v>
      </c>
      <c r="I483">
        <f xml:space="preserve"> IF('Exploratory Data Analysis - vid'!$AL482='Multiple LR'!I$2,1,0)</f>
        <v>0</v>
      </c>
      <c r="J483">
        <f xml:space="preserve"> IF('Exploratory Data Analysis - vid'!$AL482='Multiple LR'!J$2,1,0)</f>
        <v>0</v>
      </c>
      <c r="K483">
        <f xml:space="preserve"> IF('Exploratory Data Analysis - vid'!$AL482='Multiple LR'!K$2,1,0)</f>
        <v>0</v>
      </c>
      <c r="L483">
        <f xml:space="preserve"> IF('Exploratory Data Analysis - vid'!$AL482='Multiple LR'!L$2,1,0)</f>
        <v>1</v>
      </c>
      <c r="M483">
        <f xml:space="preserve"> IF('Exploratory Data Analysis - vid'!$AL482='Multiple LR'!M$2,1,0)</f>
        <v>0</v>
      </c>
      <c r="N483">
        <f xml:space="preserve"> IF('Exploratory Data Analysis - vid'!$AL482='Multiple LR'!N$2,1,0)</f>
        <v>0</v>
      </c>
      <c r="O483">
        <v>788</v>
      </c>
      <c r="P483">
        <f>'Exploratory Data Analysis - vid'!V482</f>
        <v>15393</v>
      </c>
      <c r="Q483">
        <f t="shared" si="7"/>
        <v>9.6416681396100739</v>
      </c>
      <c r="R483">
        <f>'Exploratory Data Analysis - vid'!X482</f>
        <v>380</v>
      </c>
    </row>
    <row r="484" spans="1:18" x14ac:dyDescent="0.35">
      <c r="A484">
        <v>482</v>
      </c>
      <c r="B484" t="str">
        <f>'Exploratory Data Analysis - vid'!B483</f>
        <v>YCQkWvXqhiU</v>
      </c>
      <c r="C484">
        <f>'Exploratory Data Analysis - vid'!N483</f>
        <v>6</v>
      </c>
      <c r="D484">
        <f>'Exploratory Data Analysis - vid'!O483</f>
        <v>2021</v>
      </c>
      <c r="E484">
        <f>IF('Exploratory Data Analysis - vid'!$AF483 = 'Multiple LR'!E$2,1,0)</f>
        <v>1</v>
      </c>
      <c r="F484">
        <f>IF('Exploratory Data Analysis - vid'!$AF483 = 'Multiple LR'!F$2,1,0)</f>
        <v>0</v>
      </c>
      <c r="G484">
        <f>IF('Exploratory Data Analysis - vid'!$AF483 = 'Multiple LR'!G$2,1,0)</f>
        <v>0</v>
      </c>
      <c r="H484">
        <f>IF('Exploratory Data Analysis - vid'!$AF483 = 'Multiple LR'!H$2,1,0)</f>
        <v>0</v>
      </c>
      <c r="I484">
        <f xml:space="preserve"> IF('Exploratory Data Analysis - vid'!$AL483='Multiple LR'!I$2,1,0)</f>
        <v>0</v>
      </c>
      <c r="J484">
        <f xml:space="preserve"> IF('Exploratory Data Analysis - vid'!$AL483='Multiple LR'!J$2,1,0)</f>
        <v>0</v>
      </c>
      <c r="K484">
        <f xml:space="preserve"> IF('Exploratory Data Analysis - vid'!$AL483='Multiple LR'!K$2,1,0)</f>
        <v>1</v>
      </c>
      <c r="L484">
        <f xml:space="preserve"> IF('Exploratory Data Analysis - vid'!$AL483='Multiple LR'!L$2,1,0)</f>
        <v>0</v>
      </c>
      <c r="M484">
        <f xml:space="preserve"> IF('Exploratory Data Analysis - vid'!$AL483='Multiple LR'!M$2,1,0)</f>
        <v>0</v>
      </c>
      <c r="N484">
        <f xml:space="preserve"> IF('Exploratory Data Analysis - vid'!$AL483='Multiple LR'!N$2,1,0)</f>
        <v>0</v>
      </c>
      <c r="O484">
        <v>537</v>
      </c>
      <c r="P484">
        <f>'Exploratory Data Analysis - vid'!V483</f>
        <v>34845</v>
      </c>
      <c r="Q484">
        <f t="shared" si="7"/>
        <v>10.458664933872619</v>
      </c>
      <c r="R484">
        <f>'Exploratory Data Analysis - vid'!X483</f>
        <v>510</v>
      </c>
    </row>
    <row r="485" spans="1:18" x14ac:dyDescent="0.35">
      <c r="A485">
        <v>483</v>
      </c>
      <c r="B485" t="str">
        <f>'Exploratory Data Analysis - vid'!B484</f>
        <v>p0gmAIWzqcY</v>
      </c>
      <c r="C485">
        <f>'Exploratory Data Analysis - vid'!N484</f>
        <v>6</v>
      </c>
      <c r="D485">
        <f>'Exploratory Data Analysis - vid'!O484</f>
        <v>2021</v>
      </c>
      <c r="E485">
        <f>IF('Exploratory Data Analysis - vid'!$AF484 = 'Multiple LR'!E$2,1,0)</f>
        <v>1</v>
      </c>
      <c r="F485">
        <f>IF('Exploratory Data Analysis - vid'!$AF484 = 'Multiple LR'!F$2,1,0)</f>
        <v>0</v>
      </c>
      <c r="G485">
        <f>IF('Exploratory Data Analysis - vid'!$AF484 = 'Multiple LR'!G$2,1,0)</f>
        <v>0</v>
      </c>
      <c r="H485">
        <f>IF('Exploratory Data Analysis - vid'!$AF484 = 'Multiple LR'!H$2,1,0)</f>
        <v>0</v>
      </c>
      <c r="I485">
        <f xml:space="preserve"> IF('Exploratory Data Analysis - vid'!$AL484='Multiple LR'!I$2,1,0)</f>
        <v>1</v>
      </c>
      <c r="J485">
        <f xml:space="preserve"> IF('Exploratory Data Analysis - vid'!$AL484='Multiple LR'!J$2,1,0)</f>
        <v>0</v>
      </c>
      <c r="K485">
        <f xml:space="preserve"> IF('Exploratory Data Analysis - vid'!$AL484='Multiple LR'!K$2,1,0)</f>
        <v>0</v>
      </c>
      <c r="L485">
        <f xml:space="preserve"> IF('Exploratory Data Analysis - vid'!$AL484='Multiple LR'!L$2,1,0)</f>
        <v>0</v>
      </c>
      <c r="M485">
        <f xml:space="preserve"> IF('Exploratory Data Analysis - vid'!$AL484='Multiple LR'!M$2,1,0)</f>
        <v>0</v>
      </c>
      <c r="N485">
        <f xml:space="preserve"> IF('Exploratory Data Analysis - vid'!$AL484='Multiple LR'!N$2,1,0)</f>
        <v>0</v>
      </c>
      <c r="O485">
        <v>281</v>
      </c>
      <c r="P485">
        <f>'Exploratory Data Analysis - vid'!V484</f>
        <v>42835</v>
      </c>
      <c r="Q485">
        <f t="shared" si="7"/>
        <v>10.665110804398145</v>
      </c>
      <c r="R485">
        <f>'Exploratory Data Analysis - vid'!X484</f>
        <v>997</v>
      </c>
    </row>
    <row r="486" spans="1:18" x14ac:dyDescent="0.35">
      <c r="A486">
        <v>484</v>
      </c>
      <c r="B486" t="str">
        <f>'Exploratory Data Analysis - vid'!B485</f>
        <v>O-vEsDf2PMo</v>
      </c>
      <c r="C486">
        <f>'Exploratory Data Analysis - vid'!N485</f>
        <v>6</v>
      </c>
      <c r="D486">
        <f>'Exploratory Data Analysis - vid'!O485</f>
        <v>2021</v>
      </c>
      <c r="E486">
        <f>IF('Exploratory Data Analysis - vid'!$AF485 = 'Multiple LR'!E$2,1,0)</f>
        <v>1</v>
      </c>
      <c r="F486">
        <f>IF('Exploratory Data Analysis - vid'!$AF485 = 'Multiple LR'!F$2,1,0)</f>
        <v>0</v>
      </c>
      <c r="G486">
        <f>IF('Exploratory Data Analysis - vid'!$AF485 = 'Multiple LR'!G$2,1,0)</f>
        <v>0</v>
      </c>
      <c r="H486">
        <f>IF('Exploratory Data Analysis - vid'!$AF485 = 'Multiple LR'!H$2,1,0)</f>
        <v>0</v>
      </c>
      <c r="I486">
        <f xml:space="preserve"> IF('Exploratory Data Analysis - vid'!$AL485='Multiple LR'!I$2,1,0)</f>
        <v>1</v>
      </c>
      <c r="J486">
        <f xml:space="preserve"> IF('Exploratory Data Analysis - vid'!$AL485='Multiple LR'!J$2,1,0)</f>
        <v>0</v>
      </c>
      <c r="K486">
        <f xml:space="preserve"> IF('Exploratory Data Analysis - vid'!$AL485='Multiple LR'!K$2,1,0)</f>
        <v>0</v>
      </c>
      <c r="L486">
        <f xml:space="preserve"> IF('Exploratory Data Analysis - vid'!$AL485='Multiple LR'!L$2,1,0)</f>
        <v>0</v>
      </c>
      <c r="M486">
        <f xml:space="preserve"> IF('Exploratory Data Analysis - vid'!$AL485='Multiple LR'!M$2,1,0)</f>
        <v>0</v>
      </c>
      <c r="N486">
        <f xml:space="preserve"> IF('Exploratory Data Analysis - vid'!$AL485='Multiple LR'!N$2,1,0)</f>
        <v>0</v>
      </c>
      <c r="O486">
        <v>475</v>
      </c>
      <c r="P486">
        <f>'Exploratory Data Analysis - vid'!V485</f>
        <v>26100</v>
      </c>
      <c r="Q486">
        <f t="shared" si="7"/>
        <v>10.169690593310785</v>
      </c>
      <c r="R486">
        <f>'Exploratory Data Analysis - vid'!X485</f>
        <v>471</v>
      </c>
    </row>
    <row r="487" spans="1:18" x14ac:dyDescent="0.35">
      <c r="A487">
        <v>485</v>
      </c>
      <c r="B487" t="str">
        <f>'Exploratory Data Analysis - vid'!B486</f>
        <v>Ay8EsH49_rQ</v>
      </c>
      <c r="C487">
        <f>'Exploratory Data Analysis - vid'!N486</f>
        <v>6</v>
      </c>
      <c r="D487">
        <f>'Exploratory Data Analysis - vid'!O486</f>
        <v>2021</v>
      </c>
      <c r="E487">
        <f>IF('Exploratory Data Analysis - vid'!$AF486 = 'Multiple LR'!E$2,1,0)</f>
        <v>1</v>
      </c>
      <c r="F487">
        <f>IF('Exploratory Data Analysis - vid'!$AF486 = 'Multiple LR'!F$2,1,0)</f>
        <v>0</v>
      </c>
      <c r="G487">
        <f>IF('Exploratory Data Analysis - vid'!$AF486 = 'Multiple LR'!G$2,1,0)</f>
        <v>0</v>
      </c>
      <c r="H487">
        <f>IF('Exploratory Data Analysis - vid'!$AF486 = 'Multiple LR'!H$2,1,0)</f>
        <v>0</v>
      </c>
      <c r="I487">
        <f xml:space="preserve"> IF('Exploratory Data Analysis - vid'!$AL486='Multiple LR'!I$2,1,0)</f>
        <v>0</v>
      </c>
      <c r="J487">
        <f xml:space="preserve"> IF('Exploratory Data Analysis - vid'!$AL486='Multiple LR'!J$2,1,0)</f>
        <v>0</v>
      </c>
      <c r="K487">
        <f xml:space="preserve"> IF('Exploratory Data Analysis - vid'!$AL486='Multiple LR'!K$2,1,0)</f>
        <v>1</v>
      </c>
      <c r="L487">
        <f xml:space="preserve"> IF('Exploratory Data Analysis - vid'!$AL486='Multiple LR'!L$2,1,0)</f>
        <v>0</v>
      </c>
      <c r="M487">
        <f xml:space="preserve"> IF('Exploratory Data Analysis - vid'!$AL486='Multiple LR'!M$2,1,0)</f>
        <v>0</v>
      </c>
      <c r="N487">
        <f xml:space="preserve"> IF('Exploratory Data Analysis - vid'!$AL486='Multiple LR'!N$2,1,0)</f>
        <v>0</v>
      </c>
      <c r="O487">
        <v>376</v>
      </c>
      <c r="P487">
        <f>'Exploratory Data Analysis - vid'!V486</f>
        <v>17428</v>
      </c>
      <c r="Q487">
        <f t="shared" si="7"/>
        <v>9.7658333872373326</v>
      </c>
      <c r="R487">
        <f>'Exploratory Data Analysis - vid'!X486</f>
        <v>299</v>
      </c>
    </row>
    <row r="488" spans="1:18" x14ac:dyDescent="0.35">
      <c r="A488">
        <v>486</v>
      </c>
      <c r="B488" t="str">
        <f>'Exploratory Data Analysis - vid'!B487</f>
        <v>61-kSMpxNWI</v>
      </c>
      <c r="C488">
        <f>'Exploratory Data Analysis - vid'!N487</f>
        <v>6</v>
      </c>
      <c r="D488">
        <f>'Exploratory Data Analysis - vid'!O487</f>
        <v>2021</v>
      </c>
      <c r="E488">
        <f>IF('Exploratory Data Analysis - vid'!$AF487 = 'Multiple LR'!E$2,1,0)</f>
        <v>0</v>
      </c>
      <c r="F488">
        <f>IF('Exploratory Data Analysis - vid'!$AF487 = 'Multiple LR'!F$2,1,0)</f>
        <v>0</v>
      </c>
      <c r="G488">
        <f>IF('Exploratory Data Analysis - vid'!$AF487 = 'Multiple LR'!G$2,1,0)</f>
        <v>1</v>
      </c>
      <c r="H488">
        <f>IF('Exploratory Data Analysis - vid'!$AF487 = 'Multiple LR'!H$2,1,0)</f>
        <v>0</v>
      </c>
      <c r="I488">
        <f xml:space="preserve"> IF('Exploratory Data Analysis - vid'!$AL487='Multiple LR'!I$2,1,0)</f>
        <v>0</v>
      </c>
      <c r="J488">
        <f xml:space="preserve"> IF('Exploratory Data Analysis - vid'!$AL487='Multiple LR'!J$2,1,0)</f>
        <v>1</v>
      </c>
      <c r="K488">
        <f xml:space="preserve"> IF('Exploratory Data Analysis - vid'!$AL487='Multiple LR'!K$2,1,0)</f>
        <v>0</v>
      </c>
      <c r="L488">
        <f xml:space="preserve"> IF('Exploratory Data Analysis - vid'!$AL487='Multiple LR'!L$2,1,0)</f>
        <v>0</v>
      </c>
      <c r="M488">
        <f xml:space="preserve"> IF('Exploratory Data Analysis - vid'!$AL487='Multiple LR'!M$2,1,0)</f>
        <v>0</v>
      </c>
      <c r="N488">
        <f xml:space="preserve"> IF('Exploratory Data Analysis - vid'!$AL487='Multiple LR'!N$2,1,0)</f>
        <v>0</v>
      </c>
      <c r="O488">
        <v>397</v>
      </c>
      <c r="P488">
        <f>'Exploratory Data Analysis - vid'!V487</f>
        <v>35292</v>
      </c>
      <c r="Q488">
        <f t="shared" si="7"/>
        <v>10.471411588341995</v>
      </c>
      <c r="R488">
        <f>'Exploratory Data Analysis - vid'!X487</f>
        <v>866</v>
      </c>
    </row>
    <row r="489" spans="1:18" x14ac:dyDescent="0.35">
      <c r="A489">
        <v>487</v>
      </c>
      <c r="B489" t="str">
        <f>'Exploratory Data Analysis - vid'!B488</f>
        <v>40T_XGEaoMg</v>
      </c>
      <c r="C489">
        <f>'Exploratory Data Analysis - vid'!N488</f>
        <v>6</v>
      </c>
      <c r="D489">
        <f>'Exploratory Data Analysis - vid'!O488</f>
        <v>2021</v>
      </c>
      <c r="E489">
        <f>IF('Exploratory Data Analysis - vid'!$AF488 = 'Multiple LR'!E$2,1,0)</f>
        <v>0</v>
      </c>
      <c r="F489">
        <f>IF('Exploratory Data Analysis - vid'!$AF488 = 'Multiple LR'!F$2,1,0)</f>
        <v>1</v>
      </c>
      <c r="G489">
        <f>IF('Exploratory Data Analysis - vid'!$AF488 = 'Multiple LR'!G$2,1,0)</f>
        <v>0</v>
      </c>
      <c r="H489">
        <f>IF('Exploratory Data Analysis - vid'!$AF488 = 'Multiple LR'!H$2,1,0)</f>
        <v>0</v>
      </c>
      <c r="I489">
        <f xml:space="preserve"> IF('Exploratory Data Analysis - vid'!$AL488='Multiple LR'!I$2,1,0)</f>
        <v>0</v>
      </c>
      <c r="J489">
        <f xml:space="preserve"> IF('Exploratory Data Analysis - vid'!$AL488='Multiple LR'!J$2,1,0)</f>
        <v>1</v>
      </c>
      <c r="K489">
        <f xml:space="preserve"> IF('Exploratory Data Analysis - vid'!$AL488='Multiple LR'!K$2,1,0)</f>
        <v>0</v>
      </c>
      <c r="L489">
        <f xml:space="preserve"> IF('Exploratory Data Analysis - vid'!$AL488='Multiple LR'!L$2,1,0)</f>
        <v>0</v>
      </c>
      <c r="M489">
        <f xml:space="preserve"> IF('Exploratory Data Analysis - vid'!$AL488='Multiple LR'!M$2,1,0)</f>
        <v>0</v>
      </c>
      <c r="N489">
        <f xml:space="preserve"> IF('Exploratory Data Analysis - vid'!$AL488='Multiple LR'!N$2,1,0)</f>
        <v>0</v>
      </c>
      <c r="O489">
        <v>328</v>
      </c>
      <c r="P489">
        <f>'Exploratory Data Analysis - vid'!V488</f>
        <v>65416</v>
      </c>
      <c r="Q489">
        <f t="shared" si="7"/>
        <v>11.088522155841813</v>
      </c>
      <c r="R489">
        <f>'Exploratory Data Analysis - vid'!X488</f>
        <v>1328</v>
      </c>
    </row>
    <row r="490" spans="1:18" x14ac:dyDescent="0.35">
      <c r="A490">
        <v>488</v>
      </c>
      <c r="B490" t="str">
        <f>'Exploratory Data Analysis - vid'!B489</f>
        <v>2REX8Ultuho</v>
      </c>
      <c r="C490">
        <f>'Exploratory Data Analysis - vid'!N489</f>
        <v>6</v>
      </c>
      <c r="D490">
        <f>'Exploratory Data Analysis - vid'!O489</f>
        <v>2021</v>
      </c>
      <c r="E490">
        <f>IF('Exploratory Data Analysis - vid'!$AF489 = 'Multiple LR'!E$2,1,0)</f>
        <v>0</v>
      </c>
      <c r="F490">
        <f>IF('Exploratory Data Analysis - vid'!$AF489 = 'Multiple LR'!F$2,1,0)</f>
        <v>1</v>
      </c>
      <c r="G490">
        <f>IF('Exploratory Data Analysis - vid'!$AF489 = 'Multiple LR'!G$2,1,0)</f>
        <v>0</v>
      </c>
      <c r="H490">
        <f>IF('Exploratory Data Analysis - vid'!$AF489 = 'Multiple LR'!H$2,1,0)</f>
        <v>0</v>
      </c>
      <c r="I490">
        <f xml:space="preserve"> IF('Exploratory Data Analysis - vid'!$AL489='Multiple LR'!I$2,1,0)</f>
        <v>0</v>
      </c>
      <c r="J490">
        <f xml:space="preserve"> IF('Exploratory Data Analysis - vid'!$AL489='Multiple LR'!J$2,1,0)</f>
        <v>1</v>
      </c>
      <c r="K490">
        <f xml:space="preserve"> IF('Exploratory Data Analysis - vid'!$AL489='Multiple LR'!K$2,1,0)</f>
        <v>0</v>
      </c>
      <c r="L490">
        <f xml:space="preserve"> IF('Exploratory Data Analysis - vid'!$AL489='Multiple LR'!L$2,1,0)</f>
        <v>0</v>
      </c>
      <c r="M490">
        <f xml:space="preserve"> IF('Exploratory Data Analysis - vid'!$AL489='Multiple LR'!M$2,1,0)</f>
        <v>0</v>
      </c>
      <c r="N490">
        <f xml:space="preserve"> IF('Exploratory Data Analysis - vid'!$AL489='Multiple LR'!N$2,1,0)</f>
        <v>0</v>
      </c>
      <c r="O490">
        <v>511</v>
      </c>
      <c r="P490">
        <f>'Exploratory Data Analysis - vid'!V489</f>
        <v>57189</v>
      </c>
      <c r="Q490">
        <f t="shared" si="7"/>
        <v>10.954116851182086</v>
      </c>
      <c r="R490">
        <f>'Exploratory Data Analysis - vid'!X489</f>
        <v>2053</v>
      </c>
    </row>
    <row r="491" spans="1:18" x14ac:dyDescent="0.35">
      <c r="A491">
        <v>489</v>
      </c>
      <c r="B491" t="str">
        <f>'Exploratory Data Analysis - vid'!B490</f>
        <v>oLEhEKgxDNw</v>
      </c>
      <c r="C491">
        <f>'Exploratory Data Analysis - vid'!N490</f>
        <v>6</v>
      </c>
      <c r="D491">
        <f>'Exploratory Data Analysis - vid'!O490</f>
        <v>2021</v>
      </c>
      <c r="E491">
        <f>IF('Exploratory Data Analysis - vid'!$AF490 = 'Multiple LR'!E$2,1,0)</f>
        <v>0</v>
      </c>
      <c r="F491">
        <f>IF('Exploratory Data Analysis - vid'!$AF490 = 'Multiple LR'!F$2,1,0)</f>
        <v>0</v>
      </c>
      <c r="G491">
        <f>IF('Exploratory Data Analysis - vid'!$AF490 = 'Multiple LR'!G$2,1,0)</f>
        <v>1</v>
      </c>
      <c r="H491">
        <f>IF('Exploratory Data Analysis - vid'!$AF490 = 'Multiple LR'!H$2,1,0)</f>
        <v>0</v>
      </c>
      <c r="I491">
        <f xml:space="preserve"> IF('Exploratory Data Analysis - vid'!$AL490='Multiple LR'!I$2,1,0)</f>
        <v>1</v>
      </c>
      <c r="J491">
        <f xml:space="preserve"> IF('Exploratory Data Analysis - vid'!$AL490='Multiple LR'!J$2,1,0)</f>
        <v>0</v>
      </c>
      <c r="K491">
        <f xml:space="preserve"> IF('Exploratory Data Analysis - vid'!$AL490='Multiple LR'!K$2,1,0)</f>
        <v>0</v>
      </c>
      <c r="L491">
        <f xml:space="preserve"> IF('Exploratory Data Analysis - vid'!$AL490='Multiple LR'!L$2,1,0)</f>
        <v>0</v>
      </c>
      <c r="M491">
        <f xml:space="preserve"> IF('Exploratory Data Analysis - vid'!$AL490='Multiple LR'!M$2,1,0)</f>
        <v>0</v>
      </c>
      <c r="N491">
        <f xml:space="preserve"> IF('Exploratory Data Analysis - vid'!$AL490='Multiple LR'!N$2,1,0)</f>
        <v>0</v>
      </c>
      <c r="O491">
        <v>463</v>
      </c>
      <c r="P491">
        <f>'Exploratory Data Analysis - vid'!V490</f>
        <v>20603</v>
      </c>
      <c r="Q491">
        <f t="shared" si="7"/>
        <v>9.9331919752424582</v>
      </c>
      <c r="R491">
        <f>'Exploratory Data Analysis - vid'!X490</f>
        <v>310</v>
      </c>
    </row>
    <row r="492" spans="1:18" x14ac:dyDescent="0.35">
      <c r="A492">
        <v>490</v>
      </c>
      <c r="B492" t="str">
        <f>'Exploratory Data Analysis - vid'!B491</f>
        <v>Bj1i1roYt7E</v>
      </c>
      <c r="C492">
        <f>'Exploratory Data Analysis - vid'!N491</f>
        <v>6</v>
      </c>
      <c r="D492">
        <f>'Exploratory Data Analysis - vid'!O491</f>
        <v>2021</v>
      </c>
      <c r="E492">
        <f>IF('Exploratory Data Analysis - vid'!$AF491 = 'Multiple LR'!E$2,1,0)</f>
        <v>1</v>
      </c>
      <c r="F492">
        <f>IF('Exploratory Data Analysis - vid'!$AF491 = 'Multiple LR'!F$2,1,0)</f>
        <v>0</v>
      </c>
      <c r="G492">
        <f>IF('Exploratory Data Analysis - vid'!$AF491 = 'Multiple LR'!G$2,1,0)</f>
        <v>0</v>
      </c>
      <c r="H492">
        <f>IF('Exploratory Data Analysis - vid'!$AF491 = 'Multiple LR'!H$2,1,0)</f>
        <v>0</v>
      </c>
      <c r="I492">
        <f xml:space="preserve"> IF('Exploratory Data Analysis - vid'!$AL491='Multiple LR'!I$2,1,0)</f>
        <v>0</v>
      </c>
      <c r="J492">
        <f xml:space="preserve"> IF('Exploratory Data Analysis - vid'!$AL491='Multiple LR'!J$2,1,0)</f>
        <v>0</v>
      </c>
      <c r="K492">
        <f xml:space="preserve"> IF('Exploratory Data Analysis - vid'!$AL491='Multiple LR'!K$2,1,0)</f>
        <v>1</v>
      </c>
      <c r="L492">
        <f xml:space="preserve"> IF('Exploratory Data Analysis - vid'!$AL491='Multiple LR'!L$2,1,0)</f>
        <v>0</v>
      </c>
      <c r="M492">
        <f xml:space="preserve"> IF('Exploratory Data Analysis - vid'!$AL491='Multiple LR'!M$2,1,0)</f>
        <v>0</v>
      </c>
      <c r="N492">
        <f xml:space="preserve"> IF('Exploratory Data Analysis - vid'!$AL491='Multiple LR'!N$2,1,0)</f>
        <v>0</v>
      </c>
      <c r="O492">
        <v>407</v>
      </c>
      <c r="P492">
        <f>'Exploratory Data Analysis - vid'!V491</f>
        <v>17354</v>
      </c>
      <c r="Q492">
        <f t="shared" si="7"/>
        <v>9.7615783063534352</v>
      </c>
      <c r="R492">
        <f>'Exploratory Data Analysis - vid'!X491</f>
        <v>482</v>
      </c>
    </row>
    <row r="493" spans="1:18" x14ac:dyDescent="0.35">
      <c r="A493">
        <v>491</v>
      </c>
      <c r="B493" t="str">
        <f>'Exploratory Data Analysis - vid'!B492</f>
        <v>dRd90j8VjoY</v>
      </c>
      <c r="C493">
        <f>'Exploratory Data Analysis - vid'!N492</f>
        <v>6</v>
      </c>
      <c r="D493">
        <f>'Exploratory Data Analysis - vid'!O492</f>
        <v>2021</v>
      </c>
      <c r="E493">
        <f>IF('Exploratory Data Analysis - vid'!$AF492 = 'Multiple LR'!E$2,1,0)</f>
        <v>0</v>
      </c>
      <c r="F493">
        <f>IF('Exploratory Data Analysis - vid'!$AF492 = 'Multiple LR'!F$2,1,0)</f>
        <v>1</v>
      </c>
      <c r="G493">
        <f>IF('Exploratory Data Analysis - vid'!$AF492 = 'Multiple LR'!G$2,1,0)</f>
        <v>0</v>
      </c>
      <c r="H493">
        <f>IF('Exploratory Data Analysis - vid'!$AF492 = 'Multiple LR'!H$2,1,0)</f>
        <v>0</v>
      </c>
      <c r="I493">
        <f xml:space="preserve"> IF('Exploratory Data Analysis - vid'!$AL492='Multiple LR'!I$2,1,0)</f>
        <v>0</v>
      </c>
      <c r="J493">
        <f xml:space="preserve"> IF('Exploratory Data Analysis - vid'!$AL492='Multiple LR'!J$2,1,0)</f>
        <v>1</v>
      </c>
      <c r="K493">
        <f xml:space="preserve"> IF('Exploratory Data Analysis - vid'!$AL492='Multiple LR'!K$2,1,0)</f>
        <v>0</v>
      </c>
      <c r="L493">
        <f xml:space="preserve"> IF('Exploratory Data Analysis - vid'!$AL492='Multiple LR'!L$2,1,0)</f>
        <v>0</v>
      </c>
      <c r="M493">
        <f xml:space="preserve"> IF('Exploratory Data Analysis - vid'!$AL492='Multiple LR'!M$2,1,0)</f>
        <v>0</v>
      </c>
      <c r="N493">
        <f xml:space="preserve"> IF('Exploratory Data Analysis - vid'!$AL492='Multiple LR'!N$2,1,0)</f>
        <v>0</v>
      </c>
      <c r="O493">
        <v>589</v>
      </c>
      <c r="P493">
        <f>'Exploratory Data Analysis - vid'!V492</f>
        <v>12356</v>
      </c>
      <c r="Q493">
        <f t="shared" si="7"/>
        <v>9.4218970540384728</v>
      </c>
      <c r="R493">
        <f>'Exploratory Data Analysis - vid'!X492</f>
        <v>240</v>
      </c>
    </row>
    <row r="494" spans="1:18" x14ac:dyDescent="0.35">
      <c r="A494">
        <v>492</v>
      </c>
      <c r="B494" t="str">
        <f>'Exploratory Data Analysis - vid'!B493</f>
        <v>Q0_xeifkrhI</v>
      </c>
      <c r="C494">
        <f>'Exploratory Data Analysis - vid'!N493</f>
        <v>6</v>
      </c>
      <c r="D494">
        <f>'Exploratory Data Analysis - vid'!O493</f>
        <v>2021</v>
      </c>
      <c r="E494">
        <f>IF('Exploratory Data Analysis - vid'!$AF493 = 'Multiple LR'!E$2,1,0)</f>
        <v>0</v>
      </c>
      <c r="F494">
        <f>IF('Exploratory Data Analysis - vid'!$AF493 = 'Multiple LR'!F$2,1,0)</f>
        <v>1</v>
      </c>
      <c r="G494">
        <f>IF('Exploratory Data Analysis - vid'!$AF493 = 'Multiple LR'!G$2,1,0)</f>
        <v>0</v>
      </c>
      <c r="H494">
        <f>IF('Exploratory Data Analysis - vid'!$AF493 = 'Multiple LR'!H$2,1,0)</f>
        <v>0</v>
      </c>
      <c r="I494">
        <f xml:space="preserve"> IF('Exploratory Data Analysis - vid'!$AL493='Multiple LR'!I$2,1,0)</f>
        <v>0</v>
      </c>
      <c r="J494">
        <f xml:space="preserve"> IF('Exploratory Data Analysis - vid'!$AL493='Multiple LR'!J$2,1,0)</f>
        <v>1</v>
      </c>
      <c r="K494">
        <f xml:space="preserve"> IF('Exploratory Data Analysis - vid'!$AL493='Multiple LR'!K$2,1,0)</f>
        <v>0</v>
      </c>
      <c r="L494">
        <f xml:space="preserve"> IF('Exploratory Data Analysis - vid'!$AL493='Multiple LR'!L$2,1,0)</f>
        <v>0</v>
      </c>
      <c r="M494">
        <f xml:space="preserve"> IF('Exploratory Data Analysis - vid'!$AL493='Multiple LR'!M$2,1,0)</f>
        <v>0</v>
      </c>
      <c r="N494">
        <f xml:space="preserve"> IF('Exploratory Data Analysis - vid'!$AL493='Multiple LR'!N$2,1,0)</f>
        <v>0</v>
      </c>
      <c r="O494">
        <v>387</v>
      </c>
      <c r="P494">
        <f>'Exploratory Data Analysis - vid'!V493</f>
        <v>30242</v>
      </c>
      <c r="Q494">
        <f t="shared" si="7"/>
        <v>10.316986965672614</v>
      </c>
      <c r="R494">
        <f>'Exploratory Data Analysis - vid'!X493</f>
        <v>998</v>
      </c>
    </row>
    <row r="495" spans="1:18" x14ac:dyDescent="0.35">
      <c r="A495">
        <v>493</v>
      </c>
      <c r="B495" t="str">
        <f>'Exploratory Data Analysis - vid'!B494</f>
        <v>LN7hPFfskS4</v>
      </c>
      <c r="C495">
        <f>'Exploratory Data Analysis - vid'!N494</f>
        <v>6</v>
      </c>
      <c r="D495">
        <f>'Exploratory Data Analysis - vid'!O494</f>
        <v>2021</v>
      </c>
      <c r="E495">
        <f>IF('Exploratory Data Analysis - vid'!$AF494 = 'Multiple LR'!E$2,1,0)</f>
        <v>1</v>
      </c>
      <c r="F495">
        <f>IF('Exploratory Data Analysis - vid'!$AF494 = 'Multiple LR'!F$2,1,0)</f>
        <v>0</v>
      </c>
      <c r="G495">
        <f>IF('Exploratory Data Analysis - vid'!$AF494 = 'Multiple LR'!G$2,1,0)</f>
        <v>0</v>
      </c>
      <c r="H495">
        <f>IF('Exploratory Data Analysis - vid'!$AF494 = 'Multiple LR'!H$2,1,0)</f>
        <v>0</v>
      </c>
      <c r="I495">
        <f xml:space="preserve"> IF('Exploratory Data Analysis - vid'!$AL494='Multiple LR'!I$2,1,0)</f>
        <v>0</v>
      </c>
      <c r="J495">
        <f xml:space="preserve"> IF('Exploratory Data Analysis - vid'!$AL494='Multiple LR'!J$2,1,0)</f>
        <v>0</v>
      </c>
      <c r="K495">
        <f xml:space="preserve"> IF('Exploratory Data Analysis - vid'!$AL494='Multiple LR'!K$2,1,0)</f>
        <v>1</v>
      </c>
      <c r="L495">
        <f xml:space="preserve"> IF('Exploratory Data Analysis - vid'!$AL494='Multiple LR'!L$2,1,0)</f>
        <v>0</v>
      </c>
      <c r="M495">
        <f xml:space="preserve"> IF('Exploratory Data Analysis - vid'!$AL494='Multiple LR'!M$2,1,0)</f>
        <v>0</v>
      </c>
      <c r="N495">
        <f xml:space="preserve"> IF('Exploratory Data Analysis - vid'!$AL494='Multiple LR'!N$2,1,0)</f>
        <v>0</v>
      </c>
      <c r="O495">
        <v>423</v>
      </c>
      <c r="P495">
        <f>'Exploratory Data Analysis - vid'!V494</f>
        <v>16008</v>
      </c>
      <c r="Q495">
        <f t="shared" si="7"/>
        <v>9.6808438762635696</v>
      </c>
      <c r="R495">
        <f>'Exploratory Data Analysis - vid'!X494</f>
        <v>300</v>
      </c>
    </row>
    <row r="496" spans="1:18" x14ac:dyDescent="0.35">
      <c r="A496">
        <v>494</v>
      </c>
      <c r="B496" t="str">
        <f>'Exploratory Data Analysis - vid'!B495</f>
        <v>DEqERUIFt48</v>
      </c>
      <c r="C496">
        <f>'Exploratory Data Analysis - vid'!N495</f>
        <v>7</v>
      </c>
      <c r="D496">
        <f>'Exploratory Data Analysis - vid'!O495</f>
        <v>2021</v>
      </c>
      <c r="E496">
        <f>IF('Exploratory Data Analysis - vid'!$AF495 = 'Multiple LR'!E$2,1,0)</f>
        <v>0</v>
      </c>
      <c r="F496">
        <f>IF('Exploratory Data Analysis - vid'!$AF495 = 'Multiple LR'!F$2,1,0)</f>
        <v>1</v>
      </c>
      <c r="G496">
        <f>IF('Exploratory Data Analysis - vid'!$AF495 = 'Multiple LR'!G$2,1,0)</f>
        <v>0</v>
      </c>
      <c r="H496">
        <f>IF('Exploratory Data Analysis - vid'!$AF495 = 'Multiple LR'!H$2,1,0)</f>
        <v>0</v>
      </c>
      <c r="I496">
        <f xml:space="preserve"> IF('Exploratory Data Analysis - vid'!$AL495='Multiple LR'!I$2,1,0)</f>
        <v>0</v>
      </c>
      <c r="J496">
        <f xml:space="preserve"> IF('Exploratory Data Analysis - vid'!$AL495='Multiple LR'!J$2,1,0)</f>
        <v>1</v>
      </c>
      <c r="K496">
        <f xml:space="preserve"> IF('Exploratory Data Analysis - vid'!$AL495='Multiple LR'!K$2,1,0)</f>
        <v>0</v>
      </c>
      <c r="L496">
        <f xml:space="preserve"> IF('Exploratory Data Analysis - vid'!$AL495='Multiple LR'!L$2,1,0)</f>
        <v>0</v>
      </c>
      <c r="M496">
        <f xml:space="preserve"> IF('Exploratory Data Analysis - vid'!$AL495='Multiple LR'!M$2,1,0)</f>
        <v>0</v>
      </c>
      <c r="N496">
        <f xml:space="preserve"> IF('Exploratory Data Analysis - vid'!$AL495='Multiple LR'!N$2,1,0)</f>
        <v>0</v>
      </c>
      <c r="O496">
        <v>445</v>
      </c>
      <c r="P496">
        <f>'Exploratory Data Analysis - vid'!V495</f>
        <v>53098</v>
      </c>
      <c r="Q496">
        <f t="shared" si="7"/>
        <v>10.879894541737267</v>
      </c>
      <c r="R496">
        <f>'Exploratory Data Analysis - vid'!X495</f>
        <v>1719</v>
      </c>
    </row>
    <row r="497" spans="1:18" x14ac:dyDescent="0.35">
      <c r="A497">
        <v>495</v>
      </c>
      <c r="B497" t="str">
        <f>'Exploratory Data Analysis - vid'!B496</f>
        <v>AeP5BNmg1jI</v>
      </c>
      <c r="C497">
        <f>'Exploratory Data Analysis - vid'!N496</f>
        <v>7</v>
      </c>
      <c r="D497">
        <f>'Exploratory Data Analysis - vid'!O496</f>
        <v>2021</v>
      </c>
      <c r="E497">
        <f>IF('Exploratory Data Analysis - vid'!$AF496 = 'Multiple LR'!E$2,1,0)</f>
        <v>1</v>
      </c>
      <c r="F497">
        <f>IF('Exploratory Data Analysis - vid'!$AF496 = 'Multiple LR'!F$2,1,0)</f>
        <v>0</v>
      </c>
      <c r="G497">
        <f>IF('Exploratory Data Analysis - vid'!$AF496 = 'Multiple LR'!G$2,1,0)</f>
        <v>0</v>
      </c>
      <c r="H497">
        <f>IF('Exploratory Data Analysis - vid'!$AF496 = 'Multiple LR'!H$2,1,0)</f>
        <v>0</v>
      </c>
      <c r="I497">
        <f xml:space="preserve"> IF('Exploratory Data Analysis - vid'!$AL496='Multiple LR'!I$2,1,0)</f>
        <v>0</v>
      </c>
      <c r="J497">
        <f xml:space="preserve"> IF('Exploratory Data Analysis - vid'!$AL496='Multiple LR'!J$2,1,0)</f>
        <v>1</v>
      </c>
      <c r="K497">
        <f xml:space="preserve"> IF('Exploratory Data Analysis - vid'!$AL496='Multiple LR'!K$2,1,0)</f>
        <v>0</v>
      </c>
      <c r="L497">
        <f xml:space="preserve"> IF('Exploratory Data Analysis - vid'!$AL496='Multiple LR'!L$2,1,0)</f>
        <v>0</v>
      </c>
      <c r="M497">
        <f xml:space="preserve"> IF('Exploratory Data Analysis - vid'!$AL496='Multiple LR'!M$2,1,0)</f>
        <v>0</v>
      </c>
      <c r="N497">
        <f xml:space="preserve"> IF('Exploratory Data Analysis - vid'!$AL496='Multiple LR'!N$2,1,0)</f>
        <v>0</v>
      </c>
      <c r="O497">
        <v>406</v>
      </c>
      <c r="P497">
        <f>'Exploratory Data Analysis - vid'!V496</f>
        <v>150312</v>
      </c>
      <c r="Q497">
        <f t="shared" si="7"/>
        <v>11.920468412873358</v>
      </c>
      <c r="R497">
        <f>'Exploratory Data Analysis - vid'!X496</f>
        <v>4626</v>
      </c>
    </row>
    <row r="498" spans="1:18" x14ac:dyDescent="0.35">
      <c r="A498">
        <v>496</v>
      </c>
      <c r="B498" t="str">
        <f>'Exploratory Data Analysis - vid'!B497</f>
        <v>V8ohFbyJTXs</v>
      </c>
      <c r="C498">
        <f>'Exploratory Data Analysis - vid'!N497</f>
        <v>7</v>
      </c>
      <c r="D498">
        <f>'Exploratory Data Analysis - vid'!O497</f>
        <v>2021</v>
      </c>
      <c r="E498">
        <f>IF('Exploratory Data Analysis - vid'!$AF497 = 'Multiple LR'!E$2,1,0)</f>
        <v>0</v>
      </c>
      <c r="F498">
        <f>IF('Exploratory Data Analysis - vid'!$AF497 = 'Multiple LR'!F$2,1,0)</f>
        <v>1</v>
      </c>
      <c r="G498">
        <f>IF('Exploratory Data Analysis - vid'!$AF497 = 'Multiple LR'!G$2,1,0)</f>
        <v>0</v>
      </c>
      <c r="H498">
        <f>IF('Exploratory Data Analysis - vid'!$AF497 = 'Multiple LR'!H$2,1,0)</f>
        <v>0</v>
      </c>
      <c r="I498">
        <f xml:space="preserve"> IF('Exploratory Data Analysis - vid'!$AL497='Multiple LR'!I$2,1,0)</f>
        <v>0</v>
      </c>
      <c r="J498">
        <f xml:space="preserve"> IF('Exploratory Data Analysis - vid'!$AL497='Multiple LR'!J$2,1,0)</f>
        <v>1</v>
      </c>
      <c r="K498">
        <f xml:space="preserve"> IF('Exploratory Data Analysis - vid'!$AL497='Multiple LR'!K$2,1,0)</f>
        <v>0</v>
      </c>
      <c r="L498">
        <f xml:space="preserve"> IF('Exploratory Data Analysis - vid'!$AL497='Multiple LR'!L$2,1,0)</f>
        <v>0</v>
      </c>
      <c r="M498">
        <f xml:space="preserve"> IF('Exploratory Data Analysis - vid'!$AL497='Multiple LR'!M$2,1,0)</f>
        <v>0</v>
      </c>
      <c r="N498">
        <f xml:space="preserve"> IF('Exploratory Data Analysis - vid'!$AL497='Multiple LR'!N$2,1,0)</f>
        <v>0</v>
      </c>
      <c r="O498">
        <v>364</v>
      </c>
      <c r="P498">
        <f>'Exploratory Data Analysis - vid'!V497</f>
        <v>28912</v>
      </c>
      <c r="Q498">
        <f t="shared" si="7"/>
        <v>10.272012012832009</v>
      </c>
      <c r="R498">
        <f>'Exploratory Data Analysis - vid'!X497</f>
        <v>700</v>
      </c>
    </row>
    <row r="499" spans="1:18" x14ac:dyDescent="0.35">
      <c r="A499">
        <v>497</v>
      </c>
      <c r="B499" t="str">
        <f>'Exploratory Data Analysis - vid'!B498</f>
        <v>ZB7FMQXvjfQ</v>
      </c>
      <c r="C499">
        <f>'Exploratory Data Analysis - vid'!N498</f>
        <v>7</v>
      </c>
      <c r="D499">
        <f>'Exploratory Data Analysis - vid'!O498</f>
        <v>2021</v>
      </c>
      <c r="E499">
        <f>IF('Exploratory Data Analysis - vid'!$AF498 = 'Multiple LR'!E$2,1,0)</f>
        <v>1</v>
      </c>
      <c r="F499">
        <f>IF('Exploratory Data Analysis - vid'!$AF498 = 'Multiple LR'!F$2,1,0)</f>
        <v>0</v>
      </c>
      <c r="G499">
        <f>IF('Exploratory Data Analysis - vid'!$AF498 = 'Multiple LR'!G$2,1,0)</f>
        <v>0</v>
      </c>
      <c r="H499">
        <f>IF('Exploratory Data Analysis - vid'!$AF498 = 'Multiple LR'!H$2,1,0)</f>
        <v>0</v>
      </c>
      <c r="I499">
        <f xml:space="preserve"> IF('Exploratory Data Analysis - vid'!$AL498='Multiple LR'!I$2,1,0)</f>
        <v>0</v>
      </c>
      <c r="J499">
        <f xml:space="preserve"> IF('Exploratory Data Analysis - vid'!$AL498='Multiple LR'!J$2,1,0)</f>
        <v>0</v>
      </c>
      <c r="K499">
        <f xml:space="preserve"> IF('Exploratory Data Analysis - vid'!$AL498='Multiple LR'!K$2,1,0)</f>
        <v>1</v>
      </c>
      <c r="L499">
        <f xml:space="preserve"> IF('Exploratory Data Analysis - vid'!$AL498='Multiple LR'!L$2,1,0)</f>
        <v>0</v>
      </c>
      <c r="M499">
        <f xml:space="preserve"> IF('Exploratory Data Analysis - vid'!$AL498='Multiple LR'!M$2,1,0)</f>
        <v>0</v>
      </c>
      <c r="N499">
        <f xml:space="preserve"> IF('Exploratory Data Analysis - vid'!$AL498='Multiple LR'!N$2,1,0)</f>
        <v>0</v>
      </c>
      <c r="O499">
        <v>425</v>
      </c>
      <c r="P499">
        <f>'Exploratory Data Analysis - vid'!V498</f>
        <v>10483</v>
      </c>
      <c r="Q499">
        <f t="shared" si="7"/>
        <v>9.2575101764525733</v>
      </c>
      <c r="R499">
        <f>'Exploratory Data Analysis - vid'!X498</f>
        <v>226</v>
      </c>
    </row>
    <row r="500" spans="1:18" x14ac:dyDescent="0.35">
      <c r="A500">
        <v>498</v>
      </c>
      <c r="B500" t="str">
        <f>'Exploratory Data Analysis - vid'!B499</f>
        <v>6L8X-oXugOA</v>
      </c>
      <c r="C500">
        <f>'Exploratory Data Analysis - vid'!N499</f>
        <v>7</v>
      </c>
      <c r="D500">
        <f>'Exploratory Data Analysis - vid'!O499</f>
        <v>2021</v>
      </c>
      <c r="E500">
        <f>IF('Exploratory Data Analysis - vid'!$AF499 = 'Multiple LR'!E$2,1,0)</f>
        <v>0</v>
      </c>
      <c r="F500">
        <f>IF('Exploratory Data Analysis - vid'!$AF499 = 'Multiple LR'!F$2,1,0)</f>
        <v>1</v>
      </c>
      <c r="G500">
        <f>IF('Exploratory Data Analysis - vid'!$AF499 = 'Multiple LR'!G$2,1,0)</f>
        <v>0</v>
      </c>
      <c r="H500">
        <f>IF('Exploratory Data Analysis - vid'!$AF499 = 'Multiple LR'!H$2,1,0)</f>
        <v>0</v>
      </c>
      <c r="I500">
        <f xml:space="preserve"> IF('Exploratory Data Analysis - vid'!$AL499='Multiple LR'!I$2,1,0)</f>
        <v>0</v>
      </c>
      <c r="J500">
        <f xml:space="preserve"> IF('Exploratory Data Analysis - vid'!$AL499='Multiple LR'!J$2,1,0)</f>
        <v>1</v>
      </c>
      <c r="K500">
        <f xml:space="preserve"> IF('Exploratory Data Analysis - vid'!$AL499='Multiple LR'!K$2,1,0)</f>
        <v>0</v>
      </c>
      <c r="L500">
        <f xml:space="preserve"> IF('Exploratory Data Analysis - vid'!$AL499='Multiple LR'!L$2,1,0)</f>
        <v>0</v>
      </c>
      <c r="M500">
        <f xml:space="preserve"> IF('Exploratory Data Analysis - vid'!$AL499='Multiple LR'!M$2,1,0)</f>
        <v>0</v>
      </c>
      <c r="N500">
        <f xml:space="preserve"> IF('Exploratory Data Analysis - vid'!$AL499='Multiple LR'!N$2,1,0)</f>
        <v>0</v>
      </c>
      <c r="O500">
        <v>677</v>
      </c>
      <c r="P500">
        <f>'Exploratory Data Analysis - vid'!V499</f>
        <v>43317</v>
      </c>
      <c r="Q500">
        <f t="shared" si="7"/>
        <v>10.676300446639329</v>
      </c>
      <c r="R500">
        <f>'Exploratory Data Analysis - vid'!X499</f>
        <v>1428</v>
      </c>
    </row>
    <row r="501" spans="1:18" x14ac:dyDescent="0.35">
      <c r="A501">
        <v>499</v>
      </c>
      <c r="B501" t="str">
        <f>'Exploratory Data Analysis - vid'!B500</f>
        <v>SVj6b_WvHL8</v>
      </c>
      <c r="C501">
        <f>'Exploratory Data Analysis - vid'!N500</f>
        <v>7</v>
      </c>
      <c r="D501">
        <f>'Exploratory Data Analysis - vid'!O500</f>
        <v>2021</v>
      </c>
      <c r="E501">
        <f>IF('Exploratory Data Analysis - vid'!$AF500 = 'Multiple LR'!E$2,1,0)</f>
        <v>0</v>
      </c>
      <c r="F501">
        <f>IF('Exploratory Data Analysis - vid'!$AF500 = 'Multiple LR'!F$2,1,0)</f>
        <v>1</v>
      </c>
      <c r="G501">
        <f>IF('Exploratory Data Analysis - vid'!$AF500 = 'Multiple LR'!G$2,1,0)</f>
        <v>0</v>
      </c>
      <c r="H501">
        <f>IF('Exploratory Data Analysis - vid'!$AF500 = 'Multiple LR'!H$2,1,0)</f>
        <v>0</v>
      </c>
      <c r="I501">
        <f xml:space="preserve"> IF('Exploratory Data Analysis - vid'!$AL500='Multiple LR'!I$2,1,0)</f>
        <v>0</v>
      </c>
      <c r="J501">
        <f xml:space="preserve"> IF('Exploratory Data Analysis - vid'!$AL500='Multiple LR'!J$2,1,0)</f>
        <v>1</v>
      </c>
      <c r="K501">
        <f xml:space="preserve"> IF('Exploratory Data Analysis - vid'!$AL500='Multiple LR'!K$2,1,0)</f>
        <v>0</v>
      </c>
      <c r="L501">
        <f xml:space="preserve"> IF('Exploratory Data Analysis - vid'!$AL500='Multiple LR'!L$2,1,0)</f>
        <v>0</v>
      </c>
      <c r="M501">
        <f xml:space="preserve"> IF('Exploratory Data Analysis - vid'!$AL500='Multiple LR'!M$2,1,0)</f>
        <v>0</v>
      </c>
      <c r="N501">
        <f xml:space="preserve"> IF('Exploratory Data Analysis - vid'!$AL500='Multiple LR'!N$2,1,0)</f>
        <v>0</v>
      </c>
      <c r="O501">
        <v>550</v>
      </c>
      <c r="P501">
        <f>'Exploratory Data Analysis - vid'!V500</f>
        <v>140466</v>
      </c>
      <c r="Q501">
        <f t="shared" si="7"/>
        <v>11.852720745588373</v>
      </c>
      <c r="R501">
        <f>'Exploratory Data Analysis - vid'!X500</f>
        <v>3188</v>
      </c>
    </row>
    <row r="502" spans="1:18" x14ac:dyDescent="0.35">
      <c r="A502">
        <v>500</v>
      </c>
      <c r="B502" t="str">
        <f>'Exploratory Data Analysis - vid'!B501</f>
        <v>hVh__MhyA_Y</v>
      </c>
      <c r="C502">
        <f>'Exploratory Data Analysis - vid'!N501</f>
        <v>7</v>
      </c>
      <c r="D502">
        <f>'Exploratory Data Analysis - vid'!O501</f>
        <v>2021</v>
      </c>
      <c r="E502">
        <f>IF('Exploratory Data Analysis - vid'!$AF501 = 'Multiple LR'!E$2,1,0)</f>
        <v>0</v>
      </c>
      <c r="F502">
        <f>IF('Exploratory Data Analysis - vid'!$AF501 = 'Multiple LR'!F$2,1,0)</f>
        <v>1</v>
      </c>
      <c r="G502">
        <f>IF('Exploratory Data Analysis - vid'!$AF501 = 'Multiple LR'!G$2,1,0)</f>
        <v>0</v>
      </c>
      <c r="H502">
        <f>IF('Exploratory Data Analysis - vid'!$AF501 = 'Multiple LR'!H$2,1,0)</f>
        <v>0</v>
      </c>
      <c r="I502">
        <f xml:space="preserve"> IF('Exploratory Data Analysis - vid'!$AL501='Multiple LR'!I$2,1,0)</f>
        <v>0</v>
      </c>
      <c r="J502">
        <f xml:space="preserve"> IF('Exploratory Data Analysis - vid'!$AL501='Multiple LR'!J$2,1,0)</f>
        <v>1</v>
      </c>
      <c r="K502">
        <f xml:space="preserve"> IF('Exploratory Data Analysis - vid'!$AL501='Multiple LR'!K$2,1,0)</f>
        <v>0</v>
      </c>
      <c r="L502">
        <f xml:space="preserve"> IF('Exploratory Data Analysis - vid'!$AL501='Multiple LR'!L$2,1,0)</f>
        <v>0</v>
      </c>
      <c r="M502">
        <f xml:space="preserve"> IF('Exploratory Data Analysis - vid'!$AL501='Multiple LR'!M$2,1,0)</f>
        <v>0</v>
      </c>
      <c r="N502">
        <f xml:space="preserve"> IF('Exploratory Data Analysis - vid'!$AL501='Multiple LR'!N$2,1,0)</f>
        <v>0</v>
      </c>
      <c r="O502">
        <v>490</v>
      </c>
      <c r="P502">
        <f>'Exploratory Data Analysis - vid'!V501</f>
        <v>26627</v>
      </c>
      <c r="Q502">
        <f t="shared" si="7"/>
        <v>10.189681017561449</v>
      </c>
      <c r="R502">
        <f>'Exploratory Data Analysis - vid'!X501</f>
        <v>682</v>
      </c>
    </row>
    <row r="503" spans="1:18" x14ac:dyDescent="0.35">
      <c r="A503">
        <v>501</v>
      </c>
      <c r="B503" t="str">
        <f>'Exploratory Data Analysis - vid'!B502</f>
        <v>4Ph5bvg7FlU</v>
      </c>
      <c r="C503">
        <f>'Exploratory Data Analysis - vid'!N502</f>
        <v>7</v>
      </c>
      <c r="D503">
        <f>'Exploratory Data Analysis - vid'!O502</f>
        <v>2021</v>
      </c>
      <c r="E503">
        <f>IF('Exploratory Data Analysis - vid'!$AF502 = 'Multiple LR'!E$2,1,0)</f>
        <v>0</v>
      </c>
      <c r="F503">
        <f>IF('Exploratory Data Analysis - vid'!$AF502 = 'Multiple LR'!F$2,1,0)</f>
        <v>1</v>
      </c>
      <c r="G503">
        <f>IF('Exploratory Data Analysis - vid'!$AF502 = 'Multiple LR'!G$2,1,0)</f>
        <v>0</v>
      </c>
      <c r="H503">
        <f>IF('Exploratory Data Analysis - vid'!$AF502 = 'Multiple LR'!H$2,1,0)</f>
        <v>0</v>
      </c>
      <c r="I503">
        <f xml:space="preserve"> IF('Exploratory Data Analysis - vid'!$AL502='Multiple LR'!I$2,1,0)</f>
        <v>0</v>
      </c>
      <c r="J503">
        <f xml:space="preserve"> IF('Exploratory Data Analysis - vid'!$AL502='Multiple LR'!J$2,1,0)</f>
        <v>1</v>
      </c>
      <c r="K503">
        <f xml:space="preserve"> IF('Exploratory Data Analysis - vid'!$AL502='Multiple LR'!K$2,1,0)</f>
        <v>0</v>
      </c>
      <c r="L503">
        <f xml:space="preserve"> IF('Exploratory Data Analysis - vid'!$AL502='Multiple LR'!L$2,1,0)</f>
        <v>0</v>
      </c>
      <c r="M503">
        <f xml:space="preserve"> IF('Exploratory Data Analysis - vid'!$AL502='Multiple LR'!M$2,1,0)</f>
        <v>0</v>
      </c>
      <c r="N503">
        <f xml:space="preserve"> IF('Exploratory Data Analysis - vid'!$AL502='Multiple LR'!N$2,1,0)</f>
        <v>0</v>
      </c>
      <c r="O503">
        <v>418</v>
      </c>
      <c r="P503">
        <f>'Exploratory Data Analysis - vid'!V502</f>
        <v>94142</v>
      </c>
      <c r="Q503">
        <f t="shared" si="7"/>
        <v>11.452559559683786</v>
      </c>
      <c r="R503">
        <f>'Exploratory Data Analysis - vid'!X502</f>
        <v>2559</v>
      </c>
    </row>
    <row r="504" spans="1:18" x14ac:dyDescent="0.35">
      <c r="A504">
        <v>502</v>
      </c>
      <c r="B504" t="str">
        <f>'Exploratory Data Analysis - vid'!B503</f>
        <v>ncR3JyjIdug</v>
      </c>
      <c r="C504">
        <f>'Exploratory Data Analysis - vid'!N503</f>
        <v>7</v>
      </c>
      <c r="D504">
        <f>'Exploratory Data Analysis - vid'!O503</f>
        <v>2021</v>
      </c>
      <c r="E504">
        <f>IF('Exploratory Data Analysis - vid'!$AF503 = 'Multiple LR'!E$2,1,0)</f>
        <v>1</v>
      </c>
      <c r="F504">
        <f>IF('Exploratory Data Analysis - vid'!$AF503 = 'Multiple LR'!F$2,1,0)</f>
        <v>0</v>
      </c>
      <c r="G504">
        <f>IF('Exploratory Data Analysis - vid'!$AF503 = 'Multiple LR'!G$2,1,0)</f>
        <v>0</v>
      </c>
      <c r="H504">
        <f>IF('Exploratory Data Analysis - vid'!$AF503 = 'Multiple LR'!H$2,1,0)</f>
        <v>0</v>
      </c>
      <c r="I504">
        <f xml:space="preserve"> IF('Exploratory Data Analysis - vid'!$AL503='Multiple LR'!I$2,1,0)</f>
        <v>0</v>
      </c>
      <c r="J504">
        <f xml:space="preserve"> IF('Exploratory Data Analysis - vid'!$AL503='Multiple LR'!J$2,1,0)</f>
        <v>0</v>
      </c>
      <c r="K504">
        <f xml:space="preserve"> IF('Exploratory Data Analysis - vid'!$AL503='Multiple LR'!K$2,1,0)</f>
        <v>0</v>
      </c>
      <c r="L504">
        <f xml:space="preserve"> IF('Exploratory Data Analysis - vid'!$AL503='Multiple LR'!L$2,1,0)</f>
        <v>1</v>
      </c>
      <c r="M504">
        <f xml:space="preserve"> IF('Exploratory Data Analysis - vid'!$AL503='Multiple LR'!M$2,1,0)</f>
        <v>0</v>
      </c>
      <c r="N504">
        <f xml:space="preserve"> IF('Exploratory Data Analysis - vid'!$AL503='Multiple LR'!N$2,1,0)</f>
        <v>0</v>
      </c>
      <c r="O504">
        <v>519</v>
      </c>
      <c r="P504">
        <f>'Exploratory Data Analysis - vid'!V503</f>
        <v>25039</v>
      </c>
      <c r="Q504">
        <f t="shared" si="7"/>
        <v>10.128189888314331</v>
      </c>
      <c r="R504">
        <f>'Exploratory Data Analysis - vid'!X503</f>
        <v>604</v>
      </c>
    </row>
    <row r="505" spans="1:18" x14ac:dyDescent="0.35">
      <c r="A505">
        <v>503</v>
      </c>
      <c r="B505" t="str">
        <f>'Exploratory Data Analysis - vid'!B504</f>
        <v>fvxDkES821E</v>
      </c>
      <c r="C505">
        <f>'Exploratory Data Analysis - vid'!N504</f>
        <v>7</v>
      </c>
      <c r="D505">
        <f>'Exploratory Data Analysis - vid'!O504</f>
        <v>2021</v>
      </c>
      <c r="E505">
        <f>IF('Exploratory Data Analysis - vid'!$AF504 = 'Multiple LR'!E$2,1,0)</f>
        <v>1</v>
      </c>
      <c r="F505">
        <f>IF('Exploratory Data Analysis - vid'!$AF504 = 'Multiple LR'!F$2,1,0)</f>
        <v>0</v>
      </c>
      <c r="G505">
        <f>IF('Exploratory Data Analysis - vid'!$AF504 = 'Multiple LR'!G$2,1,0)</f>
        <v>0</v>
      </c>
      <c r="H505">
        <f>IF('Exploratory Data Analysis - vid'!$AF504 = 'Multiple LR'!H$2,1,0)</f>
        <v>0</v>
      </c>
      <c r="I505">
        <f xml:space="preserve"> IF('Exploratory Data Analysis - vid'!$AL504='Multiple LR'!I$2,1,0)</f>
        <v>1</v>
      </c>
      <c r="J505">
        <f xml:space="preserve"> IF('Exploratory Data Analysis - vid'!$AL504='Multiple LR'!J$2,1,0)</f>
        <v>0</v>
      </c>
      <c r="K505">
        <f xml:space="preserve"> IF('Exploratory Data Analysis - vid'!$AL504='Multiple LR'!K$2,1,0)</f>
        <v>0</v>
      </c>
      <c r="L505">
        <f xml:space="preserve"> IF('Exploratory Data Analysis - vid'!$AL504='Multiple LR'!L$2,1,0)</f>
        <v>0</v>
      </c>
      <c r="M505">
        <f xml:space="preserve"> IF('Exploratory Data Analysis - vid'!$AL504='Multiple LR'!M$2,1,0)</f>
        <v>0</v>
      </c>
      <c r="N505">
        <f xml:space="preserve"> IF('Exploratory Data Analysis - vid'!$AL504='Multiple LR'!N$2,1,0)</f>
        <v>0</v>
      </c>
      <c r="O505">
        <v>841</v>
      </c>
      <c r="P505">
        <f>'Exploratory Data Analysis - vid'!V504</f>
        <v>15700</v>
      </c>
      <c r="Q505">
        <f t="shared" si="7"/>
        <v>9.6614159913363995</v>
      </c>
      <c r="R505">
        <f>'Exploratory Data Analysis - vid'!X504</f>
        <v>391</v>
      </c>
    </row>
    <row r="506" spans="1:18" x14ac:dyDescent="0.35">
      <c r="A506">
        <v>504</v>
      </c>
      <c r="B506" t="str">
        <f>'Exploratory Data Analysis - vid'!B505</f>
        <v>-aXbxREd1XQ</v>
      </c>
      <c r="C506">
        <f>'Exploratory Data Analysis - vid'!N505</f>
        <v>7</v>
      </c>
      <c r="D506">
        <f>'Exploratory Data Analysis - vid'!O505</f>
        <v>2021</v>
      </c>
      <c r="E506">
        <f>IF('Exploratory Data Analysis - vid'!$AF505 = 'Multiple LR'!E$2,1,0)</f>
        <v>1</v>
      </c>
      <c r="F506">
        <f>IF('Exploratory Data Analysis - vid'!$AF505 = 'Multiple LR'!F$2,1,0)</f>
        <v>0</v>
      </c>
      <c r="G506">
        <f>IF('Exploratory Data Analysis - vid'!$AF505 = 'Multiple LR'!G$2,1,0)</f>
        <v>0</v>
      </c>
      <c r="H506">
        <f>IF('Exploratory Data Analysis - vid'!$AF505 = 'Multiple LR'!H$2,1,0)</f>
        <v>0</v>
      </c>
      <c r="I506">
        <f xml:space="preserve"> IF('Exploratory Data Analysis - vid'!$AL505='Multiple LR'!I$2,1,0)</f>
        <v>0</v>
      </c>
      <c r="J506">
        <f xml:space="preserve"> IF('Exploratory Data Analysis - vid'!$AL505='Multiple LR'!J$2,1,0)</f>
        <v>1</v>
      </c>
      <c r="K506">
        <f xml:space="preserve"> IF('Exploratory Data Analysis - vid'!$AL505='Multiple LR'!K$2,1,0)</f>
        <v>0</v>
      </c>
      <c r="L506">
        <f xml:space="preserve"> IF('Exploratory Data Analysis - vid'!$AL505='Multiple LR'!L$2,1,0)</f>
        <v>0</v>
      </c>
      <c r="M506">
        <f xml:space="preserve"> IF('Exploratory Data Analysis - vid'!$AL505='Multiple LR'!M$2,1,0)</f>
        <v>0</v>
      </c>
      <c r="N506">
        <f xml:space="preserve"> IF('Exploratory Data Analysis - vid'!$AL505='Multiple LR'!N$2,1,0)</f>
        <v>0</v>
      </c>
      <c r="O506">
        <v>559</v>
      </c>
      <c r="P506">
        <f>'Exploratory Data Analysis - vid'!V505</f>
        <v>53079</v>
      </c>
      <c r="Q506">
        <f t="shared" si="7"/>
        <v>10.879536648781112</v>
      </c>
      <c r="R506">
        <f>'Exploratory Data Analysis - vid'!X505</f>
        <v>1078</v>
      </c>
    </row>
    <row r="507" spans="1:18" x14ac:dyDescent="0.35">
      <c r="A507">
        <v>505</v>
      </c>
      <c r="B507" t="str">
        <f>'Exploratory Data Analysis - vid'!B506</f>
        <v>BxbRS4yVgv8</v>
      </c>
      <c r="C507">
        <f>'Exploratory Data Analysis - vid'!N506</f>
        <v>7</v>
      </c>
      <c r="D507">
        <f>'Exploratory Data Analysis - vid'!O506</f>
        <v>2021</v>
      </c>
      <c r="E507">
        <f>IF('Exploratory Data Analysis - vid'!$AF506 = 'Multiple LR'!E$2,1,0)</f>
        <v>1</v>
      </c>
      <c r="F507">
        <f>IF('Exploratory Data Analysis - vid'!$AF506 = 'Multiple LR'!F$2,1,0)</f>
        <v>0</v>
      </c>
      <c r="G507">
        <f>IF('Exploratory Data Analysis - vid'!$AF506 = 'Multiple LR'!G$2,1,0)</f>
        <v>0</v>
      </c>
      <c r="H507">
        <f>IF('Exploratory Data Analysis - vid'!$AF506 = 'Multiple LR'!H$2,1,0)</f>
        <v>0</v>
      </c>
      <c r="I507">
        <f xml:space="preserve"> IF('Exploratory Data Analysis - vid'!$AL506='Multiple LR'!I$2,1,0)</f>
        <v>0</v>
      </c>
      <c r="J507">
        <f xml:space="preserve"> IF('Exploratory Data Analysis - vid'!$AL506='Multiple LR'!J$2,1,0)</f>
        <v>0</v>
      </c>
      <c r="K507">
        <f xml:space="preserve"> IF('Exploratory Data Analysis - vid'!$AL506='Multiple LR'!K$2,1,0)</f>
        <v>0</v>
      </c>
      <c r="L507">
        <f xml:space="preserve"> IF('Exploratory Data Analysis - vid'!$AL506='Multiple LR'!L$2,1,0)</f>
        <v>1</v>
      </c>
      <c r="M507">
        <f xml:space="preserve"> IF('Exploratory Data Analysis - vid'!$AL506='Multiple LR'!M$2,1,0)</f>
        <v>0</v>
      </c>
      <c r="N507">
        <f xml:space="preserve"> IF('Exploratory Data Analysis - vid'!$AL506='Multiple LR'!N$2,1,0)</f>
        <v>0</v>
      </c>
      <c r="O507">
        <v>622</v>
      </c>
      <c r="P507">
        <f>'Exploratory Data Analysis - vid'!V506</f>
        <v>49491</v>
      </c>
      <c r="Q507">
        <f t="shared" si="7"/>
        <v>10.809546113844034</v>
      </c>
      <c r="R507">
        <f>'Exploratory Data Analysis - vid'!X506</f>
        <v>1018</v>
      </c>
    </row>
    <row r="508" spans="1:18" x14ac:dyDescent="0.35">
      <c r="A508">
        <v>506</v>
      </c>
      <c r="B508" t="str">
        <f>'Exploratory Data Analysis - vid'!B507</f>
        <v>y2VXT_fdg64</v>
      </c>
      <c r="C508">
        <f>'Exploratory Data Analysis - vid'!N507</f>
        <v>7</v>
      </c>
      <c r="D508">
        <f>'Exploratory Data Analysis - vid'!O507</f>
        <v>2021</v>
      </c>
      <c r="E508">
        <f>IF('Exploratory Data Analysis - vid'!$AF507 = 'Multiple LR'!E$2,1,0)</f>
        <v>1</v>
      </c>
      <c r="F508">
        <f>IF('Exploratory Data Analysis - vid'!$AF507 = 'Multiple LR'!F$2,1,0)</f>
        <v>0</v>
      </c>
      <c r="G508">
        <f>IF('Exploratory Data Analysis - vid'!$AF507 = 'Multiple LR'!G$2,1,0)</f>
        <v>0</v>
      </c>
      <c r="H508">
        <f>IF('Exploratory Data Analysis - vid'!$AF507 = 'Multiple LR'!H$2,1,0)</f>
        <v>0</v>
      </c>
      <c r="I508">
        <f xml:space="preserve"> IF('Exploratory Data Analysis - vid'!$AL507='Multiple LR'!I$2,1,0)</f>
        <v>0</v>
      </c>
      <c r="J508">
        <f xml:space="preserve"> IF('Exploratory Data Analysis - vid'!$AL507='Multiple LR'!J$2,1,0)</f>
        <v>1</v>
      </c>
      <c r="K508">
        <f xml:space="preserve"> IF('Exploratory Data Analysis - vid'!$AL507='Multiple LR'!K$2,1,0)</f>
        <v>0</v>
      </c>
      <c r="L508">
        <f xml:space="preserve"> IF('Exploratory Data Analysis - vid'!$AL507='Multiple LR'!L$2,1,0)</f>
        <v>0</v>
      </c>
      <c r="M508">
        <f xml:space="preserve"> IF('Exploratory Data Analysis - vid'!$AL507='Multiple LR'!M$2,1,0)</f>
        <v>0</v>
      </c>
      <c r="N508">
        <f xml:space="preserve"> IF('Exploratory Data Analysis - vid'!$AL507='Multiple LR'!N$2,1,0)</f>
        <v>0</v>
      </c>
      <c r="O508">
        <v>646</v>
      </c>
      <c r="P508">
        <f>'Exploratory Data Analysis - vid'!V507</f>
        <v>63715</v>
      </c>
      <c r="Q508">
        <f t="shared" si="7"/>
        <v>11.06217529264638</v>
      </c>
      <c r="R508">
        <f>'Exploratory Data Analysis - vid'!X507</f>
        <v>1922</v>
      </c>
    </row>
    <row r="509" spans="1:18" x14ac:dyDescent="0.35">
      <c r="A509">
        <v>507</v>
      </c>
      <c r="B509" t="str">
        <f>'Exploratory Data Analysis - vid'!B508</f>
        <v>R-KO2d11grA</v>
      </c>
      <c r="C509">
        <f>'Exploratory Data Analysis - vid'!N508</f>
        <v>7</v>
      </c>
      <c r="D509">
        <f>'Exploratory Data Analysis - vid'!O508</f>
        <v>2021</v>
      </c>
      <c r="E509">
        <f>IF('Exploratory Data Analysis - vid'!$AF508 = 'Multiple LR'!E$2,1,0)</f>
        <v>0</v>
      </c>
      <c r="F509">
        <f>IF('Exploratory Data Analysis - vid'!$AF508 = 'Multiple LR'!F$2,1,0)</f>
        <v>1</v>
      </c>
      <c r="G509">
        <f>IF('Exploratory Data Analysis - vid'!$AF508 = 'Multiple LR'!G$2,1,0)</f>
        <v>0</v>
      </c>
      <c r="H509">
        <f>IF('Exploratory Data Analysis - vid'!$AF508 = 'Multiple LR'!H$2,1,0)</f>
        <v>0</v>
      </c>
      <c r="I509">
        <f xml:space="preserve"> IF('Exploratory Data Analysis - vid'!$AL508='Multiple LR'!I$2,1,0)</f>
        <v>0</v>
      </c>
      <c r="J509">
        <f xml:space="preserve"> IF('Exploratory Data Analysis - vid'!$AL508='Multiple LR'!J$2,1,0)</f>
        <v>0</v>
      </c>
      <c r="K509">
        <f xml:space="preserve"> IF('Exploratory Data Analysis - vid'!$AL508='Multiple LR'!K$2,1,0)</f>
        <v>1</v>
      </c>
      <c r="L509">
        <f xml:space="preserve"> IF('Exploratory Data Analysis - vid'!$AL508='Multiple LR'!L$2,1,0)</f>
        <v>0</v>
      </c>
      <c r="M509">
        <f xml:space="preserve"> IF('Exploratory Data Analysis - vid'!$AL508='Multiple LR'!M$2,1,0)</f>
        <v>0</v>
      </c>
      <c r="N509">
        <f xml:space="preserve"> IF('Exploratory Data Analysis - vid'!$AL508='Multiple LR'!N$2,1,0)</f>
        <v>0</v>
      </c>
      <c r="O509">
        <v>807</v>
      </c>
      <c r="P509">
        <f>'Exploratory Data Analysis - vid'!V508</f>
        <v>34091</v>
      </c>
      <c r="Q509">
        <f t="shared" si="7"/>
        <v>10.436788698817288</v>
      </c>
      <c r="R509">
        <f>'Exploratory Data Analysis - vid'!X508</f>
        <v>899</v>
      </c>
    </row>
    <row r="510" spans="1:18" x14ac:dyDescent="0.35">
      <c r="A510">
        <v>508</v>
      </c>
      <c r="B510" t="str">
        <f>'Exploratory Data Analysis - vid'!B509</f>
        <v>xKt6qbJrfjQ</v>
      </c>
      <c r="C510">
        <f>'Exploratory Data Analysis - vid'!N509</f>
        <v>8</v>
      </c>
      <c r="D510">
        <f>'Exploratory Data Analysis - vid'!O509</f>
        <v>2021</v>
      </c>
      <c r="E510">
        <f>IF('Exploratory Data Analysis - vid'!$AF509 = 'Multiple LR'!E$2,1,0)</f>
        <v>1</v>
      </c>
      <c r="F510">
        <f>IF('Exploratory Data Analysis - vid'!$AF509 = 'Multiple LR'!F$2,1,0)</f>
        <v>0</v>
      </c>
      <c r="G510">
        <f>IF('Exploratory Data Analysis - vid'!$AF509 = 'Multiple LR'!G$2,1,0)</f>
        <v>0</v>
      </c>
      <c r="H510">
        <f>IF('Exploratory Data Analysis - vid'!$AF509 = 'Multiple LR'!H$2,1,0)</f>
        <v>0</v>
      </c>
      <c r="I510">
        <f xml:space="preserve"> IF('Exploratory Data Analysis - vid'!$AL509='Multiple LR'!I$2,1,0)</f>
        <v>0</v>
      </c>
      <c r="J510">
        <f xml:space="preserve"> IF('Exploratory Data Analysis - vid'!$AL509='Multiple LR'!J$2,1,0)</f>
        <v>0</v>
      </c>
      <c r="K510">
        <f xml:space="preserve"> IF('Exploratory Data Analysis - vid'!$AL509='Multiple LR'!K$2,1,0)</f>
        <v>0</v>
      </c>
      <c r="L510">
        <f xml:space="preserve"> IF('Exploratory Data Analysis - vid'!$AL509='Multiple LR'!L$2,1,0)</f>
        <v>1</v>
      </c>
      <c r="M510">
        <f xml:space="preserve"> IF('Exploratory Data Analysis - vid'!$AL509='Multiple LR'!M$2,1,0)</f>
        <v>0</v>
      </c>
      <c r="N510">
        <f xml:space="preserve"> IF('Exploratory Data Analysis - vid'!$AL509='Multiple LR'!N$2,1,0)</f>
        <v>0</v>
      </c>
      <c r="O510">
        <v>638</v>
      </c>
      <c r="P510">
        <f>'Exploratory Data Analysis - vid'!V509</f>
        <v>11813</v>
      </c>
      <c r="Q510">
        <f t="shared" si="7"/>
        <v>9.3769558989485198</v>
      </c>
      <c r="R510">
        <f>'Exploratory Data Analysis - vid'!X509</f>
        <v>231</v>
      </c>
    </row>
    <row r="511" spans="1:18" x14ac:dyDescent="0.35">
      <c r="A511">
        <v>509</v>
      </c>
      <c r="B511" t="str">
        <f>'Exploratory Data Analysis - vid'!B510</f>
        <v>Va_A2jRS35o</v>
      </c>
      <c r="C511">
        <f>'Exploratory Data Analysis - vid'!N510</f>
        <v>8</v>
      </c>
      <c r="D511">
        <f>'Exploratory Data Analysis - vid'!O510</f>
        <v>2021</v>
      </c>
      <c r="E511">
        <f>IF('Exploratory Data Analysis - vid'!$AF510 = 'Multiple LR'!E$2,1,0)</f>
        <v>0</v>
      </c>
      <c r="F511">
        <f>IF('Exploratory Data Analysis - vid'!$AF510 = 'Multiple LR'!F$2,1,0)</f>
        <v>1</v>
      </c>
      <c r="G511">
        <f>IF('Exploratory Data Analysis - vid'!$AF510 = 'Multiple LR'!G$2,1,0)</f>
        <v>0</v>
      </c>
      <c r="H511">
        <f>IF('Exploratory Data Analysis - vid'!$AF510 = 'Multiple LR'!H$2,1,0)</f>
        <v>0</v>
      </c>
      <c r="I511">
        <f xml:space="preserve"> IF('Exploratory Data Analysis - vid'!$AL510='Multiple LR'!I$2,1,0)</f>
        <v>0</v>
      </c>
      <c r="J511">
        <f xml:space="preserve"> IF('Exploratory Data Analysis - vid'!$AL510='Multiple LR'!J$2,1,0)</f>
        <v>0</v>
      </c>
      <c r="K511">
        <f xml:space="preserve"> IF('Exploratory Data Analysis - vid'!$AL510='Multiple LR'!K$2,1,0)</f>
        <v>0</v>
      </c>
      <c r="L511">
        <f xml:space="preserve"> IF('Exploratory Data Analysis - vid'!$AL510='Multiple LR'!L$2,1,0)</f>
        <v>1</v>
      </c>
      <c r="M511">
        <f xml:space="preserve"> IF('Exploratory Data Analysis - vid'!$AL510='Multiple LR'!M$2,1,0)</f>
        <v>0</v>
      </c>
      <c r="N511">
        <f xml:space="preserve"> IF('Exploratory Data Analysis - vid'!$AL510='Multiple LR'!N$2,1,0)</f>
        <v>0</v>
      </c>
      <c r="O511">
        <v>349</v>
      </c>
      <c r="P511">
        <f>'Exploratory Data Analysis - vid'!V510</f>
        <v>5763</v>
      </c>
      <c r="Q511">
        <f t="shared" si="7"/>
        <v>8.659213451436667</v>
      </c>
      <c r="R511">
        <f>'Exploratory Data Analysis - vid'!X510</f>
        <v>160</v>
      </c>
    </row>
    <row r="512" spans="1:18" x14ac:dyDescent="0.35">
      <c r="A512">
        <v>510</v>
      </c>
      <c r="B512" t="str">
        <f>'Exploratory Data Analysis - vid'!B511</f>
        <v>CwYHP_7TRSI</v>
      </c>
      <c r="C512">
        <f>'Exploratory Data Analysis - vid'!N511</f>
        <v>8</v>
      </c>
      <c r="D512">
        <f>'Exploratory Data Analysis - vid'!O511</f>
        <v>2021</v>
      </c>
      <c r="E512">
        <f>IF('Exploratory Data Analysis - vid'!$AF511 = 'Multiple LR'!E$2,1,0)</f>
        <v>0</v>
      </c>
      <c r="F512">
        <f>IF('Exploratory Data Analysis - vid'!$AF511 = 'Multiple LR'!F$2,1,0)</f>
        <v>1</v>
      </c>
      <c r="G512">
        <f>IF('Exploratory Data Analysis - vid'!$AF511 = 'Multiple LR'!G$2,1,0)</f>
        <v>0</v>
      </c>
      <c r="H512">
        <f>IF('Exploratory Data Analysis - vid'!$AF511 = 'Multiple LR'!H$2,1,0)</f>
        <v>0</v>
      </c>
      <c r="I512">
        <f xml:space="preserve"> IF('Exploratory Data Analysis - vid'!$AL511='Multiple LR'!I$2,1,0)</f>
        <v>0</v>
      </c>
      <c r="J512">
        <f xml:space="preserve"> IF('Exploratory Data Analysis - vid'!$AL511='Multiple LR'!J$2,1,0)</f>
        <v>1</v>
      </c>
      <c r="K512">
        <f xml:space="preserve"> IF('Exploratory Data Analysis - vid'!$AL511='Multiple LR'!K$2,1,0)</f>
        <v>0</v>
      </c>
      <c r="L512">
        <f xml:space="preserve"> IF('Exploratory Data Analysis - vid'!$AL511='Multiple LR'!L$2,1,0)</f>
        <v>0</v>
      </c>
      <c r="M512">
        <f xml:space="preserve"> IF('Exploratory Data Analysis - vid'!$AL511='Multiple LR'!M$2,1,0)</f>
        <v>0</v>
      </c>
      <c r="N512">
        <f xml:space="preserve"> IF('Exploratory Data Analysis - vid'!$AL511='Multiple LR'!N$2,1,0)</f>
        <v>0</v>
      </c>
      <c r="O512">
        <v>540</v>
      </c>
      <c r="P512">
        <f>'Exploratory Data Analysis - vid'!V511</f>
        <v>27869</v>
      </c>
      <c r="Q512">
        <f t="shared" si="7"/>
        <v>10.235270238956767</v>
      </c>
      <c r="R512">
        <f>'Exploratory Data Analysis - vid'!X511</f>
        <v>686</v>
      </c>
    </row>
    <row r="513" spans="1:18" x14ac:dyDescent="0.35">
      <c r="A513">
        <v>511</v>
      </c>
      <c r="B513" t="str">
        <f>'Exploratory Data Analysis - vid'!B512</f>
        <v>-EKsxiiRx1w</v>
      </c>
      <c r="C513">
        <f>'Exploratory Data Analysis - vid'!N512</f>
        <v>8</v>
      </c>
      <c r="D513">
        <f>'Exploratory Data Analysis - vid'!O512</f>
        <v>2021</v>
      </c>
      <c r="E513">
        <f>IF('Exploratory Data Analysis - vid'!$AF512 = 'Multiple LR'!E$2,1,0)</f>
        <v>1</v>
      </c>
      <c r="F513">
        <f>IF('Exploratory Data Analysis - vid'!$AF512 = 'Multiple LR'!F$2,1,0)</f>
        <v>0</v>
      </c>
      <c r="G513">
        <f>IF('Exploratory Data Analysis - vid'!$AF512 = 'Multiple LR'!G$2,1,0)</f>
        <v>0</v>
      </c>
      <c r="H513">
        <f>IF('Exploratory Data Analysis - vid'!$AF512 = 'Multiple LR'!H$2,1,0)</f>
        <v>0</v>
      </c>
      <c r="I513">
        <f xml:space="preserve"> IF('Exploratory Data Analysis - vid'!$AL512='Multiple LR'!I$2,1,0)</f>
        <v>0</v>
      </c>
      <c r="J513">
        <f xml:space="preserve"> IF('Exploratory Data Analysis - vid'!$AL512='Multiple LR'!J$2,1,0)</f>
        <v>0</v>
      </c>
      <c r="K513">
        <f xml:space="preserve"> IF('Exploratory Data Analysis - vid'!$AL512='Multiple LR'!K$2,1,0)</f>
        <v>0</v>
      </c>
      <c r="L513">
        <f xml:space="preserve"> IF('Exploratory Data Analysis - vid'!$AL512='Multiple LR'!L$2,1,0)</f>
        <v>1</v>
      </c>
      <c r="M513">
        <f xml:space="preserve"> IF('Exploratory Data Analysis - vid'!$AL512='Multiple LR'!M$2,1,0)</f>
        <v>0</v>
      </c>
      <c r="N513">
        <f xml:space="preserve"> IF('Exploratory Data Analysis - vid'!$AL512='Multiple LR'!N$2,1,0)</f>
        <v>0</v>
      </c>
      <c r="O513">
        <v>476</v>
      </c>
      <c r="P513">
        <f>'Exploratory Data Analysis - vid'!V512</f>
        <v>19988</v>
      </c>
      <c r="Q513">
        <f t="shared" si="7"/>
        <v>9.9028873724640949</v>
      </c>
      <c r="R513">
        <f>'Exploratory Data Analysis - vid'!X512</f>
        <v>415</v>
      </c>
    </row>
    <row r="514" spans="1:18" x14ac:dyDescent="0.35">
      <c r="A514">
        <v>512</v>
      </c>
      <c r="B514" t="str">
        <f>'Exploratory Data Analysis - vid'!B513</f>
        <v>dTFjjcuZsEc</v>
      </c>
      <c r="C514">
        <f>'Exploratory Data Analysis - vid'!N513</f>
        <v>8</v>
      </c>
      <c r="D514">
        <f>'Exploratory Data Analysis - vid'!O513</f>
        <v>2021</v>
      </c>
      <c r="E514">
        <f>IF('Exploratory Data Analysis - vid'!$AF513 = 'Multiple LR'!E$2,1,0)</f>
        <v>1</v>
      </c>
      <c r="F514">
        <f>IF('Exploratory Data Analysis - vid'!$AF513 = 'Multiple LR'!F$2,1,0)</f>
        <v>0</v>
      </c>
      <c r="G514">
        <f>IF('Exploratory Data Analysis - vid'!$AF513 = 'Multiple LR'!G$2,1,0)</f>
        <v>0</v>
      </c>
      <c r="H514">
        <f>IF('Exploratory Data Analysis - vid'!$AF513 = 'Multiple LR'!H$2,1,0)</f>
        <v>0</v>
      </c>
      <c r="I514">
        <f xml:space="preserve"> IF('Exploratory Data Analysis - vid'!$AL513='Multiple LR'!I$2,1,0)</f>
        <v>0</v>
      </c>
      <c r="J514">
        <f xml:space="preserve"> IF('Exploratory Data Analysis - vid'!$AL513='Multiple LR'!J$2,1,0)</f>
        <v>1</v>
      </c>
      <c r="K514">
        <f xml:space="preserve"> IF('Exploratory Data Analysis - vid'!$AL513='Multiple LR'!K$2,1,0)</f>
        <v>0</v>
      </c>
      <c r="L514">
        <f xml:space="preserve"> IF('Exploratory Data Analysis - vid'!$AL513='Multiple LR'!L$2,1,0)</f>
        <v>0</v>
      </c>
      <c r="M514">
        <f xml:space="preserve"> IF('Exploratory Data Analysis - vid'!$AL513='Multiple LR'!M$2,1,0)</f>
        <v>0</v>
      </c>
      <c r="N514">
        <f xml:space="preserve"> IF('Exploratory Data Analysis - vid'!$AL513='Multiple LR'!N$2,1,0)</f>
        <v>0</v>
      </c>
      <c r="O514">
        <v>813</v>
      </c>
      <c r="P514">
        <f>'Exploratory Data Analysis - vid'!V513</f>
        <v>18581</v>
      </c>
      <c r="Q514">
        <f t="shared" si="7"/>
        <v>9.8298948322327551</v>
      </c>
      <c r="R514">
        <f>'Exploratory Data Analysis - vid'!X513</f>
        <v>391</v>
      </c>
    </row>
    <row r="515" spans="1:18" x14ac:dyDescent="0.35">
      <c r="A515">
        <v>513</v>
      </c>
      <c r="B515" t="str">
        <f>'Exploratory Data Analysis - vid'!B514</f>
        <v>zr3B7-5IKtI</v>
      </c>
      <c r="C515">
        <f>'Exploratory Data Analysis - vid'!N514</f>
        <v>8</v>
      </c>
      <c r="D515">
        <f>'Exploratory Data Analysis - vid'!O514</f>
        <v>2021</v>
      </c>
      <c r="E515">
        <f>IF('Exploratory Data Analysis - vid'!$AF514 = 'Multiple LR'!E$2,1,0)</f>
        <v>0</v>
      </c>
      <c r="F515">
        <f>IF('Exploratory Data Analysis - vid'!$AF514 = 'Multiple LR'!F$2,1,0)</f>
        <v>1</v>
      </c>
      <c r="G515">
        <f>IF('Exploratory Data Analysis - vid'!$AF514 = 'Multiple LR'!G$2,1,0)</f>
        <v>0</v>
      </c>
      <c r="H515">
        <f>IF('Exploratory Data Analysis - vid'!$AF514 = 'Multiple LR'!H$2,1,0)</f>
        <v>0</v>
      </c>
      <c r="I515">
        <f xml:space="preserve"> IF('Exploratory Data Analysis - vid'!$AL514='Multiple LR'!I$2,1,0)</f>
        <v>0</v>
      </c>
      <c r="J515">
        <f xml:space="preserve"> IF('Exploratory Data Analysis - vid'!$AL514='Multiple LR'!J$2,1,0)</f>
        <v>1</v>
      </c>
      <c r="K515">
        <f xml:space="preserve"> IF('Exploratory Data Analysis - vid'!$AL514='Multiple LR'!K$2,1,0)</f>
        <v>0</v>
      </c>
      <c r="L515">
        <f xml:space="preserve"> IF('Exploratory Data Analysis - vid'!$AL514='Multiple LR'!L$2,1,0)</f>
        <v>0</v>
      </c>
      <c r="M515">
        <f xml:space="preserve"> IF('Exploratory Data Analysis - vid'!$AL514='Multiple LR'!M$2,1,0)</f>
        <v>0</v>
      </c>
      <c r="N515">
        <f xml:space="preserve"> IF('Exploratory Data Analysis - vid'!$AL514='Multiple LR'!N$2,1,0)</f>
        <v>0</v>
      </c>
      <c r="O515">
        <v>782</v>
      </c>
      <c r="P515">
        <f>'Exploratory Data Analysis - vid'!V514</f>
        <v>24292</v>
      </c>
      <c r="Q515">
        <f t="shared" si="7"/>
        <v>10.097902357017466</v>
      </c>
      <c r="R515">
        <f>'Exploratory Data Analysis - vid'!X514</f>
        <v>758</v>
      </c>
    </row>
    <row r="516" spans="1:18" x14ac:dyDescent="0.35">
      <c r="A516">
        <v>514</v>
      </c>
      <c r="B516" t="str">
        <f>'Exploratory Data Analysis - vid'!B515</f>
        <v>9ATErzMnbvo</v>
      </c>
      <c r="C516">
        <f>'Exploratory Data Analysis - vid'!N515</f>
        <v>8</v>
      </c>
      <c r="D516">
        <f>'Exploratory Data Analysis - vid'!O515</f>
        <v>2021</v>
      </c>
      <c r="E516">
        <f>IF('Exploratory Data Analysis - vid'!$AF515 = 'Multiple LR'!E$2,1,0)</f>
        <v>1</v>
      </c>
      <c r="F516">
        <f>IF('Exploratory Data Analysis - vid'!$AF515 = 'Multiple LR'!F$2,1,0)</f>
        <v>0</v>
      </c>
      <c r="G516">
        <f>IF('Exploratory Data Analysis - vid'!$AF515 = 'Multiple LR'!G$2,1,0)</f>
        <v>0</v>
      </c>
      <c r="H516">
        <f>IF('Exploratory Data Analysis - vid'!$AF515 = 'Multiple LR'!H$2,1,0)</f>
        <v>0</v>
      </c>
      <c r="I516">
        <f xml:space="preserve"> IF('Exploratory Data Analysis - vid'!$AL515='Multiple LR'!I$2,1,0)</f>
        <v>0</v>
      </c>
      <c r="J516">
        <f xml:space="preserve"> IF('Exploratory Data Analysis - vid'!$AL515='Multiple LR'!J$2,1,0)</f>
        <v>1</v>
      </c>
      <c r="K516">
        <f xml:space="preserve"> IF('Exploratory Data Analysis - vid'!$AL515='Multiple LR'!K$2,1,0)</f>
        <v>0</v>
      </c>
      <c r="L516">
        <f xml:space="preserve"> IF('Exploratory Data Analysis - vid'!$AL515='Multiple LR'!L$2,1,0)</f>
        <v>0</v>
      </c>
      <c r="M516">
        <f xml:space="preserve"> IF('Exploratory Data Analysis - vid'!$AL515='Multiple LR'!M$2,1,0)</f>
        <v>0</v>
      </c>
      <c r="N516">
        <f xml:space="preserve"> IF('Exploratory Data Analysis - vid'!$AL515='Multiple LR'!N$2,1,0)</f>
        <v>0</v>
      </c>
      <c r="O516">
        <v>448</v>
      </c>
      <c r="P516">
        <f>'Exploratory Data Analysis - vid'!V515</f>
        <v>141721</v>
      </c>
      <c r="Q516">
        <f t="shared" ref="Q516:Q579" si="8">LN(P516)</f>
        <v>11.861615615121604</v>
      </c>
      <c r="R516">
        <f>'Exploratory Data Analysis - vid'!X515</f>
        <v>3726</v>
      </c>
    </row>
    <row r="517" spans="1:18" x14ac:dyDescent="0.35">
      <c r="A517">
        <v>515</v>
      </c>
      <c r="B517" t="str">
        <f>'Exploratory Data Analysis - vid'!B516</f>
        <v>o7vLCLDHgZk</v>
      </c>
      <c r="C517">
        <f>'Exploratory Data Analysis - vid'!N516</f>
        <v>8</v>
      </c>
      <c r="D517">
        <f>'Exploratory Data Analysis - vid'!O516</f>
        <v>2021</v>
      </c>
      <c r="E517">
        <f>IF('Exploratory Data Analysis - vid'!$AF516 = 'Multiple LR'!E$2,1,0)</f>
        <v>1</v>
      </c>
      <c r="F517">
        <f>IF('Exploratory Data Analysis - vid'!$AF516 = 'Multiple LR'!F$2,1,0)</f>
        <v>0</v>
      </c>
      <c r="G517">
        <f>IF('Exploratory Data Analysis - vid'!$AF516 = 'Multiple LR'!G$2,1,0)</f>
        <v>0</v>
      </c>
      <c r="H517">
        <f>IF('Exploratory Data Analysis - vid'!$AF516 = 'Multiple LR'!H$2,1,0)</f>
        <v>0</v>
      </c>
      <c r="I517">
        <f xml:space="preserve"> IF('Exploratory Data Analysis - vid'!$AL516='Multiple LR'!I$2,1,0)</f>
        <v>0</v>
      </c>
      <c r="J517">
        <f xml:space="preserve"> IF('Exploratory Data Analysis - vid'!$AL516='Multiple LR'!J$2,1,0)</f>
        <v>1</v>
      </c>
      <c r="K517">
        <f xml:space="preserve"> IF('Exploratory Data Analysis - vid'!$AL516='Multiple LR'!K$2,1,0)</f>
        <v>0</v>
      </c>
      <c r="L517">
        <f xml:space="preserve"> IF('Exploratory Data Analysis - vid'!$AL516='Multiple LR'!L$2,1,0)</f>
        <v>0</v>
      </c>
      <c r="M517">
        <f xml:space="preserve"> IF('Exploratory Data Analysis - vid'!$AL516='Multiple LR'!M$2,1,0)</f>
        <v>0</v>
      </c>
      <c r="N517">
        <f xml:space="preserve"> IF('Exploratory Data Analysis - vid'!$AL516='Multiple LR'!N$2,1,0)</f>
        <v>0</v>
      </c>
      <c r="O517">
        <v>433</v>
      </c>
      <c r="P517">
        <f>'Exploratory Data Analysis - vid'!V516</f>
        <v>144576</v>
      </c>
      <c r="Q517">
        <f t="shared" si="8"/>
        <v>11.881560599827676</v>
      </c>
      <c r="R517">
        <f>'Exploratory Data Analysis - vid'!X516</f>
        <v>3823</v>
      </c>
    </row>
    <row r="518" spans="1:18" x14ac:dyDescent="0.35">
      <c r="A518">
        <v>516</v>
      </c>
      <c r="B518" t="str">
        <f>'Exploratory Data Analysis - vid'!B517</f>
        <v>PQ2SuOiWN1M</v>
      </c>
      <c r="C518">
        <f>'Exploratory Data Analysis - vid'!N517</f>
        <v>8</v>
      </c>
      <c r="D518">
        <f>'Exploratory Data Analysis - vid'!O517</f>
        <v>2021</v>
      </c>
      <c r="E518">
        <f>IF('Exploratory Data Analysis - vid'!$AF517 = 'Multiple LR'!E$2,1,0)</f>
        <v>1</v>
      </c>
      <c r="F518">
        <f>IF('Exploratory Data Analysis - vid'!$AF517 = 'Multiple LR'!F$2,1,0)</f>
        <v>0</v>
      </c>
      <c r="G518">
        <f>IF('Exploratory Data Analysis - vid'!$AF517 = 'Multiple LR'!G$2,1,0)</f>
        <v>0</v>
      </c>
      <c r="H518">
        <f>IF('Exploratory Data Analysis - vid'!$AF517 = 'Multiple LR'!H$2,1,0)</f>
        <v>0</v>
      </c>
      <c r="I518">
        <f xml:space="preserve"> IF('Exploratory Data Analysis - vid'!$AL517='Multiple LR'!I$2,1,0)</f>
        <v>0</v>
      </c>
      <c r="J518">
        <f xml:space="preserve"> IF('Exploratory Data Analysis - vid'!$AL517='Multiple LR'!J$2,1,0)</f>
        <v>1</v>
      </c>
      <c r="K518">
        <f xml:space="preserve"> IF('Exploratory Data Analysis - vid'!$AL517='Multiple LR'!K$2,1,0)</f>
        <v>0</v>
      </c>
      <c r="L518">
        <f xml:space="preserve"> IF('Exploratory Data Analysis - vid'!$AL517='Multiple LR'!L$2,1,0)</f>
        <v>0</v>
      </c>
      <c r="M518">
        <f xml:space="preserve"> IF('Exploratory Data Analysis - vid'!$AL517='Multiple LR'!M$2,1,0)</f>
        <v>0</v>
      </c>
      <c r="N518">
        <f xml:space="preserve"> IF('Exploratory Data Analysis - vid'!$AL517='Multiple LR'!N$2,1,0)</f>
        <v>0</v>
      </c>
      <c r="O518">
        <v>332</v>
      </c>
      <c r="P518">
        <f>'Exploratory Data Analysis - vid'!V517</f>
        <v>69180</v>
      </c>
      <c r="Q518">
        <f t="shared" si="8"/>
        <v>11.144467082491159</v>
      </c>
      <c r="R518">
        <f>'Exploratory Data Analysis - vid'!X517</f>
        <v>1837</v>
      </c>
    </row>
    <row r="519" spans="1:18" x14ac:dyDescent="0.35">
      <c r="A519">
        <v>517</v>
      </c>
      <c r="B519" t="str">
        <f>'Exploratory Data Analysis - vid'!B518</f>
        <v>52kDAkJcFck</v>
      </c>
      <c r="C519">
        <f>'Exploratory Data Analysis - vid'!N518</f>
        <v>8</v>
      </c>
      <c r="D519">
        <f>'Exploratory Data Analysis - vid'!O518</f>
        <v>2021</v>
      </c>
      <c r="E519">
        <f>IF('Exploratory Data Analysis - vid'!$AF518 = 'Multiple LR'!E$2,1,0)</f>
        <v>1</v>
      </c>
      <c r="F519">
        <f>IF('Exploratory Data Analysis - vid'!$AF518 = 'Multiple LR'!F$2,1,0)</f>
        <v>0</v>
      </c>
      <c r="G519">
        <f>IF('Exploratory Data Analysis - vid'!$AF518 = 'Multiple LR'!G$2,1,0)</f>
        <v>0</v>
      </c>
      <c r="H519">
        <f>IF('Exploratory Data Analysis - vid'!$AF518 = 'Multiple LR'!H$2,1,0)</f>
        <v>0</v>
      </c>
      <c r="I519">
        <f xml:space="preserve"> IF('Exploratory Data Analysis - vid'!$AL518='Multiple LR'!I$2,1,0)</f>
        <v>0</v>
      </c>
      <c r="J519">
        <f xml:space="preserve"> IF('Exploratory Data Analysis - vid'!$AL518='Multiple LR'!J$2,1,0)</f>
        <v>1</v>
      </c>
      <c r="K519">
        <f xml:space="preserve"> IF('Exploratory Data Analysis - vid'!$AL518='Multiple LR'!K$2,1,0)</f>
        <v>0</v>
      </c>
      <c r="L519">
        <f xml:space="preserve"> IF('Exploratory Data Analysis - vid'!$AL518='Multiple LR'!L$2,1,0)</f>
        <v>0</v>
      </c>
      <c r="M519">
        <f xml:space="preserve"> IF('Exploratory Data Analysis - vid'!$AL518='Multiple LR'!M$2,1,0)</f>
        <v>0</v>
      </c>
      <c r="N519">
        <f xml:space="preserve"> IF('Exploratory Data Analysis - vid'!$AL518='Multiple LR'!N$2,1,0)</f>
        <v>0</v>
      </c>
      <c r="O519">
        <v>1037</v>
      </c>
      <c r="P519">
        <f>'Exploratory Data Analysis - vid'!V518</f>
        <v>62790</v>
      </c>
      <c r="Q519">
        <f t="shared" si="8"/>
        <v>11.047551104108155</v>
      </c>
      <c r="R519">
        <f>'Exploratory Data Analysis - vid'!X518</f>
        <v>2176</v>
      </c>
    </row>
    <row r="520" spans="1:18" x14ac:dyDescent="0.35">
      <c r="A520">
        <v>518</v>
      </c>
      <c r="B520" t="str">
        <f>'Exploratory Data Analysis - vid'!B519</f>
        <v>HfSa_aPd-M8</v>
      </c>
      <c r="C520">
        <f>'Exploratory Data Analysis - vid'!N519</f>
        <v>9</v>
      </c>
      <c r="D520">
        <f>'Exploratory Data Analysis - vid'!O519</f>
        <v>2021</v>
      </c>
      <c r="E520">
        <f>IF('Exploratory Data Analysis - vid'!$AF519 = 'Multiple LR'!E$2,1,0)</f>
        <v>0</v>
      </c>
      <c r="F520">
        <f>IF('Exploratory Data Analysis - vid'!$AF519 = 'Multiple LR'!F$2,1,0)</f>
        <v>0</v>
      </c>
      <c r="G520">
        <f>IF('Exploratory Data Analysis - vid'!$AF519 = 'Multiple LR'!G$2,1,0)</f>
        <v>1</v>
      </c>
      <c r="H520">
        <f>IF('Exploratory Data Analysis - vid'!$AF519 = 'Multiple LR'!H$2,1,0)</f>
        <v>0</v>
      </c>
      <c r="I520">
        <f xml:space="preserve"> IF('Exploratory Data Analysis - vid'!$AL519='Multiple LR'!I$2,1,0)</f>
        <v>0</v>
      </c>
      <c r="J520">
        <f xml:space="preserve"> IF('Exploratory Data Analysis - vid'!$AL519='Multiple LR'!J$2,1,0)</f>
        <v>0</v>
      </c>
      <c r="K520">
        <f xml:space="preserve"> IF('Exploratory Data Analysis - vid'!$AL519='Multiple LR'!K$2,1,0)</f>
        <v>1</v>
      </c>
      <c r="L520">
        <f xml:space="preserve"> IF('Exploratory Data Analysis - vid'!$AL519='Multiple LR'!L$2,1,0)</f>
        <v>0</v>
      </c>
      <c r="M520">
        <f xml:space="preserve"> IF('Exploratory Data Analysis - vid'!$AL519='Multiple LR'!M$2,1,0)</f>
        <v>0</v>
      </c>
      <c r="N520">
        <f xml:space="preserve"> IF('Exploratory Data Analysis - vid'!$AL519='Multiple LR'!N$2,1,0)</f>
        <v>0</v>
      </c>
      <c r="O520">
        <v>995</v>
      </c>
      <c r="P520">
        <f>'Exploratory Data Analysis - vid'!V519</f>
        <v>15305</v>
      </c>
      <c r="Q520">
        <f t="shared" si="8"/>
        <v>9.6359348513795133</v>
      </c>
      <c r="R520">
        <f>'Exploratory Data Analysis - vid'!X519</f>
        <v>342</v>
      </c>
    </row>
    <row r="521" spans="1:18" x14ac:dyDescent="0.35">
      <c r="A521">
        <v>519</v>
      </c>
      <c r="B521" t="str">
        <f>'Exploratory Data Analysis - vid'!B520</f>
        <v>AFkVh9Sv2Jk</v>
      </c>
      <c r="C521">
        <f>'Exploratory Data Analysis - vid'!N520</f>
        <v>9</v>
      </c>
      <c r="D521">
        <f>'Exploratory Data Analysis - vid'!O520</f>
        <v>2021</v>
      </c>
      <c r="E521">
        <f>IF('Exploratory Data Analysis - vid'!$AF520 = 'Multiple LR'!E$2,1,0)</f>
        <v>1</v>
      </c>
      <c r="F521">
        <f>IF('Exploratory Data Analysis - vid'!$AF520 = 'Multiple LR'!F$2,1,0)</f>
        <v>0</v>
      </c>
      <c r="G521">
        <f>IF('Exploratory Data Analysis - vid'!$AF520 = 'Multiple LR'!G$2,1,0)</f>
        <v>0</v>
      </c>
      <c r="H521">
        <f>IF('Exploratory Data Analysis - vid'!$AF520 = 'Multiple LR'!H$2,1,0)</f>
        <v>0</v>
      </c>
      <c r="I521">
        <f xml:space="preserve"> IF('Exploratory Data Analysis - vid'!$AL520='Multiple LR'!I$2,1,0)</f>
        <v>0</v>
      </c>
      <c r="J521">
        <f xml:space="preserve"> IF('Exploratory Data Analysis - vid'!$AL520='Multiple LR'!J$2,1,0)</f>
        <v>1</v>
      </c>
      <c r="K521">
        <f xml:space="preserve"> IF('Exploratory Data Analysis - vid'!$AL520='Multiple LR'!K$2,1,0)</f>
        <v>0</v>
      </c>
      <c r="L521">
        <f xml:space="preserve"> IF('Exploratory Data Analysis - vid'!$AL520='Multiple LR'!L$2,1,0)</f>
        <v>0</v>
      </c>
      <c r="M521">
        <f xml:space="preserve"> IF('Exploratory Data Analysis - vid'!$AL520='Multiple LR'!M$2,1,0)</f>
        <v>0</v>
      </c>
      <c r="N521">
        <f xml:space="preserve"> IF('Exploratory Data Analysis - vid'!$AL520='Multiple LR'!N$2,1,0)</f>
        <v>0</v>
      </c>
      <c r="O521">
        <v>403</v>
      </c>
      <c r="P521">
        <f>'Exploratory Data Analysis - vid'!V520</f>
        <v>141030</v>
      </c>
      <c r="Q521">
        <f t="shared" si="8"/>
        <v>11.856727912686285</v>
      </c>
      <c r="R521">
        <f>'Exploratory Data Analysis - vid'!X520</f>
        <v>4724</v>
      </c>
    </row>
    <row r="522" spans="1:18" x14ac:dyDescent="0.35">
      <c r="A522">
        <v>520</v>
      </c>
      <c r="B522" t="str">
        <f>'Exploratory Data Analysis - vid'!B521</f>
        <v>B9DrlXRMekQ</v>
      </c>
      <c r="C522">
        <f>'Exploratory Data Analysis - vid'!N521</f>
        <v>9</v>
      </c>
      <c r="D522">
        <f>'Exploratory Data Analysis - vid'!O521</f>
        <v>2021</v>
      </c>
      <c r="E522">
        <f>IF('Exploratory Data Analysis - vid'!$AF521 = 'Multiple LR'!E$2,1,0)</f>
        <v>1</v>
      </c>
      <c r="F522">
        <f>IF('Exploratory Data Analysis - vid'!$AF521 = 'Multiple LR'!F$2,1,0)</f>
        <v>0</v>
      </c>
      <c r="G522">
        <f>IF('Exploratory Data Analysis - vid'!$AF521 = 'Multiple LR'!G$2,1,0)</f>
        <v>0</v>
      </c>
      <c r="H522">
        <f>IF('Exploratory Data Analysis - vid'!$AF521 = 'Multiple LR'!H$2,1,0)</f>
        <v>0</v>
      </c>
      <c r="I522">
        <f xml:space="preserve"> IF('Exploratory Data Analysis - vid'!$AL521='Multiple LR'!I$2,1,0)</f>
        <v>0</v>
      </c>
      <c r="J522">
        <f xml:space="preserve"> IF('Exploratory Data Analysis - vid'!$AL521='Multiple LR'!J$2,1,0)</f>
        <v>0</v>
      </c>
      <c r="K522">
        <f xml:space="preserve"> IF('Exploratory Data Analysis - vid'!$AL521='Multiple LR'!K$2,1,0)</f>
        <v>1</v>
      </c>
      <c r="L522">
        <f xml:space="preserve"> IF('Exploratory Data Analysis - vid'!$AL521='Multiple LR'!L$2,1,0)</f>
        <v>0</v>
      </c>
      <c r="M522">
        <f xml:space="preserve"> IF('Exploratory Data Analysis - vid'!$AL521='Multiple LR'!M$2,1,0)</f>
        <v>0</v>
      </c>
      <c r="N522">
        <f xml:space="preserve"> IF('Exploratory Data Analysis - vid'!$AL521='Multiple LR'!N$2,1,0)</f>
        <v>0</v>
      </c>
      <c r="O522">
        <v>355</v>
      </c>
      <c r="P522">
        <f>'Exploratory Data Analysis - vid'!V521</f>
        <v>19714</v>
      </c>
      <c r="Q522">
        <f t="shared" si="8"/>
        <v>9.8890843222253846</v>
      </c>
      <c r="R522">
        <f>'Exploratory Data Analysis - vid'!X521</f>
        <v>549</v>
      </c>
    </row>
    <row r="523" spans="1:18" x14ac:dyDescent="0.35">
      <c r="A523">
        <v>521</v>
      </c>
      <c r="B523" t="str">
        <f>'Exploratory Data Analysis - vid'!B522</f>
        <v>EUPQyqBhVTc</v>
      </c>
      <c r="C523">
        <f>'Exploratory Data Analysis - vid'!N522</f>
        <v>9</v>
      </c>
      <c r="D523">
        <f>'Exploratory Data Analysis - vid'!O522</f>
        <v>2021</v>
      </c>
      <c r="E523">
        <f>IF('Exploratory Data Analysis - vid'!$AF522 = 'Multiple LR'!E$2,1,0)</f>
        <v>1</v>
      </c>
      <c r="F523">
        <f>IF('Exploratory Data Analysis - vid'!$AF522 = 'Multiple LR'!F$2,1,0)</f>
        <v>0</v>
      </c>
      <c r="G523">
        <f>IF('Exploratory Data Analysis - vid'!$AF522 = 'Multiple LR'!G$2,1,0)</f>
        <v>0</v>
      </c>
      <c r="H523">
        <f>IF('Exploratory Data Analysis - vid'!$AF522 = 'Multiple LR'!H$2,1,0)</f>
        <v>0</v>
      </c>
      <c r="I523">
        <f xml:space="preserve"> IF('Exploratory Data Analysis - vid'!$AL522='Multiple LR'!I$2,1,0)</f>
        <v>0</v>
      </c>
      <c r="J523">
        <f xml:space="preserve"> IF('Exploratory Data Analysis - vid'!$AL522='Multiple LR'!J$2,1,0)</f>
        <v>0</v>
      </c>
      <c r="K523">
        <f xml:space="preserve"> IF('Exploratory Data Analysis - vid'!$AL522='Multiple LR'!K$2,1,0)</f>
        <v>0</v>
      </c>
      <c r="L523">
        <f xml:space="preserve"> IF('Exploratory Data Analysis - vid'!$AL522='Multiple LR'!L$2,1,0)</f>
        <v>1</v>
      </c>
      <c r="M523">
        <f xml:space="preserve"> IF('Exploratory Data Analysis - vid'!$AL522='Multiple LR'!M$2,1,0)</f>
        <v>0</v>
      </c>
      <c r="N523">
        <f xml:space="preserve"> IF('Exploratory Data Analysis - vid'!$AL522='Multiple LR'!N$2,1,0)</f>
        <v>0</v>
      </c>
      <c r="O523">
        <v>627</v>
      </c>
      <c r="P523">
        <f>'Exploratory Data Analysis - vid'!V522</f>
        <v>9656</v>
      </c>
      <c r="Q523">
        <f t="shared" si="8"/>
        <v>9.1753347627773678</v>
      </c>
      <c r="R523">
        <f>'Exploratory Data Analysis - vid'!X522</f>
        <v>177</v>
      </c>
    </row>
    <row r="524" spans="1:18" x14ac:dyDescent="0.35">
      <c r="A524">
        <v>522</v>
      </c>
      <c r="B524" t="str">
        <f>'Exploratory Data Analysis - vid'!B523</f>
        <v>YTfTEZA2SSw</v>
      </c>
      <c r="C524">
        <f>'Exploratory Data Analysis - vid'!N523</f>
        <v>9</v>
      </c>
      <c r="D524">
        <f>'Exploratory Data Analysis - vid'!O523</f>
        <v>2021</v>
      </c>
      <c r="E524">
        <f>IF('Exploratory Data Analysis - vid'!$AF523 = 'Multiple LR'!E$2,1,0)</f>
        <v>1</v>
      </c>
      <c r="F524">
        <f>IF('Exploratory Data Analysis - vid'!$AF523 = 'Multiple LR'!F$2,1,0)</f>
        <v>0</v>
      </c>
      <c r="G524">
        <f>IF('Exploratory Data Analysis - vid'!$AF523 = 'Multiple LR'!G$2,1,0)</f>
        <v>0</v>
      </c>
      <c r="H524">
        <f>IF('Exploratory Data Analysis - vid'!$AF523 = 'Multiple LR'!H$2,1,0)</f>
        <v>0</v>
      </c>
      <c r="I524">
        <f xml:space="preserve"> IF('Exploratory Data Analysis - vid'!$AL523='Multiple LR'!I$2,1,0)</f>
        <v>0</v>
      </c>
      <c r="J524">
        <f xml:space="preserve"> IF('Exploratory Data Analysis - vid'!$AL523='Multiple LR'!J$2,1,0)</f>
        <v>0</v>
      </c>
      <c r="K524">
        <f xml:space="preserve"> IF('Exploratory Data Analysis - vid'!$AL523='Multiple LR'!K$2,1,0)</f>
        <v>1</v>
      </c>
      <c r="L524">
        <f xml:space="preserve"> IF('Exploratory Data Analysis - vid'!$AL523='Multiple LR'!L$2,1,0)</f>
        <v>0</v>
      </c>
      <c r="M524">
        <f xml:space="preserve"> IF('Exploratory Data Analysis - vid'!$AL523='Multiple LR'!M$2,1,0)</f>
        <v>0</v>
      </c>
      <c r="N524">
        <f xml:space="preserve"> IF('Exploratory Data Analysis - vid'!$AL523='Multiple LR'!N$2,1,0)</f>
        <v>0</v>
      </c>
      <c r="O524">
        <v>433</v>
      </c>
      <c r="P524">
        <f>'Exploratory Data Analysis - vid'!V523</f>
        <v>241370</v>
      </c>
      <c r="Q524">
        <f t="shared" si="8"/>
        <v>12.394086304860645</v>
      </c>
      <c r="R524">
        <f>'Exploratory Data Analysis - vid'!X523</f>
        <v>1849</v>
      </c>
    </row>
    <row r="525" spans="1:18" x14ac:dyDescent="0.35">
      <c r="A525">
        <v>523</v>
      </c>
      <c r="B525" t="str">
        <f>'Exploratory Data Analysis - vid'!B524</f>
        <v>VAEvOO-4EVo</v>
      </c>
      <c r="C525">
        <f>'Exploratory Data Analysis - vid'!N524</f>
        <v>9</v>
      </c>
      <c r="D525">
        <f>'Exploratory Data Analysis - vid'!O524</f>
        <v>2021</v>
      </c>
      <c r="E525">
        <f>IF('Exploratory Data Analysis - vid'!$AF524 = 'Multiple LR'!E$2,1,0)</f>
        <v>1</v>
      </c>
      <c r="F525">
        <f>IF('Exploratory Data Analysis - vid'!$AF524 = 'Multiple LR'!F$2,1,0)</f>
        <v>0</v>
      </c>
      <c r="G525">
        <f>IF('Exploratory Data Analysis - vid'!$AF524 = 'Multiple LR'!G$2,1,0)</f>
        <v>0</v>
      </c>
      <c r="H525">
        <f>IF('Exploratory Data Analysis - vid'!$AF524 = 'Multiple LR'!H$2,1,0)</f>
        <v>0</v>
      </c>
      <c r="I525">
        <f xml:space="preserve"> IF('Exploratory Data Analysis - vid'!$AL524='Multiple LR'!I$2,1,0)</f>
        <v>0</v>
      </c>
      <c r="J525">
        <f xml:space="preserve"> IF('Exploratory Data Analysis - vid'!$AL524='Multiple LR'!J$2,1,0)</f>
        <v>0</v>
      </c>
      <c r="K525">
        <f xml:space="preserve"> IF('Exploratory Data Analysis - vid'!$AL524='Multiple LR'!K$2,1,0)</f>
        <v>0</v>
      </c>
      <c r="L525">
        <f xml:space="preserve"> IF('Exploratory Data Analysis - vid'!$AL524='Multiple LR'!L$2,1,0)</f>
        <v>1</v>
      </c>
      <c r="M525">
        <f xml:space="preserve"> IF('Exploratory Data Analysis - vid'!$AL524='Multiple LR'!M$2,1,0)</f>
        <v>0</v>
      </c>
      <c r="N525">
        <f xml:space="preserve"> IF('Exploratory Data Analysis - vid'!$AL524='Multiple LR'!N$2,1,0)</f>
        <v>0</v>
      </c>
      <c r="O525">
        <v>474</v>
      </c>
      <c r="P525">
        <f>'Exploratory Data Analysis - vid'!V524</f>
        <v>31417</v>
      </c>
      <c r="Q525">
        <f t="shared" si="8"/>
        <v>10.355104426665436</v>
      </c>
      <c r="R525">
        <f>'Exploratory Data Analysis - vid'!X524</f>
        <v>764</v>
      </c>
    </row>
    <row r="526" spans="1:18" x14ac:dyDescent="0.35">
      <c r="A526">
        <v>524</v>
      </c>
      <c r="B526" t="str">
        <f>'Exploratory Data Analysis - vid'!B525</f>
        <v>41qeANNG_iU</v>
      </c>
      <c r="C526">
        <f>'Exploratory Data Analysis - vid'!N525</f>
        <v>9</v>
      </c>
      <c r="D526">
        <f>'Exploratory Data Analysis - vid'!O525</f>
        <v>2021</v>
      </c>
      <c r="E526">
        <f>IF('Exploratory Data Analysis - vid'!$AF525 = 'Multiple LR'!E$2,1,0)</f>
        <v>0</v>
      </c>
      <c r="F526">
        <f>IF('Exploratory Data Analysis - vid'!$AF525 = 'Multiple LR'!F$2,1,0)</f>
        <v>1</v>
      </c>
      <c r="G526">
        <f>IF('Exploratory Data Analysis - vid'!$AF525 = 'Multiple LR'!G$2,1,0)</f>
        <v>0</v>
      </c>
      <c r="H526">
        <f>IF('Exploratory Data Analysis - vid'!$AF525 = 'Multiple LR'!H$2,1,0)</f>
        <v>0</v>
      </c>
      <c r="I526">
        <f xml:space="preserve"> IF('Exploratory Data Analysis - vid'!$AL525='Multiple LR'!I$2,1,0)</f>
        <v>0</v>
      </c>
      <c r="J526">
        <f xml:space="preserve"> IF('Exploratory Data Analysis - vid'!$AL525='Multiple LR'!J$2,1,0)</f>
        <v>0</v>
      </c>
      <c r="K526">
        <f xml:space="preserve"> IF('Exploratory Data Analysis - vid'!$AL525='Multiple LR'!K$2,1,0)</f>
        <v>0</v>
      </c>
      <c r="L526">
        <f xml:space="preserve"> IF('Exploratory Data Analysis - vid'!$AL525='Multiple LR'!L$2,1,0)</f>
        <v>0</v>
      </c>
      <c r="M526">
        <f xml:space="preserve"> IF('Exploratory Data Analysis - vid'!$AL525='Multiple LR'!M$2,1,0)</f>
        <v>0</v>
      </c>
      <c r="N526">
        <f xml:space="preserve"> IF('Exploratory Data Analysis - vid'!$AL525='Multiple LR'!N$2,1,0)</f>
        <v>1</v>
      </c>
      <c r="O526">
        <v>782</v>
      </c>
      <c r="P526">
        <f>'Exploratory Data Analysis - vid'!V525</f>
        <v>59338</v>
      </c>
      <c r="Q526">
        <f t="shared" si="8"/>
        <v>10.991005189198624</v>
      </c>
      <c r="R526">
        <f>'Exploratory Data Analysis - vid'!X525</f>
        <v>1658</v>
      </c>
    </row>
    <row r="527" spans="1:18" x14ac:dyDescent="0.35">
      <c r="A527">
        <v>525</v>
      </c>
      <c r="B527" t="str">
        <f>'Exploratory Data Analysis - vid'!B526</f>
        <v>mZQM14VVD04</v>
      </c>
      <c r="C527">
        <f>'Exploratory Data Analysis - vid'!N526</f>
        <v>9</v>
      </c>
      <c r="D527">
        <f>'Exploratory Data Analysis - vid'!O526</f>
        <v>2021</v>
      </c>
      <c r="E527">
        <f>IF('Exploratory Data Analysis - vid'!$AF526 = 'Multiple LR'!E$2,1,0)</f>
        <v>1</v>
      </c>
      <c r="F527">
        <f>IF('Exploratory Data Analysis - vid'!$AF526 = 'Multiple LR'!F$2,1,0)</f>
        <v>0</v>
      </c>
      <c r="G527">
        <f>IF('Exploratory Data Analysis - vid'!$AF526 = 'Multiple LR'!G$2,1,0)</f>
        <v>0</v>
      </c>
      <c r="H527">
        <f>IF('Exploratory Data Analysis - vid'!$AF526 = 'Multiple LR'!H$2,1,0)</f>
        <v>0</v>
      </c>
      <c r="I527">
        <f xml:space="preserve"> IF('Exploratory Data Analysis - vid'!$AL526='Multiple LR'!I$2,1,0)</f>
        <v>0</v>
      </c>
      <c r="J527">
        <f xml:space="preserve"> IF('Exploratory Data Analysis - vid'!$AL526='Multiple LR'!J$2,1,0)</f>
        <v>0</v>
      </c>
      <c r="K527">
        <f xml:space="preserve"> IF('Exploratory Data Analysis - vid'!$AL526='Multiple LR'!K$2,1,0)</f>
        <v>0</v>
      </c>
      <c r="L527">
        <f xml:space="preserve"> IF('Exploratory Data Analysis - vid'!$AL526='Multiple LR'!L$2,1,0)</f>
        <v>1</v>
      </c>
      <c r="M527">
        <f xml:space="preserve"> IF('Exploratory Data Analysis - vid'!$AL526='Multiple LR'!M$2,1,0)</f>
        <v>0</v>
      </c>
      <c r="N527">
        <f xml:space="preserve"> IF('Exploratory Data Analysis - vid'!$AL526='Multiple LR'!N$2,1,0)</f>
        <v>0</v>
      </c>
      <c r="O527">
        <v>679</v>
      </c>
      <c r="P527">
        <f>'Exploratory Data Analysis - vid'!V526</f>
        <v>55091</v>
      </c>
      <c r="Q527">
        <f t="shared" si="8"/>
        <v>10.916741642416737</v>
      </c>
      <c r="R527">
        <f>'Exploratory Data Analysis - vid'!X526</f>
        <v>1372</v>
      </c>
    </row>
    <row r="528" spans="1:18" x14ac:dyDescent="0.35">
      <c r="A528">
        <v>526</v>
      </c>
      <c r="B528" t="str">
        <f>'Exploratory Data Analysis - vid'!B527</f>
        <v>xztasW2baS0</v>
      </c>
      <c r="C528">
        <f>'Exploratory Data Analysis - vid'!N527</f>
        <v>9</v>
      </c>
      <c r="D528">
        <f>'Exploratory Data Analysis - vid'!O527</f>
        <v>2021</v>
      </c>
      <c r="E528">
        <f>IF('Exploratory Data Analysis - vid'!$AF527 = 'Multiple LR'!E$2,1,0)</f>
        <v>0</v>
      </c>
      <c r="F528">
        <f>IF('Exploratory Data Analysis - vid'!$AF527 = 'Multiple LR'!F$2,1,0)</f>
        <v>1</v>
      </c>
      <c r="G528">
        <f>IF('Exploratory Data Analysis - vid'!$AF527 = 'Multiple LR'!G$2,1,0)</f>
        <v>0</v>
      </c>
      <c r="H528">
        <f>IF('Exploratory Data Analysis - vid'!$AF527 = 'Multiple LR'!H$2,1,0)</f>
        <v>0</v>
      </c>
      <c r="I528">
        <f xml:space="preserve"> IF('Exploratory Data Analysis - vid'!$AL527='Multiple LR'!I$2,1,0)</f>
        <v>1</v>
      </c>
      <c r="J528">
        <f xml:space="preserve"> IF('Exploratory Data Analysis - vid'!$AL527='Multiple LR'!J$2,1,0)</f>
        <v>0</v>
      </c>
      <c r="K528">
        <f xml:space="preserve"> IF('Exploratory Data Analysis - vid'!$AL527='Multiple LR'!K$2,1,0)</f>
        <v>0</v>
      </c>
      <c r="L528">
        <f xml:space="preserve"> IF('Exploratory Data Analysis - vid'!$AL527='Multiple LR'!L$2,1,0)</f>
        <v>0</v>
      </c>
      <c r="M528">
        <f xml:space="preserve"> IF('Exploratory Data Analysis - vid'!$AL527='Multiple LR'!M$2,1,0)</f>
        <v>0</v>
      </c>
      <c r="N528">
        <f xml:space="preserve"> IF('Exploratory Data Analysis - vid'!$AL527='Multiple LR'!N$2,1,0)</f>
        <v>0</v>
      </c>
      <c r="O528">
        <v>554</v>
      </c>
      <c r="P528">
        <f>'Exploratory Data Analysis - vid'!V527</f>
        <v>304507</v>
      </c>
      <c r="Q528">
        <f t="shared" si="8"/>
        <v>12.626449354373603</v>
      </c>
      <c r="R528">
        <f>'Exploratory Data Analysis - vid'!X527</f>
        <v>7004</v>
      </c>
    </row>
    <row r="529" spans="1:18" x14ac:dyDescent="0.35">
      <c r="A529">
        <v>527</v>
      </c>
      <c r="B529" t="str">
        <f>'Exploratory Data Analysis - vid'!B528</f>
        <v>g5xeSX5DJzU</v>
      </c>
      <c r="C529">
        <f>'Exploratory Data Analysis - vid'!N528</f>
        <v>9</v>
      </c>
      <c r="D529">
        <f>'Exploratory Data Analysis - vid'!O528</f>
        <v>2021</v>
      </c>
      <c r="E529">
        <f>IF('Exploratory Data Analysis - vid'!$AF528 = 'Multiple LR'!E$2,1,0)</f>
        <v>1</v>
      </c>
      <c r="F529">
        <f>IF('Exploratory Data Analysis - vid'!$AF528 = 'Multiple LR'!F$2,1,0)</f>
        <v>0</v>
      </c>
      <c r="G529">
        <f>IF('Exploratory Data Analysis - vid'!$AF528 = 'Multiple LR'!G$2,1,0)</f>
        <v>0</v>
      </c>
      <c r="H529">
        <f>IF('Exploratory Data Analysis - vid'!$AF528 = 'Multiple LR'!H$2,1,0)</f>
        <v>0</v>
      </c>
      <c r="I529">
        <f xml:space="preserve"> IF('Exploratory Data Analysis - vid'!$AL528='Multiple LR'!I$2,1,0)</f>
        <v>0</v>
      </c>
      <c r="J529">
        <f xml:space="preserve"> IF('Exploratory Data Analysis - vid'!$AL528='Multiple LR'!J$2,1,0)</f>
        <v>0</v>
      </c>
      <c r="K529">
        <f xml:space="preserve"> IF('Exploratory Data Analysis - vid'!$AL528='Multiple LR'!K$2,1,0)</f>
        <v>1</v>
      </c>
      <c r="L529">
        <f xml:space="preserve"> IF('Exploratory Data Analysis - vid'!$AL528='Multiple LR'!L$2,1,0)</f>
        <v>0</v>
      </c>
      <c r="M529">
        <f xml:space="preserve"> IF('Exploratory Data Analysis - vid'!$AL528='Multiple LR'!M$2,1,0)</f>
        <v>0</v>
      </c>
      <c r="N529">
        <f xml:space="preserve"> IF('Exploratory Data Analysis - vid'!$AL528='Multiple LR'!N$2,1,0)</f>
        <v>0</v>
      </c>
      <c r="O529">
        <v>463</v>
      </c>
      <c r="P529">
        <f>'Exploratory Data Analysis - vid'!V528</f>
        <v>29501</v>
      </c>
      <c r="Q529">
        <f t="shared" si="8"/>
        <v>10.292179440058462</v>
      </c>
      <c r="R529">
        <f>'Exploratory Data Analysis - vid'!X528</f>
        <v>507</v>
      </c>
    </row>
    <row r="530" spans="1:18" x14ac:dyDescent="0.35">
      <c r="A530">
        <v>528</v>
      </c>
      <c r="B530" t="str">
        <f>'Exploratory Data Analysis - vid'!B529</f>
        <v>XcJ0AGVlwyI</v>
      </c>
      <c r="C530">
        <f>'Exploratory Data Analysis - vid'!N529</f>
        <v>9</v>
      </c>
      <c r="D530">
        <f>'Exploratory Data Analysis - vid'!O529</f>
        <v>2021</v>
      </c>
      <c r="E530">
        <f>IF('Exploratory Data Analysis - vid'!$AF529 = 'Multiple LR'!E$2,1,0)</f>
        <v>0</v>
      </c>
      <c r="F530">
        <f>IF('Exploratory Data Analysis - vid'!$AF529 = 'Multiple LR'!F$2,1,0)</f>
        <v>1</v>
      </c>
      <c r="G530">
        <f>IF('Exploratory Data Analysis - vid'!$AF529 = 'Multiple LR'!G$2,1,0)</f>
        <v>0</v>
      </c>
      <c r="H530">
        <f>IF('Exploratory Data Analysis - vid'!$AF529 = 'Multiple LR'!H$2,1,0)</f>
        <v>0</v>
      </c>
      <c r="I530">
        <f xml:space="preserve"> IF('Exploratory Data Analysis - vid'!$AL529='Multiple LR'!I$2,1,0)</f>
        <v>0</v>
      </c>
      <c r="J530">
        <f xml:space="preserve"> IF('Exploratory Data Analysis - vid'!$AL529='Multiple LR'!J$2,1,0)</f>
        <v>0</v>
      </c>
      <c r="K530">
        <f xml:space="preserve"> IF('Exploratory Data Analysis - vid'!$AL529='Multiple LR'!K$2,1,0)</f>
        <v>1</v>
      </c>
      <c r="L530">
        <f xml:space="preserve"> IF('Exploratory Data Analysis - vid'!$AL529='Multiple LR'!L$2,1,0)</f>
        <v>0</v>
      </c>
      <c r="M530">
        <f xml:space="preserve"> IF('Exploratory Data Analysis - vid'!$AL529='Multiple LR'!M$2,1,0)</f>
        <v>0</v>
      </c>
      <c r="N530">
        <f xml:space="preserve"> IF('Exploratory Data Analysis - vid'!$AL529='Multiple LR'!N$2,1,0)</f>
        <v>0</v>
      </c>
      <c r="O530">
        <v>534</v>
      </c>
      <c r="P530">
        <f>'Exploratory Data Analysis - vid'!V529</f>
        <v>143924</v>
      </c>
      <c r="Q530">
        <f t="shared" si="8"/>
        <v>11.877040661456645</v>
      </c>
      <c r="R530">
        <f>'Exploratory Data Analysis - vid'!X529</f>
        <v>4110</v>
      </c>
    </row>
    <row r="531" spans="1:18" x14ac:dyDescent="0.35">
      <c r="A531">
        <v>529</v>
      </c>
      <c r="B531" t="str">
        <f>'Exploratory Data Analysis - vid'!B530</f>
        <v>-2ilFSbUPTo</v>
      </c>
      <c r="C531">
        <f>'Exploratory Data Analysis - vid'!N530</f>
        <v>9</v>
      </c>
      <c r="D531">
        <f>'Exploratory Data Analysis - vid'!O530</f>
        <v>2021</v>
      </c>
      <c r="E531">
        <f>IF('Exploratory Data Analysis - vid'!$AF530 = 'Multiple LR'!E$2,1,0)</f>
        <v>1</v>
      </c>
      <c r="F531">
        <f>IF('Exploratory Data Analysis - vid'!$AF530 = 'Multiple LR'!F$2,1,0)</f>
        <v>0</v>
      </c>
      <c r="G531">
        <f>IF('Exploratory Data Analysis - vid'!$AF530 = 'Multiple LR'!G$2,1,0)</f>
        <v>0</v>
      </c>
      <c r="H531">
        <f>IF('Exploratory Data Analysis - vid'!$AF530 = 'Multiple LR'!H$2,1,0)</f>
        <v>0</v>
      </c>
      <c r="I531">
        <f xml:space="preserve"> IF('Exploratory Data Analysis - vid'!$AL530='Multiple LR'!I$2,1,0)</f>
        <v>0</v>
      </c>
      <c r="J531">
        <f xml:space="preserve"> IF('Exploratory Data Analysis - vid'!$AL530='Multiple LR'!J$2,1,0)</f>
        <v>0</v>
      </c>
      <c r="K531">
        <f xml:space="preserve"> IF('Exploratory Data Analysis - vid'!$AL530='Multiple LR'!K$2,1,0)</f>
        <v>0</v>
      </c>
      <c r="L531">
        <f xml:space="preserve"> IF('Exploratory Data Analysis - vid'!$AL530='Multiple LR'!L$2,1,0)</f>
        <v>0</v>
      </c>
      <c r="M531">
        <f xml:space="preserve"> IF('Exploratory Data Analysis - vid'!$AL530='Multiple LR'!M$2,1,0)</f>
        <v>0</v>
      </c>
      <c r="N531">
        <f xml:space="preserve"> IF('Exploratory Data Analysis - vid'!$AL530='Multiple LR'!N$2,1,0)</f>
        <v>1</v>
      </c>
      <c r="O531">
        <v>686</v>
      </c>
      <c r="P531">
        <f>'Exploratory Data Analysis - vid'!V530</f>
        <v>144246</v>
      </c>
      <c r="Q531">
        <f t="shared" si="8"/>
        <v>11.879275454349823</v>
      </c>
      <c r="R531">
        <f>'Exploratory Data Analysis - vid'!X530</f>
        <v>1401</v>
      </c>
    </row>
    <row r="532" spans="1:18" x14ac:dyDescent="0.35">
      <c r="A532">
        <v>530</v>
      </c>
      <c r="B532" t="str">
        <f>'Exploratory Data Analysis - vid'!B531</f>
        <v>UyQtgLrYets</v>
      </c>
      <c r="C532">
        <f>'Exploratory Data Analysis - vid'!N531</f>
        <v>10</v>
      </c>
      <c r="D532">
        <f>'Exploratory Data Analysis - vid'!O531</f>
        <v>2021</v>
      </c>
      <c r="E532">
        <f>IF('Exploratory Data Analysis - vid'!$AF531 = 'Multiple LR'!E$2,1,0)</f>
        <v>1</v>
      </c>
      <c r="F532">
        <f>IF('Exploratory Data Analysis - vid'!$AF531 = 'Multiple LR'!F$2,1,0)</f>
        <v>0</v>
      </c>
      <c r="G532">
        <f>IF('Exploratory Data Analysis - vid'!$AF531 = 'Multiple LR'!G$2,1,0)</f>
        <v>0</v>
      </c>
      <c r="H532">
        <f>IF('Exploratory Data Analysis - vid'!$AF531 = 'Multiple LR'!H$2,1,0)</f>
        <v>0</v>
      </c>
      <c r="I532">
        <f xml:space="preserve"> IF('Exploratory Data Analysis - vid'!$AL531='Multiple LR'!I$2,1,0)</f>
        <v>0</v>
      </c>
      <c r="J532">
        <f xml:space="preserve"> IF('Exploratory Data Analysis - vid'!$AL531='Multiple LR'!J$2,1,0)</f>
        <v>0</v>
      </c>
      <c r="K532">
        <f xml:space="preserve"> IF('Exploratory Data Analysis - vid'!$AL531='Multiple LR'!K$2,1,0)</f>
        <v>1</v>
      </c>
      <c r="L532">
        <f xml:space="preserve"> IF('Exploratory Data Analysis - vid'!$AL531='Multiple LR'!L$2,1,0)</f>
        <v>0</v>
      </c>
      <c r="M532">
        <f xml:space="preserve"> IF('Exploratory Data Analysis - vid'!$AL531='Multiple LR'!M$2,1,0)</f>
        <v>0</v>
      </c>
      <c r="N532">
        <f xml:space="preserve"> IF('Exploratory Data Analysis - vid'!$AL531='Multiple LR'!N$2,1,0)</f>
        <v>0</v>
      </c>
      <c r="O532">
        <v>777</v>
      </c>
      <c r="P532">
        <f>'Exploratory Data Analysis - vid'!V531</f>
        <v>16836</v>
      </c>
      <c r="Q532">
        <f t="shared" si="8"/>
        <v>9.7312747298904618</v>
      </c>
      <c r="R532">
        <f>'Exploratory Data Analysis - vid'!X531</f>
        <v>377</v>
      </c>
    </row>
    <row r="533" spans="1:18" x14ac:dyDescent="0.35">
      <c r="A533">
        <v>531</v>
      </c>
      <c r="B533" t="str">
        <f>'Exploratory Data Analysis - vid'!B532</f>
        <v>s_dEiqFou0k</v>
      </c>
      <c r="C533">
        <f>'Exploratory Data Analysis - vid'!N532</f>
        <v>10</v>
      </c>
      <c r="D533">
        <f>'Exploratory Data Analysis - vid'!O532</f>
        <v>2021</v>
      </c>
      <c r="E533">
        <f>IF('Exploratory Data Analysis - vid'!$AF532 = 'Multiple LR'!E$2,1,0)</f>
        <v>1</v>
      </c>
      <c r="F533">
        <f>IF('Exploratory Data Analysis - vid'!$AF532 = 'Multiple LR'!F$2,1,0)</f>
        <v>0</v>
      </c>
      <c r="G533">
        <f>IF('Exploratory Data Analysis - vid'!$AF532 = 'Multiple LR'!G$2,1,0)</f>
        <v>0</v>
      </c>
      <c r="H533">
        <f>IF('Exploratory Data Analysis - vid'!$AF532 = 'Multiple LR'!H$2,1,0)</f>
        <v>0</v>
      </c>
      <c r="I533">
        <f xml:space="preserve"> IF('Exploratory Data Analysis - vid'!$AL532='Multiple LR'!I$2,1,0)</f>
        <v>0</v>
      </c>
      <c r="J533">
        <f xml:space="preserve"> IF('Exploratory Data Analysis - vid'!$AL532='Multiple LR'!J$2,1,0)</f>
        <v>0</v>
      </c>
      <c r="K533">
        <f xml:space="preserve"> IF('Exploratory Data Analysis - vid'!$AL532='Multiple LR'!K$2,1,0)</f>
        <v>0</v>
      </c>
      <c r="L533">
        <f xml:space="preserve"> IF('Exploratory Data Analysis - vid'!$AL532='Multiple LR'!L$2,1,0)</f>
        <v>1</v>
      </c>
      <c r="M533">
        <f xml:space="preserve"> IF('Exploratory Data Analysis - vid'!$AL532='Multiple LR'!M$2,1,0)</f>
        <v>0</v>
      </c>
      <c r="N533">
        <f xml:space="preserve"> IF('Exploratory Data Analysis - vid'!$AL532='Multiple LR'!N$2,1,0)</f>
        <v>0</v>
      </c>
      <c r="O533">
        <v>491</v>
      </c>
      <c r="P533">
        <f>'Exploratory Data Analysis - vid'!V532</f>
        <v>26252</v>
      </c>
      <c r="Q533">
        <f t="shared" si="8"/>
        <v>10.175497455593613</v>
      </c>
      <c r="R533">
        <f>'Exploratory Data Analysis - vid'!X532</f>
        <v>556</v>
      </c>
    </row>
    <row r="534" spans="1:18" x14ac:dyDescent="0.35">
      <c r="A534">
        <v>532</v>
      </c>
      <c r="B534" t="str">
        <f>'Exploratory Data Analysis - vid'!B533</f>
        <v>B6e6btuGhZ4</v>
      </c>
      <c r="C534">
        <f>'Exploratory Data Analysis - vid'!N533</f>
        <v>10</v>
      </c>
      <c r="D534">
        <f>'Exploratory Data Analysis - vid'!O533</f>
        <v>2021</v>
      </c>
      <c r="E534">
        <f>IF('Exploratory Data Analysis - vid'!$AF533 = 'Multiple LR'!E$2,1,0)</f>
        <v>1</v>
      </c>
      <c r="F534">
        <f>IF('Exploratory Data Analysis - vid'!$AF533 = 'Multiple LR'!F$2,1,0)</f>
        <v>0</v>
      </c>
      <c r="G534">
        <f>IF('Exploratory Data Analysis - vid'!$AF533 = 'Multiple LR'!G$2,1,0)</f>
        <v>0</v>
      </c>
      <c r="H534">
        <f>IF('Exploratory Data Analysis - vid'!$AF533 = 'Multiple LR'!H$2,1,0)</f>
        <v>0</v>
      </c>
      <c r="I534">
        <f xml:space="preserve"> IF('Exploratory Data Analysis - vid'!$AL533='Multiple LR'!I$2,1,0)</f>
        <v>0</v>
      </c>
      <c r="J534">
        <f xml:space="preserve"> IF('Exploratory Data Analysis - vid'!$AL533='Multiple LR'!J$2,1,0)</f>
        <v>0</v>
      </c>
      <c r="K534">
        <f xml:space="preserve"> IF('Exploratory Data Analysis - vid'!$AL533='Multiple LR'!K$2,1,0)</f>
        <v>1</v>
      </c>
      <c r="L534">
        <f xml:space="preserve"> IF('Exploratory Data Analysis - vid'!$AL533='Multiple LR'!L$2,1,0)</f>
        <v>0</v>
      </c>
      <c r="M534">
        <f xml:space="preserve"> IF('Exploratory Data Analysis - vid'!$AL533='Multiple LR'!M$2,1,0)</f>
        <v>0</v>
      </c>
      <c r="N534">
        <f xml:space="preserve"> IF('Exploratory Data Analysis - vid'!$AL533='Multiple LR'!N$2,1,0)</f>
        <v>0</v>
      </c>
      <c r="O534">
        <v>594</v>
      </c>
      <c r="P534">
        <f>'Exploratory Data Analysis - vid'!V533</f>
        <v>6239</v>
      </c>
      <c r="Q534">
        <f t="shared" si="8"/>
        <v>8.7385751921107868</v>
      </c>
      <c r="R534">
        <f>'Exploratory Data Analysis - vid'!X533</f>
        <v>149</v>
      </c>
    </row>
    <row r="535" spans="1:18" x14ac:dyDescent="0.35">
      <c r="A535">
        <v>533</v>
      </c>
      <c r="B535" t="str">
        <f>'Exploratory Data Analysis - vid'!B534</f>
        <v>WcvgAdGk1LE</v>
      </c>
      <c r="C535">
        <f>'Exploratory Data Analysis - vid'!N534</f>
        <v>10</v>
      </c>
      <c r="D535">
        <f>'Exploratory Data Analysis - vid'!O534</f>
        <v>2021</v>
      </c>
      <c r="E535">
        <f>IF('Exploratory Data Analysis - vid'!$AF534 = 'Multiple LR'!E$2,1,0)</f>
        <v>0</v>
      </c>
      <c r="F535">
        <f>IF('Exploratory Data Analysis - vid'!$AF534 = 'Multiple LR'!F$2,1,0)</f>
        <v>0</v>
      </c>
      <c r="G535">
        <f>IF('Exploratory Data Analysis - vid'!$AF534 = 'Multiple LR'!G$2,1,0)</f>
        <v>1</v>
      </c>
      <c r="H535">
        <f>IF('Exploratory Data Analysis - vid'!$AF534 = 'Multiple LR'!H$2,1,0)</f>
        <v>0</v>
      </c>
      <c r="I535">
        <f xml:space="preserve"> IF('Exploratory Data Analysis - vid'!$AL534='Multiple LR'!I$2,1,0)</f>
        <v>1</v>
      </c>
      <c r="J535">
        <f xml:space="preserve"> IF('Exploratory Data Analysis - vid'!$AL534='Multiple LR'!J$2,1,0)</f>
        <v>0</v>
      </c>
      <c r="K535">
        <f xml:space="preserve"> IF('Exploratory Data Analysis - vid'!$AL534='Multiple LR'!K$2,1,0)</f>
        <v>0</v>
      </c>
      <c r="L535">
        <f xml:space="preserve"> IF('Exploratory Data Analysis - vid'!$AL534='Multiple LR'!L$2,1,0)</f>
        <v>0</v>
      </c>
      <c r="M535">
        <f xml:space="preserve"> IF('Exploratory Data Analysis - vid'!$AL534='Multiple LR'!M$2,1,0)</f>
        <v>0</v>
      </c>
      <c r="N535">
        <f xml:space="preserve"> IF('Exploratory Data Analysis - vid'!$AL534='Multiple LR'!N$2,1,0)</f>
        <v>0</v>
      </c>
      <c r="O535">
        <v>682</v>
      </c>
      <c r="P535">
        <f>'Exploratory Data Analysis - vid'!V534</f>
        <v>25018</v>
      </c>
      <c r="Q535">
        <f t="shared" si="8"/>
        <v>10.127350844774687</v>
      </c>
      <c r="R535">
        <f>'Exploratory Data Analysis - vid'!X534</f>
        <v>609</v>
      </c>
    </row>
    <row r="536" spans="1:18" x14ac:dyDescent="0.35">
      <c r="A536">
        <v>534</v>
      </c>
      <c r="B536" t="str">
        <f>'Exploratory Data Analysis - vid'!B535</f>
        <v>Vw3pE7XpwLY</v>
      </c>
      <c r="C536">
        <f>'Exploratory Data Analysis - vid'!N535</f>
        <v>10</v>
      </c>
      <c r="D536">
        <f>'Exploratory Data Analysis - vid'!O535</f>
        <v>2021</v>
      </c>
      <c r="E536">
        <f>IF('Exploratory Data Analysis - vid'!$AF535 = 'Multiple LR'!E$2,1,0)</f>
        <v>1</v>
      </c>
      <c r="F536">
        <f>IF('Exploratory Data Analysis - vid'!$AF535 = 'Multiple LR'!F$2,1,0)</f>
        <v>0</v>
      </c>
      <c r="G536">
        <f>IF('Exploratory Data Analysis - vid'!$AF535 = 'Multiple LR'!G$2,1,0)</f>
        <v>0</v>
      </c>
      <c r="H536">
        <f>IF('Exploratory Data Analysis - vid'!$AF535 = 'Multiple LR'!H$2,1,0)</f>
        <v>0</v>
      </c>
      <c r="I536">
        <f xml:space="preserve"> IF('Exploratory Data Analysis - vid'!$AL535='Multiple LR'!I$2,1,0)</f>
        <v>0</v>
      </c>
      <c r="J536">
        <f xml:space="preserve"> IF('Exploratory Data Analysis - vid'!$AL535='Multiple LR'!J$2,1,0)</f>
        <v>0</v>
      </c>
      <c r="K536">
        <f xml:space="preserve"> IF('Exploratory Data Analysis - vid'!$AL535='Multiple LR'!K$2,1,0)</f>
        <v>0</v>
      </c>
      <c r="L536">
        <f xml:space="preserve"> IF('Exploratory Data Analysis - vid'!$AL535='Multiple LR'!L$2,1,0)</f>
        <v>1</v>
      </c>
      <c r="M536">
        <f xml:space="preserve"> IF('Exploratory Data Analysis - vid'!$AL535='Multiple LR'!M$2,1,0)</f>
        <v>0</v>
      </c>
      <c r="N536">
        <f xml:space="preserve"> IF('Exploratory Data Analysis - vid'!$AL535='Multiple LR'!N$2,1,0)</f>
        <v>0</v>
      </c>
      <c r="O536">
        <v>579</v>
      </c>
      <c r="P536">
        <f>'Exploratory Data Analysis - vid'!V535</f>
        <v>15944</v>
      </c>
      <c r="Q536">
        <f t="shared" si="8"/>
        <v>9.676837861892631</v>
      </c>
      <c r="R536">
        <f>'Exploratory Data Analysis - vid'!X535</f>
        <v>355</v>
      </c>
    </row>
    <row r="537" spans="1:18" x14ac:dyDescent="0.35">
      <c r="A537">
        <v>535</v>
      </c>
      <c r="B537" t="str">
        <f>'Exploratory Data Analysis - vid'!B536</f>
        <v>Nioy31yQqnM</v>
      </c>
      <c r="C537">
        <f>'Exploratory Data Analysis - vid'!N536</f>
        <v>10</v>
      </c>
      <c r="D537">
        <f>'Exploratory Data Analysis - vid'!O536</f>
        <v>2021</v>
      </c>
      <c r="E537">
        <f>IF('Exploratory Data Analysis - vid'!$AF536 = 'Multiple LR'!E$2,1,0)</f>
        <v>1</v>
      </c>
      <c r="F537">
        <f>IF('Exploratory Data Analysis - vid'!$AF536 = 'Multiple LR'!F$2,1,0)</f>
        <v>0</v>
      </c>
      <c r="G537">
        <f>IF('Exploratory Data Analysis - vid'!$AF536 = 'Multiple LR'!G$2,1,0)</f>
        <v>0</v>
      </c>
      <c r="H537">
        <f>IF('Exploratory Data Analysis - vid'!$AF536 = 'Multiple LR'!H$2,1,0)</f>
        <v>0</v>
      </c>
      <c r="I537">
        <f xml:space="preserve"> IF('Exploratory Data Analysis - vid'!$AL536='Multiple LR'!I$2,1,0)</f>
        <v>0</v>
      </c>
      <c r="J537">
        <f xml:space="preserve"> IF('Exploratory Data Analysis - vid'!$AL536='Multiple LR'!J$2,1,0)</f>
        <v>1</v>
      </c>
      <c r="K537">
        <f xml:space="preserve"> IF('Exploratory Data Analysis - vid'!$AL536='Multiple LR'!K$2,1,0)</f>
        <v>0</v>
      </c>
      <c r="L537">
        <f xml:space="preserve"> IF('Exploratory Data Analysis - vid'!$AL536='Multiple LR'!L$2,1,0)</f>
        <v>0</v>
      </c>
      <c r="M537">
        <f xml:space="preserve"> IF('Exploratory Data Analysis - vid'!$AL536='Multiple LR'!M$2,1,0)</f>
        <v>0</v>
      </c>
      <c r="N537">
        <f xml:space="preserve"> IF('Exploratory Data Analysis - vid'!$AL536='Multiple LR'!N$2,1,0)</f>
        <v>0</v>
      </c>
      <c r="O537">
        <v>526</v>
      </c>
      <c r="P537">
        <f>'Exploratory Data Analysis - vid'!V536</f>
        <v>25248</v>
      </c>
      <c r="Q537">
        <f t="shared" si="8"/>
        <v>10.1365022236456</v>
      </c>
      <c r="R537">
        <f>'Exploratory Data Analysis - vid'!X536</f>
        <v>495</v>
      </c>
    </row>
    <row r="538" spans="1:18" x14ac:dyDescent="0.35">
      <c r="A538">
        <v>536</v>
      </c>
      <c r="B538" t="str">
        <f>'Exploratory Data Analysis - vid'!B537</f>
        <v>iUdnhNLya28</v>
      </c>
      <c r="C538">
        <f>'Exploratory Data Analysis - vid'!N537</f>
        <v>10</v>
      </c>
      <c r="D538">
        <f>'Exploratory Data Analysis - vid'!O537</f>
        <v>2021</v>
      </c>
      <c r="E538">
        <f>IF('Exploratory Data Analysis - vid'!$AF537 = 'Multiple LR'!E$2,1,0)</f>
        <v>0</v>
      </c>
      <c r="F538">
        <f>IF('Exploratory Data Analysis - vid'!$AF537 = 'Multiple LR'!F$2,1,0)</f>
        <v>1</v>
      </c>
      <c r="G538">
        <f>IF('Exploratory Data Analysis - vid'!$AF537 = 'Multiple LR'!G$2,1,0)</f>
        <v>0</v>
      </c>
      <c r="H538">
        <f>IF('Exploratory Data Analysis - vid'!$AF537 = 'Multiple LR'!H$2,1,0)</f>
        <v>0</v>
      </c>
      <c r="I538">
        <f xml:space="preserve"> IF('Exploratory Data Analysis - vid'!$AL537='Multiple LR'!I$2,1,0)</f>
        <v>0</v>
      </c>
      <c r="J538">
        <f xml:space="preserve"> IF('Exploratory Data Analysis - vid'!$AL537='Multiple LR'!J$2,1,0)</f>
        <v>0</v>
      </c>
      <c r="K538">
        <f xml:space="preserve"> IF('Exploratory Data Analysis - vid'!$AL537='Multiple LR'!K$2,1,0)</f>
        <v>0</v>
      </c>
      <c r="L538">
        <f xml:space="preserve"> IF('Exploratory Data Analysis - vid'!$AL537='Multiple LR'!L$2,1,0)</f>
        <v>1</v>
      </c>
      <c r="M538">
        <f xml:space="preserve"> IF('Exploratory Data Analysis - vid'!$AL537='Multiple LR'!M$2,1,0)</f>
        <v>0</v>
      </c>
      <c r="N538">
        <f xml:space="preserve"> IF('Exploratory Data Analysis - vid'!$AL537='Multiple LR'!N$2,1,0)</f>
        <v>0</v>
      </c>
      <c r="O538">
        <v>790</v>
      </c>
      <c r="P538">
        <f>'Exploratory Data Analysis - vid'!V537</f>
        <v>28451</v>
      </c>
      <c r="Q538">
        <f t="shared" si="8"/>
        <v>10.255938588321637</v>
      </c>
      <c r="R538">
        <f>'Exploratory Data Analysis - vid'!X537</f>
        <v>632</v>
      </c>
    </row>
    <row r="539" spans="1:18" x14ac:dyDescent="0.35">
      <c r="A539">
        <v>537</v>
      </c>
      <c r="B539" t="str">
        <f>'Exploratory Data Analysis - vid'!B538</f>
        <v>8TBb8pj3Fck</v>
      </c>
      <c r="C539">
        <f>'Exploratory Data Analysis - vid'!N538</f>
        <v>10</v>
      </c>
      <c r="D539">
        <f>'Exploratory Data Analysis - vid'!O538</f>
        <v>2021</v>
      </c>
      <c r="E539">
        <f>IF('Exploratory Data Analysis - vid'!$AF538 = 'Multiple LR'!E$2,1,0)</f>
        <v>0</v>
      </c>
      <c r="F539">
        <f>IF('Exploratory Data Analysis - vid'!$AF538 = 'Multiple LR'!F$2,1,0)</f>
        <v>0</v>
      </c>
      <c r="G539">
        <f>IF('Exploratory Data Analysis - vid'!$AF538 = 'Multiple LR'!G$2,1,0)</f>
        <v>1</v>
      </c>
      <c r="H539">
        <f>IF('Exploratory Data Analysis - vid'!$AF538 = 'Multiple LR'!H$2,1,0)</f>
        <v>0</v>
      </c>
      <c r="I539">
        <f xml:space="preserve"> IF('Exploratory Data Analysis - vid'!$AL538='Multiple LR'!I$2,1,0)</f>
        <v>0</v>
      </c>
      <c r="J539">
        <f xml:space="preserve"> IF('Exploratory Data Analysis - vid'!$AL538='Multiple LR'!J$2,1,0)</f>
        <v>0</v>
      </c>
      <c r="K539">
        <f xml:space="preserve"> IF('Exploratory Data Analysis - vid'!$AL538='Multiple LR'!K$2,1,0)</f>
        <v>1</v>
      </c>
      <c r="L539">
        <f xml:space="preserve"> IF('Exploratory Data Analysis - vid'!$AL538='Multiple LR'!L$2,1,0)</f>
        <v>0</v>
      </c>
      <c r="M539">
        <f xml:space="preserve"> IF('Exploratory Data Analysis - vid'!$AL538='Multiple LR'!M$2,1,0)</f>
        <v>0</v>
      </c>
      <c r="N539">
        <f xml:space="preserve"> IF('Exploratory Data Analysis - vid'!$AL538='Multiple LR'!N$2,1,0)</f>
        <v>0</v>
      </c>
      <c r="O539">
        <v>488</v>
      </c>
      <c r="P539">
        <f>'Exploratory Data Analysis - vid'!V538</f>
        <v>35723</v>
      </c>
      <c r="Q539">
        <f t="shared" si="8"/>
        <v>10.483550018025911</v>
      </c>
      <c r="R539">
        <f>'Exploratory Data Analysis - vid'!X538</f>
        <v>800</v>
      </c>
    </row>
    <row r="540" spans="1:18" x14ac:dyDescent="0.35">
      <c r="A540">
        <v>538</v>
      </c>
      <c r="B540" t="str">
        <f>'Exploratory Data Analysis - vid'!B539</f>
        <v>JnEhC5ce2Po</v>
      </c>
      <c r="C540">
        <f>'Exploratory Data Analysis - vid'!N539</f>
        <v>10</v>
      </c>
      <c r="D540">
        <f>'Exploratory Data Analysis - vid'!O539</f>
        <v>2021</v>
      </c>
      <c r="E540">
        <f>IF('Exploratory Data Analysis - vid'!$AF539 = 'Multiple LR'!E$2,1,0)</f>
        <v>0</v>
      </c>
      <c r="F540">
        <f>IF('Exploratory Data Analysis - vid'!$AF539 = 'Multiple LR'!F$2,1,0)</f>
        <v>1</v>
      </c>
      <c r="G540">
        <f>IF('Exploratory Data Analysis - vid'!$AF539 = 'Multiple LR'!G$2,1,0)</f>
        <v>0</v>
      </c>
      <c r="H540">
        <f>IF('Exploratory Data Analysis - vid'!$AF539 = 'Multiple LR'!H$2,1,0)</f>
        <v>0</v>
      </c>
      <c r="I540">
        <f xml:space="preserve"> IF('Exploratory Data Analysis - vid'!$AL539='Multiple LR'!I$2,1,0)</f>
        <v>0</v>
      </c>
      <c r="J540">
        <f xml:space="preserve"> IF('Exploratory Data Analysis - vid'!$AL539='Multiple LR'!J$2,1,0)</f>
        <v>0</v>
      </c>
      <c r="K540">
        <f xml:space="preserve"> IF('Exploratory Data Analysis - vid'!$AL539='Multiple LR'!K$2,1,0)</f>
        <v>1</v>
      </c>
      <c r="L540">
        <f xml:space="preserve"> IF('Exploratory Data Analysis - vid'!$AL539='Multiple LR'!L$2,1,0)</f>
        <v>0</v>
      </c>
      <c r="M540">
        <f xml:space="preserve"> IF('Exploratory Data Analysis - vid'!$AL539='Multiple LR'!M$2,1,0)</f>
        <v>0</v>
      </c>
      <c r="N540">
        <f xml:space="preserve"> IF('Exploratory Data Analysis - vid'!$AL539='Multiple LR'!N$2,1,0)</f>
        <v>0</v>
      </c>
      <c r="O540">
        <v>586</v>
      </c>
      <c r="P540">
        <f>'Exploratory Data Analysis - vid'!V539</f>
        <v>50200</v>
      </c>
      <c r="Q540">
        <f t="shared" si="8"/>
        <v>10.823770305679821</v>
      </c>
      <c r="R540">
        <f>'Exploratory Data Analysis - vid'!X539</f>
        <v>1085</v>
      </c>
    </row>
    <row r="541" spans="1:18" x14ac:dyDescent="0.35">
      <c r="A541">
        <v>539</v>
      </c>
      <c r="B541" t="str">
        <f>'Exploratory Data Analysis - vid'!B540</f>
        <v>wPrTlux2NXE</v>
      </c>
      <c r="C541">
        <f>'Exploratory Data Analysis - vid'!N540</f>
        <v>10</v>
      </c>
      <c r="D541">
        <f>'Exploratory Data Analysis - vid'!O540</f>
        <v>2021</v>
      </c>
      <c r="E541">
        <f>IF('Exploratory Data Analysis - vid'!$AF540 = 'Multiple LR'!E$2,1,0)</f>
        <v>1</v>
      </c>
      <c r="F541">
        <f>IF('Exploratory Data Analysis - vid'!$AF540 = 'Multiple LR'!F$2,1,0)</f>
        <v>0</v>
      </c>
      <c r="G541">
        <f>IF('Exploratory Data Analysis - vid'!$AF540 = 'Multiple LR'!G$2,1,0)</f>
        <v>0</v>
      </c>
      <c r="H541">
        <f>IF('Exploratory Data Analysis - vid'!$AF540 = 'Multiple LR'!H$2,1,0)</f>
        <v>0</v>
      </c>
      <c r="I541">
        <f xml:space="preserve"> IF('Exploratory Data Analysis - vid'!$AL540='Multiple LR'!I$2,1,0)</f>
        <v>0</v>
      </c>
      <c r="J541">
        <f xml:space="preserve"> IF('Exploratory Data Analysis - vid'!$AL540='Multiple LR'!J$2,1,0)</f>
        <v>0</v>
      </c>
      <c r="K541">
        <f xml:space="preserve"> IF('Exploratory Data Analysis - vid'!$AL540='Multiple LR'!K$2,1,0)</f>
        <v>1</v>
      </c>
      <c r="L541">
        <f xml:space="preserve"> IF('Exploratory Data Analysis - vid'!$AL540='Multiple LR'!L$2,1,0)</f>
        <v>0</v>
      </c>
      <c r="M541">
        <f xml:space="preserve"> IF('Exploratory Data Analysis - vid'!$AL540='Multiple LR'!M$2,1,0)</f>
        <v>0</v>
      </c>
      <c r="N541">
        <f xml:space="preserve"> IF('Exploratory Data Analysis - vid'!$AL540='Multiple LR'!N$2,1,0)</f>
        <v>0</v>
      </c>
      <c r="O541">
        <v>588</v>
      </c>
      <c r="P541">
        <f>'Exploratory Data Analysis - vid'!V540</f>
        <v>12290</v>
      </c>
      <c r="Q541">
        <f t="shared" si="8"/>
        <v>9.4165412025600812</v>
      </c>
      <c r="R541">
        <f>'Exploratory Data Analysis - vid'!X540</f>
        <v>281</v>
      </c>
    </row>
    <row r="542" spans="1:18" x14ac:dyDescent="0.35">
      <c r="A542">
        <v>540</v>
      </c>
      <c r="B542" t="str">
        <f>'Exploratory Data Analysis - vid'!B541</f>
        <v>2EQJ_pDcGng</v>
      </c>
      <c r="C542">
        <f>'Exploratory Data Analysis - vid'!N541</f>
        <v>10</v>
      </c>
      <c r="D542">
        <f>'Exploratory Data Analysis - vid'!O541</f>
        <v>2021</v>
      </c>
      <c r="E542">
        <f>IF('Exploratory Data Analysis - vid'!$AF541 = 'Multiple LR'!E$2,1,0)</f>
        <v>1</v>
      </c>
      <c r="F542">
        <f>IF('Exploratory Data Analysis - vid'!$AF541 = 'Multiple LR'!F$2,1,0)</f>
        <v>0</v>
      </c>
      <c r="G542">
        <f>IF('Exploratory Data Analysis - vid'!$AF541 = 'Multiple LR'!G$2,1,0)</f>
        <v>0</v>
      </c>
      <c r="H542">
        <f>IF('Exploratory Data Analysis - vid'!$AF541 = 'Multiple LR'!H$2,1,0)</f>
        <v>0</v>
      </c>
      <c r="I542">
        <f xml:space="preserve"> IF('Exploratory Data Analysis - vid'!$AL541='Multiple LR'!I$2,1,0)</f>
        <v>0</v>
      </c>
      <c r="J542">
        <f xml:space="preserve"> IF('Exploratory Data Analysis - vid'!$AL541='Multiple LR'!J$2,1,0)</f>
        <v>0</v>
      </c>
      <c r="K542">
        <f xml:space="preserve"> IF('Exploratory Data Analysis - vid'!$AL541='Multiple LR'!K$2,1,0)</f>
        <v>0</v>
      </c>
      <c r="L542">
        <f xml:space="preserve"> IF('Exploratory Data Analysis - vid'!$AL541='Multiple LR'!L$2,1,0)</f>
        <v>1</v>
      </c>
      <c r="M542">
        <f xml:space="preserve"> IF('Exploratory Data Analysis - vid'!$AL541='Multiple LR'!M$2,1,0)</f>
        <v>0</v>
      </c>
      <c r="N542">
        <f xml:space="preserve"> IF('Exploratory Data Analysis - vid'!$AL541='Multiple LR'!N$2,1,0)</f>
        <v>0</v>
      </c>
      <c r="O542">
        <v>632</v>
      </c>
      <c r="P542">
        <f>'Exploratory Data Analysis - vid'!V541</f>
        <v>11429</v>
      </c>
      <c r="Q542">
        <f t="shared" si="8"/>
        <v>9.3439092638975971</v>
      </c>
      <c r="R542">
        <f>'Exploratory Data Analysis - vid'!X541</f>
        <v>289</v>
      </c>
    </row>
    <row r="543" spans="1:18" x14ac:dyDescent="0.35">
      <c r="A543">
        <v>541</v>
      </c>
      <c r="B543" t="str">
        <f>'Exploratory Data Analysis - vid'!B542</f>
        <v>3AnozeAtOnA</v>
      </c>
      <c r="C543">
        <f>'Exploratory Data Analysis - vid'!N542</f>
        <v>10</v>
      </c>
      <c r="D543">
        <f>'Exploratory Data Analysis - vid'!O542</f>
        <v>2021</v>
      </c>
      <c r="E543">
        <f>IF('Exploratory Data Analysis - vid'!$AF542 = 'Multiple LR'!E$2,1,0)</f>
        <v>1</v>
      </c>
      <c r="F543">
        <f>IF('Exploratory Data Analysis - vid'!$AF542 = 'Multiple LR'!F$2,1,0)</f>
        <v>0</v>
      </c>
      <c r="G543">
        <f>IF('Exploratory Data Analysis - vid'!$AF542 = 'Multiple LR'!G$2,1,0)</f>
        <v>0</v>
      </c>
      <c r="H543">
        <f>IF('Exploratory Data Analysis - vid'!$AF542 = 'Multiple LR'!H$2,1,0)</f>
        <v>0</v>
      </c>
      <c r="I543">
        <f xml:space="preserve"> IF('Exploratory Data Analysis - vid'!$AL542='Multiple LR'!I$2,1,0)</f>
        <v>0</v>
      </c>
      <c r="J543">
        <f xml:space="preserve"> IF('Exploratory Data Analysis - vid'!$AL542='Multiple LR'!J$2,1,0)</f>
        <v>0</v>
      </c>
      <c r="K543">
        <f xml:space="preserve"> IF('Exploratory Data Analysis - vid'!$AL542='Multiple LR'!K$2,1,0)</f>
        <v>1</v>
      </c>
      <c r="L543">
        <f xml:space="preserve"> IF('Exploratory Data Analysis - vid'!$AL542='Multiple LR'!L$2,1,0)</f>
        <v>0</v>
      </c>
      <c r="M543">
        <f xml:space="preserve"> IF('Exploratory Data Analysis - vid'!$AL542='Multiple LR'!M$2,1,0)</f>
        <v>0</v>
      </c>
      <c r="N543">
        <f xml:space="preserve"> IF('Exploratory Data Analysis - vid'!$AL542='Multiple LR'!N$2,1,0)</f>
        <v>0</v>
      </c>
      <c r="O543">
        <v>647</v>
      </c>
      <c r="P543">
        <f>'Exploratory Data Analysis - vid'!V542</f>
        <v>141368</v>
      </c>
      <c r="Q543">
        <f t="shared" si="8"/>
        <v>11.859121698487892</v>
      </c>
      <c r="R543">
        <f>'Exploratory Data Analysis - vid'!X542</f>
        <v>2047</v>
      </c>
    </row>
    <row r="544" spans="1:18" x14ac:dyDescent="0.35">
      <c r="A544">
        <v>542</v>
      </c>
      <c r="B544" t="str">
        <f>'Exploratory Data Analysis - vid'!B543</f>
        <v>pEVNpaWOq0c</v>
      </c>
      <c r="C544">
        <f>'Exploratory Data Analysis - vid'!N543</f>
        <v>10</v>
      </c>
      <c r="D544">
        <f>'Exploratory Data Analysis - vid'!O543</f>
        <v>2021</v>
      </c>
      <c r="E544">
        <f>IF('Exploratory Data Analysis - vid'!$AF543 = 'Multiple LR'!E$2,1,0)</f>
        <v>1</v>
      </c>
      <c r="F544">
        <f>IF('Exploratory Data Analysis - vid'!$AF543 = 'Multiple LR'!F$2,1,0)</f>
        <v>0</v>
      </c>
      <c r="G544">
        <f>IF('Exploratory Data Analysis - vid'!$AF543 = 'Multiple LR'!G$2,1,0)</f>
        <v>0</v>
      </c>
      <c r="H544">
        <f>IF('Exploratory Data Analysis - vid'!$AF543 = 'Multiple LR'!H$2,1,0)</f>
        <v>0</v>
      </c>
      <c r="I544">
        <f xml:space="preserve"> IF('Exploratory Data Analysis - vid'!$AL543='Multiple LR'!I$2,1,0)</f>
        <v>0</v>
      </c>
      <c r="J544">
        <f xml:space="preserve"> IF('Exploratory Data Analysis - vid'!$AL543='Multiple LR'!J$2,1,0)</f>
        <v>0</v>
      </c>
      <c r="K544">
        <f xml:space="preserve"> IF('Exploratory Data Analysis - vid'!$AL543='Multiple LR'!K$2,1,0)</f>
        <v>1</v>
      </c>
      <c r="L544">
        <f xml:space="preserve"> IF('Exploratory Data Analysis - vid'!$AL543='Multiple LR'!L$2,1,0)</f>
        <v>0</v>
      </c>
      <c r="M544">
        <f xml:space="preserve"> IF('Exploratory Data Analysis - vid'!$AL543='Multiple LR'!M$2,1,0)</f>
        <v>0</v>
      </c>
      <c r="N544">
        <f xml:space="preserve"> IF('Exploratory Data Analysis - vid'!$AL543='Multiple LR'!N$2,1,0)</f>
        <v>0</v>
      </c>
      <c r="O544">
        <v>703</v>
      </c>
      <c r="P544">
        <f>'Exploratory Data Analysis - vid'!V543</f>
        <v>15085</v>
      </c>
      <c r="Q544">
        <f t="shared" si="8"/>
        <v>9.6214561515931614</v>
      </c>
      <c r="R544">
        <f>'Exploratory Data Analysis - vid'!X543</f>
        <v>410</v>
      </c>
    </row>
    <row r="545" spans="1:18" x14ac:dyDescent="0.35">
      <c r="A545">
        <v>543</v>
      </c>
      <c r="B545" t="str">
        <f>'Exploratory Data Analysis - vid'!B544</f>
        <v>5qSc4BNt2lY</v>
      </c>
      <c r="C545">
        <f>'Exploratory Data Analysis - vid'!N544</f>
        <v>10</v>
      </c>
      <c r="D545">
        <f>'Exploratory Data Analysis - vid'!O544</f>
        <v>2021</v>
      </c>
      <c r="E545">
        <f>IF('Exploratory Data Analysis - vid'!$AF544 = 'Multiple LR'!E$2,1,0)</f>
        <v>0</v>
      </c>
      <c r="F545">
        <f>IF('Exploratory Data Analysis - vid'!$AF544 = 'Multiple LR'!F$2,1,0)</f>
        <v>0</v>
      </c>
      <c r="G545">
        <f>IF('Exploratory Data Analysis - vid'!$AF544 = 'Multiple LR'!G$2,1,0)</f>
        <v>1</v>
      </c>
      <c r="H545">
        <f>IF('Exploratory Data Analysis - vid'!$AF544 = 'Multiple LR'!H$2,1,0)</f>
        <v>0</v>
      </c>
      <c r="I545">
        <f xml:space="preserve"> IF('Exploratory Data Analysis - vid'!$AL544='Multiple LR'!I$2,1,0)</f>
        <v>0</v>
      </c>
      <c r="J545">
        <f xml:space="preserve"> IF('Exploratory Data Analysis - vid'!$AL544='Multiple LR'!J$2,1,0)</f>
        <v>0</v>
      </c>
      <c r="K545">
        <f xml:space="preserve"> IF('Exploratory Data Analysis - vid'!$AL544='Multiple LR'!K$2,1,0)</f>
        <v>0</v>
      </c>
      <c r="L545">
        <f xml:space="preserve"> IF('Exploratory Data Analysis - vid'!$AL544='Multiple LR'!L$2,1,0)</f>
        <v>0</v>
      </c>
      <c r="M545">
        <f xml:space="preserve"> IF('Exploratory Data Analysis - vid'!$AL544='Multiple LR'!M$2,1,0)</f>
        <v>0</v>
      </c>
      <c r="N545">
        <f xml:space="preserve"> IF('Exploratory Data Analysis - vid'!$AL544='Multiple LR'!N$2,1,0)</f>
        <v>1</v>
      </c>
      <c r="O545">
        <v>508</v>
      </c>
      <c r="P545">
        <f>'Exploratory Data Analysis - vid'!V544</f>
        <v>107483</v>
      </c>
      <c r="Q545">
        <f t="shared" si="8"/>
        <v>11.585087974509596</v>
      </c>
      <c r="R545">
        <f>'Exploratory Data Analysis - vid'!X544</f>
        <v>3075</v>
      </c>
    </row>
    <row r="546" spans="1:18" x14ac:dyDescent="0.35">
      <c r="A546">
        <v>544</v>
      </c>
      <c r="B546" t="str">
        <f>'Exploratory Data Analysis - vid'!B545</f>
        <v>KQ545XR2wsM</v>
      </c>
      <c r="C546">
        <f>'Exploratory Data Analysis - vid'!N545</f>
        <v>11</v>
      </c>
      <c r="D546">
        <f>'Exploratory Data Analysis - vid'!O545</f>
        <v>2021</v>
      </c>
      <c r="E546">
        <f>IF('Exploratory Data Analysis - vid'!$AF545 = 'Multiple LR'!E$2,1,0)</f>
        <v>1</v>
      </c>
      <c r="F546">
        <f>IF('Exploratory Data Analysis - vid'!$AF545 = 'Multiple LR'!F$2,1,0)</f>
        <v>0</v>
      </c>
      <c r="G546">
        <f>IF('Exploratory Data Analysis - vid'!$AF545 = 'Multiple LR'!G$2,1,0)</f>
        <v>0</v>
      </c>
      <c r="H546">
        <f>IF('Exploratory Data Analysis - vid'!$AF545 = 'Multiple LR'!H$2,1,0)</f>
        <v>0</v>
      </c>
      <c r="I546">
        <f xml:space="preserve"> IF('Exploratory Data Analysis - vid'!$AL545='Multiple LR'!I$2,1,0)</f>
        <v>0</v>
      </c>
      <c r="J546">
        <f xml:space="preserve"> IF('Exploratory Data Analysis - vid'!$AL545='Multiple LR'!J$2,1,0)</f>
        <v>0</v>
      </c>
      <c r="K546">
        <f xml:space="preserve"> IF('Exploratory Data Analysis - vid'!$AL545='Multiple LR'!K$2,1,0)</f>
        <v>1</v>
      </c>
      <c r="L546">
        <f xml:space="preserve"> IF('Exploratory Data Analysis - vid'!$AL545='Multiple LR'!L$2,1,0)</f>
        <v>0</v>
      </c>
      <c r="M546">
        <f xml:space="preserve"> IF('Exploratory Data Analysis - vid'!$AL545='Multiple LR'!M$2,1,0)</f>
        <v>0</v>
      </c>
      <c r="N546">
        <f xml:space="preserve"> IF('Exploratory Data Analysis - vid'!$AL545='Multiple LR'!N$2,1,0)</f>
        <v>0</v>
      </c>
      <c r="O546">
        <v>954</v>
      </c>
      <c r="P546">
        <f>'Exploratory Data Analysis - vid'!V545</f>
        <v>15436</v>
      </c>
      <c r="Q546">
        <f t="shared" si="8"/>
        <v>9.6444577226575099</v>
      </c>
      <c r="R546">
        <f>'Exploratory Data Analysis - vid'!X545</f>
        <v>415</v>
      </c>
    </row>
    <row r="547" spans="1:18" x14ac:dyDescent="0.35">
      <c r="A547">
        <v>545</v>
      </c>
      <c r="B547" t="str">
        <f>'Exploratory Data Analysis - vid'!B546</f>
        <v>HXHk-U6MNTg</v>
      </c>
      <c r="C547">
        <f>'Exploratory Data Analysis - vid'!N546</f>
        <v>11</v>
      </c>
      <c r="D547">
        <f>'Exploratory Data Analysis - vid'!O546</f>
        <v>2021</v>
      </c>
      <c r="E547">
        <f>IF('Exploratory Data Analysis - vid'!$AF546 = 'Multiple LR'!E$2,1,0)</f>
        <v>0</v>
      </c>
      <c r="F547">
        <f>IF('Exploratory Data Analysis - vid'!$AF546 = 'Multiple LR'!F$2,1,0)</f>
        <v>0</v>
      </c>
      <c r="G547">
        <f>IF('Exploratory Data Analysis - vid'!$AF546 = 'Multiple LR'!G$2,1,0)</f>
        <v>1</v>
      </c>
      <c r="H547">
        <f>IF('Exploratory Data Analysis - vid'!$AF546 = 'Multiple LR'!H$2,1,0)</f>
        <v>0</v>
      </c>
      <c r="I547">
        <f xml:space="preserve"> IF('Exploratory Data Analysis - vid'!$AL546='Multiple LR'!I$2,1,0)</f>
        <v>0</v>
      </c>
      <c r="J547">
        <f xml:space="preserve"> IF('Exploratory Data Analysis - vid'!$AL546='Multiple LR'!J$2,1,0)</f>
        <v>0</v>
      </c>
      <c r="K547">
        <f xml:space="preserve"> IF('Exploratory Data Analysis - vid'!$AL546='Multiple LR'!K$2,1,0)</f>
        <v>1</v>
      </c>
      <c r="L547">
        <f xml:space="preserve"> IF('Exploratory Data Analysis - vid'!$AL546='Multiple LR'!L$2,1,0)</f>
        <v>0</v>
      </c>
      <c r="M547">
        <f xml:space="preserve"> IF('Exploratory Data Analysis - vid'!$AL546='Multiple LR'!M$2,1,0)</f>
        <v>0</v>
      </c>
      <c r="N547">
        <f xml:space="preserve"> IF('Exploratory Data Analysis - vid'!$AL546='Multiple LR'!N$2,1,0)</f>
        <v>0</v>
      </c>
      <c r="O547">
        <v>646</v>
      </c>
      <c r="P547">
        <f>'Exploratory Data Analysis - vid'!V546</f>
        <v>1647591</v>
      </c>
      <c r="Q547">
        <f t="shared" si="8"/>
        <v>14.314824779038247</v>
      </c>
      <c r="R547">
        <f>'Exploratory Data Analysis - vid'!X546</f>
        <v>16849</v>
      </c>
    </row>
    <row r="548" spans="1:18" x14ac:dyDescent="0.35">
      <c r="A548">
        <v>546</v>
      </c>
      <c r="B548" t="str">
        <f>'Exploratory Data Analysis - vid'!B547</f>
        <v>EQxQruN22Hk</v>
      </c>
      <c r="C548">
        <f>'Exploratory Data Analysis - vid'!N547</f>
        <v>11</v>
      </c>
      <c r="D548">
        <f>'Exploratory Data Analysis - vid'!O547</f>
        <v>2021</v>
      </c>
      <c r="E548">
        <f>IF('Exploratory Data Analysis - vid'!$AF547 = 'Multiple LR'!E$2,1,0)</f>
        <v>1</v>
      </c>
      <c r="F548">
        <f>IF('Exploratory Data Analysis - vid'!$AF547 = 'Multiple LR'!F$2,1,0)</f>
        <v>0</v>
      </c>
      <c r="G548">
        <f>IF('Exploratory Data Analysis - vid'!$AF547 = 'Multiple LR'!G$2,1,0)</f>
        <v>0</v>
      </c>
      <c r="H548">
        <f>IF('Exploratory Data Analysis - vid'!$AF547 = 'Multiple LR'!H$2,1,0)</f>
        <v>0</v>
      </c>
      <c r="I548">
        <f xml:space="preserve"> IF('Exploratory Data Analysis - vid'!$AL547='Multiple LR'!I$2,1,0)</f>
        <v>0</v>
      </c>
      <c r="J548">
        <f xml:space="preserve"> IF('Exploratory Data Analysis - vid'!$AL547='Multiple LR'!J$2,1,0)</f>
        <v>1</v>
      </c>
      <c r="K548">
        <f xml:space="preserve"> IF('Exploratory Data Analysis - vid'!$AL547='Multiple LR'!K$2,1,0)</f>
        <v>0</v>
      </c>
      <c r="L548">
        <f xml:space="preserve"> IF('Exploratory Data Analysis - vid'!$AL547='Multiple LR'!L$2,1,0)</f>
        <v>0</v>
      </c>
      <c r="M548">
        <f xml:space="preserve"> IF('Exploratory Data Analysis - vid'!$AL547='Multiple LR'!M$2,1,0)</f>
        <v>0</v>
      </c>
      <c r="N548">
        <f xml:space="preserve"> IF('Exploratory Data Analysis - vid'!$AL547='Multiple LR'!N$2,1,0)</f>
        <v>0</v>
      </c>
      <c r="O548">
        <v>378</v>
      </c>
      <c r="P548">
        <f>'Exploratory Data Analysis - vid'!V547</f>
        <v>15560</v>
      </c>
      <c r="Q548">
        <f t="shared" si="8"/>
        <v>9.6524587977323826</v>
      </c>
      <c r="R548">
        <f>'Exploratory Data Analysis - vid'!X547</f>
        <v>308</v>
      </c>
    </row>
    <row r="549" spans="1:18" x14ac:dyDescent="0.35">
      <c r="A549">
        <v>547</v>
      </c>
      <c r="B549" t="str">
        <f>'Exploratory Data Analysis - vid'!B548</f>
        <v>UAV_Dbte1D4</v>
      </c>
      <c r="C549">
        <f>'Exploratory Data Analysis - vid'!N548</f>
        <v>11</v>
      </c>
      <c r="D549">
        <f>'Exploratory Data Analysis - vid'!O548</f>
        <v>2021</v>
      </c>
      <c r="E549">
        <f>IF('Exploratory Data Analysis - vid'!$AF548 = 'Multiple LR'!E$2,1,0)</f>
        <v>1</v>
      </c>
      <c r="F549">
        <f>IF('Exploratory Data Analysis - vid'!$AF548 = 'Multiple LR'!F$2,1,0)</f>
        <v>0</v>
      </c>
      <c r="G549">
        <f>IF('Exploratory Data Analysis - vid'!$AF548 = 'Multiple LR'!G$2,1,0)</f>
        <v>0</v>
      </c>
      <c r="H549">
        <f>IF('Exploratory Data Analysis - vid'!$AF548 = 'Multiple LR'!H$2,1,0)</f>
        <v>0</v>
      </c>
      <c r="I549">
        <f xml:space="preserve"> IF('Exploratory Data Analysis - vid'!$AL548='Multiple LR'!I$2,1,0)</f>
        <v>0</v>
      </c>
      <c r="J549">
        <f xml:space="preserve"> IF('Exploratory Data Analysis - vid'!$AL548='Multiple LR'!J$2,1,0)</f>
        <v>0</v>
      </c>
      <c r="K549">
        <f xml:space="preserve"> IF('Exploratory Data Analysis - vid'!$AL548='Multiple LR'!K$2,1,0)</f>
        <v>0</v>
      </c>
      <c r="L549">
        <f xml:space="preserve"> IF('Exploratory Data Analysis - vid'!$AL548='Multiple LR'!L$2,1,0)</f>
        <v>0</v>
      </c>
      <c r="M549">
        <f xml:space="preserve"> IF('Exploratory Data Analysis - vid'!$AL548='Multiple LR'!M$2,1,0)</f>
        <v>0</v>
      </c>
      <c r="N549">
        <f xml:space="preserve"> IF('Exploratory Data Analysis - vid'!$AL548='Multiple LR'!N$2,1,0)</f>
        <v>1</v>
      </c>
      <c r="O549">
        <v>520</v>
      </c>
      <c r="P549">
        <f>'Exploratory Data Analysis - vid'!V548</f>
        <v>175198</v>
      </c>
      <c r="Q549">
        <f t="shared" si="8"/>
        <v>12.073672041894156</v>
      </c>
      <c r="R549">
        <f>'Exploratory Data Analysis - vid'!X548</f>
        <v>3219</v>
      </c>
    </row>
    <row r="550" spans="1:18" x14ac:dyDescent="0.35">
      <c r="A550">
        <v>548</v>
      </c>
      <c r="B550" t="str">
        <f>'Exploratory Data Analysis - vid'!B549</f>
        <v>PGehY1cT_A4</v>
      </c>
      <c r="C550">
        <f>'Exploratory Data Analysis - vid'!N549</f>
        <v>11</v>
      </c>
      <c r="D550">
        <f>'Exploratory Data Analysis - vid'!O549</f>
        <v>2021</v>
      </c>
      <c r="E550">
        <f>IF('Exploratory Data Analysis - vid'!$AF549 = 'Multiple LR'!E$2,1,0)</f>
        <v>1</v>
      </c>
      <c r="F550">
        <f>IF('Exploratory Data Analysis - vid'!$AF549 = 'Multiple LR'!F$2,1,0)</f>
        <v>0</v>
      </c>
      <c r="G550">
        <f>IF('Exploratory Data Analysis - vid'!$AF549 = 'Multiple LR'!G$2,1,0)</f>
        <v>0</v>
      </c>
      <c r="H550">
        <f>IF('Exploratory Data Analysis - vid'!$AF549 = 'Multiple LR'!H$2,1,0)</f>
        <v>0</v>
      </c>
      <c r="I550">
        <f xml:space="preserve"> IF('Exploratory Data Analysis - vid'!$AL549='Multiple LR'!I$2,1,0)</f>
        <v>0</v>
      </c>
      <c r="J550">
        <f xml:space="preserve"> IF('Exploratory Data Analysis - vid'!$AL549='Multiple LR'!J$2,1,0)</f>
        <v>1</v>
      </c>
      <c r="K550">
        <f xml:space="preserve"> IF('Exploratory Data Analysis - vid'!$AL549='Multiple LR'!K$2,1,0)</f>
        <v>0</v>
      </c>
      <c r="L550">
        <f xml:space="preserve"> IF('Exploratory Data Analysis - vid'!$AL549='Multiple LR'!L$2,1,0)</f>
        <v>0</v>
      </c>
      <c r="M550">
        <f xml:space="preserve"> IF('Exploratory Data Analysis - vid'!$AL549='Multiple LR'!M$2,1,0)</f>
        <v>0</v>
      </c>
      <c r="N550">
        <f xml:space="preserve"> IF('Exploratory Data Analysis - vid'!$AL549='Multiple LR'!N$2,1,0)</f>
        <v>0</v>
      </c>
      <c r="O550">
        <v>501</v>
      </c>
      <c r="P550">
        <f>'Exploratory Data Analysis - vid'!V549</f>
        <v>81471</v>
      </c>
      <c r="Q550">
        <f t="shared" si="8"/>
        <v>11.308002407686212</v>
      </c>
      <c r="R550">
        <f>'Exploratory Data Analysis - vid'!X549</f>
        <v>1801</v>
      </c>
    </row>
    <row r="551" spans="1:18" x14ac:dyDescent="0.35">
      <c r="A551">
        <v>549</v>
      </c>
      <c r="B551" t="str">
        <f>'Exploratory Data Analysis - vid'!B550</f>
        <v>WQg2Z7GP57g</v>
      </c>
      <c r="C551">
        <f>'Exploratory Data Analysis - vid'!N550</f>
        <v>11</v>
      </c>
      <c r="D551">
        <f>'Exploratory Data Analysis - vid'!O550</f>
        <v>2021</v>
      </c>
      <c r="E551">
        <f>IF('Exploratory Data Analysis - vid'!$AF550 = 'Multiple LR'!E$2,1,0)</f>
        <v>1</v>
      </c>
      <c r="F551">
        <f>IF('Exploratory Data Analysis - vid'!$AF550 = 'Multiple LR'!F$2,1,0)</f>
        <v>0</v>
      </c>
      <c r="G551">
        <f>IF('Exploratory Data Analysis - vid'!$AF550 = 'Multiple LR'!G$2,1,0)</f>
        <v>0</v>
      </c>
      <c r="H551">
        <f>IF('Exploratory Data Analysis - vid'!$AF550 = 'Multiple LR'!H$2,1,0)</f>
        <v>0</v>
      </c>
      <c r="I551">
        <f xml:space="preserve"> IF('Exploratory Data Analysis - vid'!$AL550='Multiple LR'!I$2,1,0)</f>
        <v>0</v>
      </c>
      <c r="J551">
        <f xml:space="preserve"> IF('Exploratory Data Analysis - vid'!$AL550='Multiple LR'!J$2,1,0)</f>
        <v>1</v>
      </c>
      <c r="K551">
        <f xml:space="preserve"> IF('Exploratory Data Analysis - vid'!$AL550='Multiple LR'!K$2,1,0)</f>
        <v>0</v>
      </c>
      <c r="L551">
        <f xml:space="preserve"> IF('Exploratory Data Analysis - vid'!$AL550='Multiple LR'!L$2,1,0)</f>
        <v>0</v>
      </c>
      <c r="M551">
        <f xml:space="preserve"> IF('Exploratory Data Analysis - vid'!$AL550='Multiple LR'!M$2,1,0)</f>
        <v>0</v>
      </c>
      <c r="N551">
        <f xml:space="preserve"> IF('Exploratory Data Analysis - vid'!$AL550='Multiple LR'!N$2,1,0)</f>
        <v>0</v>
      </c>
      <c r="O551">
        <v>1110</v>
      </c>
      <c r="P551">
        <f>'Exploratory Data Analysis - vid'!V550</f>
        <v>85435</v>
      </c>
      <c r="Q551">
        <f t="shared" si="8"/>
        <v>11.355511131882373</v>
      </c>
      <c r="R551">
        <f>'Exploratory Data Analysis - vid'!X550</f>
        <v>1967</v>
      </c>
    </row>
    <row r="552" spans="1:18" x14ac:dyDescent="0.35">
      <c r="A552">
        <v>550</v>
      </c>
      <c r="B552" t="str">
        <f>'Exploratory Data Analysis - vid'!B551</f>
        <v>aeu-veTw-qY</v>
      </c>
      <c r="C552">
        <f>'Exploratory Data Analysis - vid'!N551</f>
        <v>11</v>
      </c>
      <c r="D552">
        <f>'Exploratory Data Analysis - vid'!O551</f>
        <v>2021</v>
      </c>
      <c r="E552">
        <f>IF('Exploratory Data Analysis - vid'!$AF551 = 'Multiple LR'!E$2,1,0)</f>
        <v>1</v>
      </c>
      <c r="F552">
        <f>IF('Exploratory Data Analysis - vid'!$AF551 = 'Multiple LR'!F$2,1,0)</f>
        <v>0</v>
      </c>
      <c r="G552">
        <f>IF('Exploratory Data Analysis - vid'!$AF551 = 'Multiple LR'!G$2,1,0)</f>
        <v>0</v>
      </c>
      <c r="H552">
        <f>IF('Exploratory Data Analysis - vid'!$AF551 = 'Multiple LR'!H$2,1,0)</f>
        <v>0</v>
      </c>
      <c r="I552">
        <f xml:space="preserve"> IF('Exploratory Data Analysis - vid'!$AL551='Multiple LR'!I$2,1,0)</f>
        <v>0</v>
      </c>
      <c r="J552">
        <f xml:space="preserve"> IF('Exploratory Data Analysis - vid'!$AL551='Multiple LR'!J$2,1,0)</f>
        <v>1</v>
      </c>
      <c r="K552">
        <f xml:space="preserve"> IF('Exploratory Data Analysis - vid'!$AL551='Multiple LR'!K$2,1,0)</f>
        <v>0</v>
      </c>
      <c r="L552">
        <f xml:space="preserve"> IF('Exploratory Data Analysis - vid'!$AL551='Multiple LR'!L$2,1,0)</f>
        <v>0</v>
      </c>
      <c r="M552">
        <f xml:space="preserve"> IF('Exploratory Data Analysis - vid'!$AL551='Multiple LR'!M$2,1,0)</f>
        <v>0</v>
      </c>
      <c r="N552">
        <f xml:space="preserve"> IF('Exploratory Data Analysis - vid'!$AL551='Multiple LR'!N$2,1,0)</f>
        <v>0</v>
      </c>
      <c r="O552">
        <v>377</v>
      </c>
      <c r="P552">
        <f>'Exploratory Data Analysis - vid'!V551</f>
        <v>221468</v>
      </c>
      <c r="Q552">
        <f t="shared" si="8"/>
        <v>12.30803338850464</v>
      </c>
      <c r="R552">
        <f>'Exploratory Data Analysis - vid'!X551</f>
        <v>5610</v>
      </c>
    </row>
    <row r="553" spans="1:18" x14ac:dyDescent="0.35">
      <c r="A553">
        <v>551</v>
      </c>
      <c r="B553" t="str">
        <f>'Exploratory Data Analysis - vid'!B552</f>
        <v>v_qnXhkhLgU</v>
      </c>
      <c r="C553">
        <f>'Exploratory Data Analysis - vid'!N552</f>
        <v>11</v>
      </c>
      <c r="D553">
        <f>'Exploratory Data Analysis - vid'!O552</f>
        <v>2021</v>
      </c>
      <c r="E553">
        <f>IF('Exploratory Data Analysis - vid'!$AF552 = 'Multiple LR'!E$2,1,0)</f>
        <v>1</v>
      </c>
      <c r="F553">
        <f>IF('Exploratory Data Analysis - vid'!$AF552 = 'Multiple LR'!F$2,1,0)</f>
        <v>0</v>
      </c>
      <c r="G553">
        <f>IF('Exploratory Data Analysis - vid'!$AF552 = 'Multiple LR'!G$2,1,0)</f>
        <v>0</v>
      </c>
      <c r="H553">
        <f>IF('Exploratory Data Analysis - vid'!$AF552 = 'Multiple LR'!H$2,1,0)</f>
        <v>0</v>
      </c>
      <c r="I553">
        <f xml:space="preserve"> IF('Exploratory Data Analysis - vid'!$AL552='Multiple LR'!I$2,1,0)</f>
        <v>0</v>
      </c>
      <c r="J553">
        <f xml:space="preserve"> IF('Exploratory Data Analysis - vid'!$AL552='Multiple LR'!J$2,1,0)</f>
        <v>1</v>
      </c>
      <c r="K553">
        <f xml:space="preserve"> IF('Exploratory Data Analysis - vid'!$AL552='Multiple LR'!K$2,1,0)</f>
        <v>0</v>
      </c>
      <c r="L553">
        <f xml:space="preserve"> IF('Exploratory Data Analysis - vid'!$AL552='Multiple LR'!L$2,1,0)</f>
        <v>0</v>
      </c>
      <c r="M553">
        <f xml:space="preserve"> IF('Exploratory Data Analysis - vid'!$AL552='Multiple LR'!M$2,1,0)</f>
        <v>0</v>
      </c>
      <c r="N553">
        <f xml:space="preserve"> IF('Exploratory Data Analysis - vid'!$AL552='Multiple LR'!N$2,1,0)</f>
        <v>0</v>
      </c>
      <c r="O553">
        <v>809</v>
      </c>
      <c r="P553">
        <f>'Exploratory Data Analysis - vid'!V552</f>
        <v>32767</v>
      </c>
      <c r="Q553">
        <f t="shared" si="8"/>
        <v>10.397177190355384</v>
      </c>
      <c r="R553">
        <f>'Exploratory Data Analysis - vid'!X552</f>
        <v>879</v>
      </c>
    </row>
    <row r="554" spans="1:18" x14ac:dyDescent="0.35">
      <c r="A554">
        <v>552</v>
      </c>
      <c r="B554" t="str">
        <f>'Exploratory Data Analysis - vid'!B553</f>
        <v>mwm0cMXY2Fk</v>
      </c>
      <c r="C554">
        <f>'Exploratory Data Analysis - vid'!N553</f>
        <v>11</v>
      </c>
      <c r="D554">
        <f>'Exploratory Data Analysis - vid'!O553</f>
        <v>2021</v>
      </c>
      <c r="E554">
        <f>IF('Exploratory Data Analysis - vid'!$AF553 = 'Multiple LR'!E$2,1,0)</f>
        <v>1</v>
      </c>
      <c r="F554">
        <f>IF('Exploratory Data Analysis - vid'!$AF553 = 'Multiple LR'!F$2,1,0)</f>
        <v>0</v>
      </c>
      <c r="G554">
        <f>IF('Exploratory Data Analysis - vid'!$AF553 = 'Multiple LR'!G$2,1,0)</f>
        <v>0</v>
      </c>
      <c r="H554">
        <f>IF('Exploratory Data Analysis - vid'!$AF553 = 'Multiple LR'!H$2,1,0)</f>
        <v>0</v>
      </c>
      <c r="I554">
        <f xml:space="preserve"> IF('Exploratory Data Analysis - vid'!$AL553='Multiple LR'!I$2,1,0)</f>
        <v>0</v>
      </c>
      <c r="J554">
        <f xml:space="preserve"> IF('Exploratory Data Analysis - vid'!$AL553='Multiple LR'!J$2,1,0)</f>
        <v>0</v>
      </c>
      <c r="K554">
        <f xml:space="preserve"> IF('Exploratory Data Analysis - vid'!$AL553='Multiple LR'!K$2,1,0)</f>
        <v>1</v>
      </c>
      <c r="L554">
        <f xml:space="preserve"> IF('Exploratory Data Analysis - vid'!$AL553='Multiple LR'!L$2,1,0)</f>
        <v>0</v>
      </c>
      <c r="M554">
        <f xml:space="preserve"> IF('Exploratory Data Analysis - vid'!$AL553='Multiple LR'!M$2,1,0)</f>
        <v>0</v>
      </c>
      <c r="N554">
        <f xml:space="preserve"> IF('Exploratory Data Analysis - vid'!$AL553='Multiple LR'!N$2,1,0)</f>
        <v>0</v>
      </c>
      <c r="O554">
        <v>576</v>
      </c>
      <c r="P554">
        <f>'Exploratory Data Analysis - vid'!V553</f>
        <v>28640</v>
      </c>
      <c r="Q554">
        <f t="shared" si="8"/>
        <v>10.262559621074582</v>
      </c>
      <c r="R554">
        <f>'Exploratory Data Analysis - vid'!X553</f>
        <v>719</v>
      </c>
    </row>
    <row r="555" spans="1:18" x14ac:dyDescent="0.35">
      <c r="A555">
        <v>553</v>
      </c>
      <c r="B555" t="str">
        <f>'Exploratory Data Analysis - vid'!B554</f>
        <v>sfTev4yYwm8</v>
      </c>
      <c r="C555">
        <f>'Exploratory Data Analysis - vid'!N554</f>
        <v>11</v>
      </c>
      <c r="D555">
        <f>'Exploratory Data Analysis - vid'!O554</f>
        <v>2021</v>
      </c>
      <c r="E555">
        <f>IF('Exploratory Data Analysis - vid'!$AF554 = 'Multiple LR'!E$2,1,0)</f>
        <v>1</v>
      </c>
      <c r="F555">
        <f>IF('Exploratory Data Analysis - vid'!$AF554 = 'Multiple LR'!F$2,1,0)</f>
        <v>0</v>
      </c>
      <c r="G555">
        <f>IF('Exploratory Data Analysis - vid'!$AF554 = 'Multiple LR'!G$2,1,0)</f>
        <v>0</v>
      </c>
      <c r="H555">
        <f>IF('Exploratory Data Analysis - vid'!$AF554 = 'Multiple LR'!H$2,1,0)</f>
        <v>0</v>
      </c>
      <c r="I555">
        <f xml:space="preserve"> IF('Exploratory Data Analysis - vid'!$AL554='Multiple LR'!I$2,1,0)</f>
        <v>0</v>
      </c>
      <c r="J555">
        <f xml:space="preserve"> IF('Exploratory Data Analysis - vid'!$AL554='Multiple LR'!J$2,1,0)</f>
        <v>0</v>
      </c>
      <c r="K555">
        <f xml:space="preserve"> IF('Exploratory Data Analysis - vid'!$AL554='Multiple LR'!K$2,1,0)</f>
        <v>1</v>
      </c>
      <c r="L555">
        <f xml:space="preserve"> IF('Exploratory Data Analysis - vid'!$AL554='Multiple LR'!L$2,1,0)</f>
        <v>0</v>
      </c>
      <c r="M555">
        <f xml:space="preserve"> IF('Exploratory Data Analysis - vid'!$AL554='Multiple LR'!M$2,1,0)</f>
        <v>0</v>
      </c>
      <c r="N555">
        <f xml:space="preserve"> IF('Exploratory Data Analysis - vid'!$AL554='Multiple LR'!N$2,1,0)</f>
        <v>0</v>
      </c>
      <c r="O555">
        <v>729</v>
      </c>
      <c r="P555">
        <f>'Exploratory Data Analysis - vid'!V554</f>
        <v>21606</v>
      </c>
      <c r="Q555">
        <f t="shared" si="8"/>
        <v>9.9807263328769302</v>
      </c>
      <c r="R555">
        <f>'Exploratory Data Analysis - vid'!X554</f>
        <v>326</v>
      </c>
    </row>
    <row r="556" spans="1:18" x14ac:dyDescent="0.35">
      <c r="A556">
        <v>554</v>
      </c>
      <c r="B556" t="str">
        <f>'Exploratory Data Analysis - vid'!B555</f>
        <v>vKyQdy1DHvE</v>
      </c>
      <c r="C556">
        <f>'Exploratory Data Analysis - vid'!N555</f>
        <v>11</v>
      </c>
      <c r="D556">
        <f>'Exploratory Data Analysis - vid'!O555</f>
        <v>2021</v>
      </c>
      <c r="E556">
        <f>IF('Exploratory Data Analysis - vid'!$AF555 = 'Multiple LR'!E$2,1,0)</f>
        <v>1</v>
      </c>
      <c r="F556">
        <f>IF('Exploratory Data Analysis - vid'!$AF555 = 'Multiple LR'!F$2,1,0)</f>
        <v>0</v>
      </c>
      <c r="G556">
        <f>IF('Exploratory Data Analysis - vid'!$AF555 = 'Multiple LR'!G$2,1,0)</f>
        <v>0</v>
      </c>
      <c r="H556">
        <f>IF('Exploratory Data Analysis - vid'!$AF555 = 'Multiple LR'!H$2,1,0)</f>
        <v>0</v>
      </c>
      <c r="I556">
        <f xml:space="preserve"> IF('Exploratory Data Analysis - vid'!$AL555='Multiple LR'!I$2,1,0)</f>
        <v>0</v>
      </c>
      <c r="J556">
        <f xml:space="preserve"> IF('Exploratory Data Analysis - vid'!$AL555='Multiple LR'!J$2,1,0)</f>
        <v>0</v>
      </c>
      <c r="K556">
        <f xml:space="preserve"> IF('Exploratory Data Analysis - vid'!$AL555='Multiple LR'!K$2,1,0)</f>
        <v>1</v>
      </c>
      <c r="L556">
        <f xml:space="preserve"> IF('Exploratory Data Analysis - vid'!$AL555='Multiple LR'!L$2,1,0)</f>
        <v>0</v>
      </c>
      <c r="M556">
        <f xml:space="preserve"> IF('Exploratory Data Analysis - vid'!$AL555='Multiple LR'!M$2,1,0)</f>
        <v>0</v>
      </c>
      <c r="N556">
        <f xml:space="preserve"> IF('Exploratory Data Analysis - vid'!$AL555='Multiple LR'!N$2,1,0)</f>
        <v>0</v>
      </c>
      <c r="O556">
        <v>544</v>
      </c>
      <c r="P556">
        <f>'Exploratory Data Analysis - vid'!V555</f>
        <v>10390</v>
      </c>
      <c r="Q556">
        <f t="shared" si="8"/>
        <v>9.2485990840932732</v>
      </c>
      <c r="R556">
        <f>'Exploratory Data Analysis - vid'!X555</f>
        <v>271</v>
      </c>
    </row>
    <row r="557" spans="1:18" x14ac:dyDescent="0.35">
      <c r="A557">
        <v>555</v>
      </c>
      <c r="B557" t="str">
        <f>'Exploratory Data Analysis - vid'!B556</f>
        <v>waEHcpLN6Uo</v>
      </c>
      <c r="C557">
        <f>'Exploratory Data Analysis - vid'!N556</f>
        <v>11</v>
      </c>
      <c r="D557">
        <f>'Exploratory Data Analysis - vid'!O556</f>
        <v>2021</v>
      </c>
      <c r="E557">
        <f>IF('Exploratory Data Analysis - vid'!$AF556 = 'Multiple LR'!E$2,1,0)</f>
        <v>0</v>
      </c>
      <c r="F557">
        <f>IF('Exploratory Data Analysis - vid'!$AF556 = 'Multiple LR'!F$2,1,0)</f>
        <v>0</v>
      </c>
      <c r="G557">
        <f>IF('Exploratory Data Analysis - vid'!$AF556 = 'Multiple LR'!G$2,1,0)</f>
        <v>1</v>
      </c>
      <c r="H557">
        <f>IF('Exploratory Data Analysis - vid'!$AF556 = 'Multiple LR'!H$2,1,0)</f>
        <v>0</v>
      </c>
      <c r="I557">
        <f xml:space="preserve"> IF('Exploratory Data Analysis - vid'!$AL556='Multiple LR'!I$2,1,0)</f>
        <v>0</v>
      </c>
      <c r="J557">
        <f xml:space="preserve"> IF('Exploratory Data Analysis - vid'!$AL556='Multiple LR'!J$2,1,0)</f>
        <v>1</v>
      </c>
      <c r="K557">
        <f xml:space="preserve"> IF('Exploratory Data Analysis - vid'!$AL556='Multiple LR'!K$2,1,0)</f>
        <v>0</v>
      </c>
      <c r="L557">
        <f xml:space="preserve"> IF('Exploratory Data Analysis - vid'!$AL556='Multiple LR'!L$2,1,0)</f>
        <v>0</v>
      </c>
      <c r="M557">
        <f xml:space="preserve"> IF('Exploratory Data Analysis - vid'!$AL556='Multiple LR'!M$2,1,0)</f>
        <v>0</v>
      </c>
      <c r="N557">
        <f xml:space="preserve"> IF('Exploratory Data Analysis - vid'!$AL556='Multiple LR'!N$2,1,0)</f>
        <v>0</v>
      </c>
      <c r="O557">
        <v>356</v>
      </c>
      <c r="P557">
        <f>'Exploratory Data Analysis - vid'!V556</f>
        <v>51615</v>
      </c>
      <c r="Q557">
        <f t="shared" si="8"/>
        <v>10.851567606899691</v>
      </c>
      <c r="R557">
        <f>'Exploratory Data Analysis - vid'!X556</f>
        <v>1339</v>
      </c>
    </row>
    <row r="558" spans="1:18" x14ac:dyDescent="0.35">
      <c r="A558">
        <v>556</v>
      </c>
      <c r="B558" t="str">
        <f>'Exploratory Data Analysis - vid'!B557</f>
        <v>XjUTQOl9gO8</v>
      </c>
      <c r="C558">
        <f>'Exploratory Data Analysis - vid'!N557</f>
        <v>11</v>
      </c>
      <c r="D558">
        <f>'Exploratory Data Analysis - vid'!O557</f>
        <v>2021</v>
      </c>
      <c r="E558">
        <f>IF('Exploratory Data Analysis - vid'!$AF557 = 'Multiple LR'!E$2,1,0)</f>
        <v>0</v>
      </c>
      <c r="F558">
        <f>IF('Exploratory Data Analysis - vid'!$AF557 = 'Multiple LR'!F$2,1,0)</f>
        <v>0</v>
      </c>
      <c r="G558">
        <f>IF('Exploratory Data Analysis - vid'!$AF557 = 'Multiple LR'!G$2,1,0)</f>
        <v>1</v>
      </c>
      <c r="H558">
        <f>IF('Exploratory Data Analysis - vid'!$AF557 = 'Multiple LR'!H$2,1,0)</f>
        <v>0</v>
      </c>
      <c r="I558">
        <f xml:space="preserve"> IF('Exploratory Data Analysis - vid'!$AL557='Multiple LR'!I$2,1,0)</f>
        <v>0</v>
      </c>
      <c r="J558">
        <f xml:space="preserve"> IF('Exploratory Data Analysis - vid'!$AL557='Multiple LR'!J$2,1,0)</f>
        <v>1</v>
      </c>
      <c r="K558">
        <f xml:space="preserve"> IF('Exploratory Data Analysis - vid'!$AL557='Multiple LR'!K$2,1,0)</f>
        <v>0</v>
      </c>
      <c r="L558">
        <f xml:space="preserve"> IF('Exploratory Data Analysis - vid'!$AL557='Multiple LR'!L$2,1,0)</f>
        <v>0</v>
      </c>
      <c r="M558">
        <f xml:space="preserve"> IF('Exploratory Data Analysis - vid'!$AL557='Multiple LR'!M$2,1,0)</f>
        <v>0</v>
      </c>
      <c r="N558">
        <f xml:space="preserve"> IF('Exploratory Data Analysis - vid'!$AL557='Multiple LR'!N$2,1,0)</f>
        <v>0</v>
      </c>
      <c r="O558">
        <v>415</v>
      </c>
      <c r="P558">
        <f>'Exploratory Data Analysis - vid'!V557</f>
        <v>57279</v>
      </c>
      <c r="Q558">
        <f t="shared" si="8"/>
        <v>10.955689343381573</v>
      </c>
      <c r="R558">
        <f>'Exploratory Data Analysis - vid'!X557</f>
        <v>1295</v>
      </c>
    </row>
    <row r="559" spans="1:18" x14ac:dyDescent="0.35">
      <c r="A559">
        <v>557</v>
      </c>
      <c r="B559" t="str">
        <f>'Exploratory Data Analysis - vid'!B558</f>
        <v>UbVnyEm1BAI</v>
      </c>
      <c r="C559">
        <f>'Exploratory Data Analysis - vid'!N558</f>
        <v>11</v>
      </c>
      <c r="D559">
        <f>'Exploratory Data Analysis - vid'!O558</f>
        <v>2021</v>
      </c>
      <c r="E559">
        <f>IF('Exploratory Data Analysis - vid'!$AF558 = 'Multiple LR'!E$2,1,0)</f>
        <v>1</v>
      </c>
      <c r="F559">
        <f>IF('Exploratory Data Analysis - vid'!$AF558 = 'Multiple LR'!F$2,1,0)</f>
        <v>0</v>
      </c>
      <c r="G559">
        <f>IF('Exploratory Data Analysis - vid'!$AF558 = 'Multiple LR'!G$2,1,0)</f>
        <v>0</v>
      </c>
      <c r="H559">
        <f>IF('Exploratory Data Analysis - vid'!$AF558 = 'Multiple LR'!H$2,1,0)</f>
        <v>0</v>
      </c>
      <c r="I559">
        <f xml:space="preserve"> IF('Exploratory Data Analysis - vid'!$AL558='Multiple LR'!I$2,1,0)</f>
        <v>0</v>
      </c>
      <c r="J559">
        <f xml:space="preserve"> IF('Exploratory Data Analysis - vid'!$AL558='Multiple LR'!J$2,1,0)</f>
        <v>0</v>
      </c>
      <c r="K559">
        <f xml:space="preserve"> IF('Exploratory Data Analysis - vid'!$AL558='Multiple LR'!K$2,1,0)</f>
        <v>1</v>
      </c>
      <c r="L559">
        <f xml:space="preserve"> IF('Exploratory Data Analysis - vid'!$AL558='Multiple LR'!L$2,1,0)</f>
        <v>0</v>
      </c>
      <c r="M559">
        <f xml:space="preserve"> IF('Exploratory Data Analysis - vid'!$AL558='Multiple LR'!M$2,1,0)</f>
        <v>0</v>
      </c>
      <c r="N559">
        <f xml:space="preserve"> IF('Exploratory Data Analysis - vid'!$AL558='Multiple LR'!N$2,1,0)</f>
        <v>0</v>
      </c>
      <c r="O559">
        <v>518</v>
      </c>
      <c r="P559">
        <f>'Exploratory Data Analysis - vid'!V558</f>
        <v>17415</v>
      </c>
      <c r="Q559">
        <f t="shared" si="8"/>
        <v>9.7650871828001016</v>
      </c>
      <c r="R559">
        <f>'Exploratory Data Analysis - vid'!X558</f>
        <v>423</v>
      </c>
    </row>
    <row r="560" spans="1:18" x14ac:dyDescent="0.35">
      <c r="A560">
        <v>558</v>
      </c>
      <c r="B560" t="str">
        <f>'Exploratory Data Analysis - vid'!B559</f>
        <v>4flYQpHC1Ow</v>
      </c>
      <c r="C560">
        <f>'Exploratory Data Analysis - vid'!N559</f>
        <v>11</v>
      </c>
      <c r="D560">
        <f>'Exploratory Data Analysis - vid'!O559</f>
        <v>2021</v>
      </c>
      <c r="E560">
        <f>IF('Exploratory Data Analysis - vid'!$AF559 = 'Multiple LR'!E$2,1,0)</f>
        <v>0</v>
      </c>
      <c r="F560">
        <f>IF('Exploratory Data Analysis - vid'!$AF559 = 'Multiple LR'!F$2,1,0)</f>
        <v>1</v>
      </c>
      <c r="G560">
        <f>IF('Exploratory Data Analysis - vid'!$AF559 = 'Multiple LR'!G$2,1,0)</f>
        <v>0</v>
      </c>
      <c r="H560">
        <f>IF('Exploratory Data Analysis - vid'!$AF559 = 'Multiple LR'!H$2,1,0)</f>
        <v>0</v>
      </c>
      <c r="I560">
        <f xml:space="preserve"> IF('Exploratory Data Analysis - vid'!$AL559='Multiple LR'!I$2,1,0)</f>
        <v>0</v>
      </c>
      <c r="J560">
        <f xml:space="preserve"> IF('Exploratory Data Analysis - vid'!$AL559='Multiple LR'!J$2,1,0)</f>
        <v>0</v>
      </c>
      <c r="K560">
        <f xml:space="preserve"> IF('Exploratory Data Analysis - vid'!$AL559='Multiple LR'!K$2,1,0)</f>
        <v>0</v>
      </c>
      <c r="L560">
        <f xml:space="preserve"> IF('Exploratory Data Analysis - vid'!$AL559='Multiple LR'!L$2,1,0)</f>
        <v>0</v>
      </c>
      <c r="M560">
        <f xml:space="preserve"> IF('Exploratory Data Analysis - vid'!$AL559='Multiple LR'!M$2,1,0)</f>
        <v>0</v>
      </c>
      <c r="N560">
        <f xml:space="preserve"> IF('Exploratory Data Analysis - vid'!$AL559='Multiple LR'!N$2,1,0)</f>
        <v>1</v>
      </c>
      <c r="O560">
        <v>628</v>
      </c>
      <c r="P560">
        <f>'Exploratory Data Analysis - vid'!V559</f>
        <v>10196</v>
      </c>
      <c r="Q560">
        <f t="shared" si="8"/>
        <v>9.2297507654960054</v>
      </c>
      <c r="R560">
        <f>'Exploratory Data Analysis - vid'!X559</f>
        <v>228</v>
      </c>
    </row>
    <row r="561" spans="1:18" x14ac:dyDescent="0.35">
      <c r="A561">
        <v>559</v>
      </c>
      <c r="B561" t="str">
        <f>'Exploratory Data Analysis - vid'!B560</f>
        <v>otB6VKcWoFA</v>
      </c>
      <c r="C561">
        <f>'Exploratory Data Analysis - vid'!N560</f>
        <v>11</v>
      </c>
      <c r="D561">
        <f>'Exploratory Data Analysis - vid'!O560</f>
        <v>2021</v>
      </c>
      <c r="E561">
        <f>IF('Exploratory Data Analysis - vid'!$AF560 = 'Multiple LR'!E$2,1,0)</f>
        <v>0</v>
      </c>
      <c r="F561">
        <f>IF('Exploratory Data Analysis - vid'!$AF560 = 'Multiple LR'!F$2,1,0)</f>
        <v>0</v>
      </c>
      <c r="G561">
        <f>IF('Exploratory Data Analysis - vid'!$AF560 = 'Multiple LR'!G$2,1,0)</f>
        <v>1</v>
      </c>
      <c r="H561">
        <f>IF('Exploratory Data Analysis - vid'!$AF560 = 'Multiple LR'!H$2,1,0)</f>
        <v>0</v>
      </c>
      <c r="I561">
        <f xml:space="preserve"> IF('Exploratory Data Analysis - vid'!$AL560='Multiple LR'!I$2,1,0)</f>
        <v>0</v>
      </c>
      <c r="J561">
        <f xml:space="preserve"> IF('Exploratory Data Analysis - vid'!$AL560='Multiple LR'!J$2,1,0)</f>
        <v>0</v>
      </c>
      <c r="K561">
        <f xml:space="preserve"> IF('Exploratory Data Analysis - vid'!$AL560='Multiple LR'!K$2,1,0)</f>
        <v>1</v>
      </c>
      <c r="L561">
        <f xml:space="preserve"> IF('Exploratory Data Analysis - vid'!$AL560='Multiple LR'!L$2,1,0)</f>
        <v>0</v>
      </c>
      <c r="M561">
        <f xml:space="preserve"> IF('Exploratory Data Analysis - vid'!$AL560='Multiple LR'!M$2,1,0)</f>
        <v>0</v>
      </c>
      <c r="N561">
        <f xml:space="preserve"> IF('Exploratory Data Analysis - vid'!$AL560='Multiple LR'!N$2,1,0)</f>
        <v>0</v>
      </c>
      <c r="O561">
        <v>722</v>
      </c>
      <c r="P561">
        <f>'Exploratory Data Analysis - vid'!V560</f>
        <v>7362</v>
      </c>
      <c r="Q561">
        <f t="shared" si="8"/>
        <v>8.9040869139389667</v>
      </c>
      <c r="R561">
        <f>'Exploratory Data Analysis - vid'!X560</f>
        <v>120</v>
      </c>
    </row>
    <row r="562" spans="1:18" x14ac:dyDescent="0.35">
      <c r="A562">
        <v>560</v>
      </c>
      <c r="B562" t="str">
        <f>'Exploratory Data Analysis - vid'!B561</f>
        <v>-7dfblJMB_k</v>
      </c>
      <c r="C562">
        <f>'Exploratory Data Analysis - vid'!N561</f>
        <v>12</v>
      </c>
      <c r="D562">
        <f>'Exploratory Data Analysis - vid'!O561</f>
        <v>2021</v>
      </c>
      <c r="E562">
        <f>IF('Exploratory Data Analysis - vid'!$AF561 = 'Multiple LR'!E$2,1,0)</f>
        <v>1</v>
      </c>
      <c r="F562">
        <f>IF('Exploratory Data Analysis - vid'!$AF561 = 'Multiple LR'!F$2,1,0)</f>
        <v>0</v>
      </c>
      <c r="G562">
        <f>IF('Exploratory Data Analysis - vid'!$AF561 = 'Multiple LR'!G$2,1,0)</f>
        <v>0</v>
      </c>
      <c r="H562">
        <f>IF('Exploratory Data Analysis - vid'!$AF561 = 'Multiple LR'!H$2,1,0)</f>
        <v>0</v>
      </c>
      <c r="I562">
        <f xml:space="preserve"> IF('Exploratory Data Analysis - vid'!$AL561='Multiple LR'!I$2,1,0)</f>
        <v>0</v>
      </c>
      <c r="J562">
        <f xml:space="preserve"> IF('Exploratory Data Analysis - vid'!$AL561='Multiple LR'!J$2,1,0)</f>
        <v>0</v>
      </c>
      <c r="K562">
        <f xml:space="preserve"> IF('Exploratory Data Analysis - vid'!$AL561='Multiple LR'!K$2,1,0)</f>
        <v>1</v>
      </c>
      <c r="L562">
        <f xml:space="preserve"> IF('Exploratory Data Analysis - vid'!$AL561='Multiple LR'!L$2,1,0)</f>
        <v>0</v>
      </c>
      <c r="M562">
        <f xml:space="preserve"> IF('Exploratory Data Analysis - vid'!$AL561='Multiple LR'!M$2,1,0)</f>
        <v>0</v>
      </c>
      <c r="N562">
        <f xml:space="preserve"> IF('Exploratory Data Analysis - vid'!$AL561='Multiple LR'!N$2,1,0)</f>
        <v>0</v>
      </c>
      <c r="O562">
        <v>647</v>
      </c>
      <c r="P562">
        <f>'Exploratory Data Analysis - vid'!V561</f>
        <v>14980</v>
      </c>
      <c r="Q562">
        <f t="shared" si="8"/>
        <v>9.6144712570712105</v>
      </c>
      <c r="R562">
        <f>'Exploratory Data Analysis - vid'!X561</f>
        <v>450</v>
      </c>
    </row>
    <row r="563" spans="1:18" x14ac:dyDescent="0.35">
      <c r="A563">
        <v>561</v>
      </c>
      <c r="B563" t="str">
        <f>'Exploratory Data Analysis - vid'!B562</f>
        <v>L9y45F2PXoE</v>
      </c>
      <c r="C563">
        <f>'Exploratory Data Analysis - vid'!N562</f>
        <v>12</v>
      </c>
      <c r="D563">
        <f>'Exploratory Data Analysis - vid'!O562</f>
        <v>2021</v>
      </c>
      <c r="E563">
        <f>IF('Exploratory Data Analysis - vid'!$AF562 = 'Multiple LR'!E$2,1,0)</f>
        <v>0</v>
      </c>
      <c r="F563">
        <f>IF('Exploratory Data Analysis - vid'!$AF562 = 'Multiple LR'!F$2,1,0)</f>
        <v>1</v>
      </c>
      <c r="G563">
        <f>IF('Exploratory Data Analysis - vid'!$AF562 = 'Multiple LR'!G$2,1,0)</f>
        <v>0</v>
      </c>
      <c r="H563">
        <f>IF('Exploratory Data Analysis - vid'!$AF562 = 'Multiple LR'!H$2,1,0)</f>
        <v>0</v>
      </c>
      <c r="I563">
        <f xml:space="preserve"> IF('Exploratory Data Analysis - vid'!$AL562='Multiple LR'!I$2,1,0)</f>
        <v>0</v>
      </c>
      <c r="J563">
        <f xml:space="preserve"> IF('Exploratory Data Analysis - vid'!$AL562='Multiple LR'!J$2,1,0)</f>
        <v>0</v>
      </c>
      <c r="K563">
        <f xml:space="preserve"> IF('Exploratory Data Analysis - vid'!$AL562='Multiple LR'!K$2,1,0)</f>
        <v>0</v>
      </c>
      <c r="L563">
        <f xml:space="preserve"> IF('Exploratory Data Analysis - vid'!$AL562='Multiple LR'!L$2,1,0)</f>
        <v>1</v>
      </c>
      <c r="M563">
        <f xml:space="preserve"> IF('Exploratory Data Analysis - vid'!$AL562='Multiple LR'!M$2,1,0)</f>
        <v>0</v>
      </c>
      <c r="N563">
        <f xml:space="preserve"> IF('Exploratory Data Analysis - vid'!$AL562='Multiple LR'!N$2,1,0)</f>
        <v>0</v>
      </c>
      <c r="O563">
        <v>827</v>
      </c>
      <c r="P563">
        <f>'Exploratory Data Analysis - vid'!V562</f>
        <v>13170</v>
      </c>
      <c r="Q563">
        <f t="shared" si="8"/>
        <v>9.4856967947373274</v>
      </c>
      <c r="R563">
        <f>'Exploratory Data Analysis - vid'!X562</f>
        <v>251</v>
      </c>
    </row>
    <row r="564" spans="1:18" x14ac:dyDescent="0.35">
      <c r="A564">
        <v>562</v>
      </c>
      <c r="B564" t="str">
        <f>'Exploratory Data Analysis - vid'!B563</f>
        <v>z7XcMhiAA0M</v>
      </c>
      <c r="C564">
        <f>'Exploratory Data Analysis - vid'!N563</f>
        <v>12</v>
      </c>
      <c r="D564">
        <f>'Exploratory Data Analysis - vid'!O563</f>
        <v>2021</v>
      </c>
      <c r="E564">
        <f>IF('Exploratory Data Analysis - vid'!$AF563 = 'Multiple LR'!E$2,1,0)</f>
        <v>1</v>
      </c>
      <c r="F564">
        <f>IF('Exploratory Data Analysis - vid'!$AF563 = 'Multiple LR'!F$2,1,0)</f>
        <v>0</v>
      </c>
      <c r="G564">
        <f>IF('Exploratory Data Analysis - vid'!$AF563 = 'Multiple LR'!G$2,1,0)</f>
        <v>0</v>
      </c>
      <c r="H564">
        <f>IF('Exploratory Data Analysis - vid'!$AF563 = 'Multiple LR'!H$2,1,0)</f>
        <v>0</v>
      </c>
      <c r="I564">
        <f xml:space="preserve"> IF('Exploratory Data Analysis - vid'!$AL563='Multiple LR'!I$2,1,0)</f>
        <v>0</v>
      </c>
      <c r="J564">
        <f xml:space="preserve"> IF('Exploratory Data Analysis - vid'!$AL563='Multiple LR'!J$2,1,0)</f>
        <v>0</v>
      </c>
      <c r="K564">
        <f xml:space="preserve"> IF('Exploratory Data Analysis - vid'!$AL563='Multiple LR'!K$2,1,0)</f>
        <v>0</v>
      </c>
      <c r="L564">
        <f xml:space="preserve"> IF('Exploratory Data Analysis - vid'!$AL563='Multiple LR'!L$2,1,0)</f>
        <v>0</v>
      </c>
      <c r="M564">
        <f xml:space="preserve"> IF('Exploratory Data Analysis - vid'!$AL563='Multiple LR'!M$2,1,0)</f>
        <v>0</v>
      </c>
      <c r="N564">
        <f xml:space="preserve"> IF('Exploratory Data Analysis - vid'!$AL563='Multiple LR'!N$2,1,0)</f>
        <v>1</v>
      </c>
      <c r="O564">
        <v>361</v>
      </c>
      <c r="P564">
        <f>'Exploratory Data Analysis - vid'!V563</f>
        <v>45065</v>
      </c>
      <c r="Q564">
        <f t="shared" si="8"/>
        <v>10.715861170990511</v>
      </c>
      <c r="R564">
        <f>'Exploratory Data Analysis - vid'!X563</f>
        <v>1444</v>
      </c>
    </row>
    <row r="565" spans="1:18" x14ac:dyDescent="0.35">
      <c r="A565">
        <v>563</v>
      </c>
      <c r="B565" t="str">
        <f>'Exploratory Data Analysis - vid'!B564</f>
        <v>dl4ZOJF9V8c</v>
      </c>
      <c r="C565">
        <f>'Exploratory Data Analysis - vid'!N564</f>
        <v>12</v>
      </c>
      <c r="D565">
        <f>'Exploratory Data Analysis - vid'!O564</f>
        <v>2021</v>
      </c>
      <c r="E565">
        <f>IF('Exploratory Data Analysis - vid'!$AF564 = 'Multiple LR'!E$2,1,0)</f>
        <v>0</v>
      </c>
      <c r="F565">
        <f>IF('Exploratory Data Analysis - vid'!$AF564 = 'Multiple LR'!F$2,1,0)</f>
        <v>1</v>
      </c>
      <c r="G565">
        <f>IF('Exploratory Data Analysis - vid'!$AF564 = 'Multiple LR'!G$2,1,0)</f>
        <v>0</v>
      </c>
      <c r="H565">
        <f>IF('Exploratory Data Analysis - vid'!$AF564 = 'Multiple LR'!H$2,1,0)</f>
        <v>0</v>
      </c>
      <c r="I565">
        <f xml:space="preserve"> IF('Exploratory Data Analysis - vid'!$AL564='Multiple LR'!I$2,1,0)</f>
        <v>0</v>
      </c>
      <c r="J565">
        <f xml:space="preserve"> IF('Exploratory Data Analysis - vid'!$AL564='Multiple LR'!J$2,1,0)</f>
        <v>1</v>
      </c>
      <c r="K565">
        <f xml:space="preserve"> IF('Exploratory Data Analysis - vid'!$AL564='Multiple LR'!K$2,1,0)</f>
        <v>0</v>
      </c>
      <c r="L565">
        <f xml:space="preserve"> IF('Exploratory Data Analysis - vid'!$AL564='Multiple LR'!L$2,1,0)</f>
        <v>0</v>
      </c>
      <c r="M565">
        <f xml:space="preserve"> IF('Exploratory Data Analysis - vid'!$AL564='Multiple LR'!M$2,1,0)</f>
        <v>0</v>
      </c>
      <c r="N565">
        <f xml:space="preserve"> IF('Exploratory Data Analysis - vid'!$AL564='Multiple LR'!N$2,1,0)</f>
        <v>0</v>
      </c>
      <c r="O565">
        <v>494</v>
      </c>
      <c r="P565">
        <f>'Exploratory Data Analysis - vid'!V564</f>
        <v>13019</v>
      </c>
      <c r="Q565">
        <f t="shared" si="8"/>
        <v>9.474165107897397</v>
      </c>
      <c r="R565">
        <f>'Exploratory Data Analysis - vid'!X564</f>
        <v>500</v>
      </c>
    </row>
    <row r="566" spans="1:18" x14ac:dyDescent="0.35">
      <c r="A566">
        <v>564</v>
      </c>
      <c r="B566" t="str">
        <f>'Exploratory Data Analysis - vid'!B565</f>
        <v>KCmcxUbcshs</v>
      </c>
      <c r="C566">
        <f>'Exploratory Data Analysis - vid'!N565</f>
        <v>12</v>
      </c>
      <c r="D566">
        <f>'Exploratory Data Analysis - vid'!O565</f>
        <v>2021</v>
      </c>
      <c r="E566">
        <f>IF('Exploratory Data Analysis - vid'!$AF565 = 'Multiple LR'!E$2,1,0)</f>
        <v>1</v>
      </c>
      <c r="F566">
        <f>IF('Exploratory Data Analysis - vid'!$AF565 = 'Multiple LR'!F$2,1,0)</f>
        <v>0</v>
      </c>
      <c r="G566">
        <f>IF('Exploratory Data Analysis - vid'!$AF565 = 'Multiple LR'!G$2,1,0)</f>
        <v>0</v>
      </c>
      <c r="H566">
        <f>IF('Exploratory Data Analysis - vid'!$AF565 = 'Multiple LR'!H$2,1,0)</f>
        <v>0</v>
      </c>
      <c r="I566">
        <f xml:space="preserve"> IF('Exploratory Data Analysis - vid'!$AL565='Multiple LR'!I$2,1,0)</f>
        <v>0</v>
      </c>
      <c r="J566">
        <f xml:space="preserve"> IF('Exploratory Data Analysis - vid'!$AL565='Multiple LR'!J$2,1,0)</f>
        <v>0</v>
      </c>
      <c r="K566">
        <f xml:space="preserve"> IF('Exploratory Data Analysis - vid'!$AL565='Multiple LR'!K$2,1,0)</f>
        <v>0</v>
      </c>
      <c r="L566">
        <f xml:space="preserve"> IF('Exploratory Data Analysis - vid'!$AL565='Multiple LR'!L$2,1,0)</f>
        <v>0</v>
      </c>
      <c r="M566">
        <f xml:space="preserve"> IF('Exploratory Data Analysis - vid'!$AL565='Multiple LR'!M$2,1,0)</f>
        <v>0</v>
      </c>
      <c r="N566">
        <f xml:space="preserve"> IF('Exploratory Data Analysis - vid'!$AL565='Multiple LR'!N$2,1,0)</f>
        <v>1</v>
      </c>
      <c r="O566">
        <v>497</v>
      </c>
      <c r="P566">
        <f>'Exploratory Data Analysis - vid'!V565</f>
        <v>45461</v>
      </c>
      <c r="Q566">
        <f t="shared" si="8"/>
        <v>10.724610094524913</v>
      </c>
      <c r="R566">
        <f>'Exploratory Data Analysis - vid'!X565</f>
        <v>915</v>
      </c>
    </row>
    <row r="567" spans="1:18" x14ac:dyDescent="0.35">
      <c r="A567">
        <v>565</v>
      </c>
      <c r="B567" t="str">
        <f>'Exploratory Data Analysis - vid'!B566</f>
        <v>KxjMb9_VCro</v>
      </c>
      <c r="C567">
        <f>'Exploratory Data Analysis - vid'!N566</f>
        <v>12</v>
      </c>
      <c r="D567">
        <f>'Exploratory Data Analysis - vid'!O566</f>
        <v>2021</v>
      </c>
      <c r="E567">
        <f>IF('Exploratory Data Analysis - vid'!$AF566 = 'Multiple LR'!E$2,1,0)</f>
        <v>0</v>
      </c>
      <c r="F567">
        <f>IF('Exploratory Data Analysis - vid'!$AF566 = 'Multiple LR'!F$2,1,0)</f>
        <v>1</v>
      </c>
      <c r="G567">
        <f>IF('Exploratory Data Analysis - vid'!$AF566 = 'Multiple LR'!G$2,1,0)</f>
        <v>0</v>
      </c>
      <c r="H567">
        <f>IF('Exploratory Data Analysis - vid'!$AF566 = 'Multiple LR'!H$2,1,0)</f>
        <v>0</v>
      </c>
      <c r="I567">
        <f xml:space="preserve"> IF('Exploratory Data Analysis - vid'!$AL566='Multiple LR'!I$2,1,0)</f>
        <v>0</v>
      </c>
      <c r="J567">
        <f xml:space="preserve"> IF('Exploratory Data Analysis - vid'!$AL566='Multiple LR'!J$2,1,0)</f>
        <v>0</v>
      </c>
      <c r="K567">
        <f xml:space="preserve"> IF('Exploratory Data Analysis - vid'!$AL566='Multiple LR'!K$2,1,0)</f>
        <v>0</v>
      </c>
      <c r="L567">
        <f xml:space="preserve"> IF('Exploratory Data Analysis - vid'!$AL566='Multiple LR'!L$2,1,0)</f>
        <v>0</v>
      </c>
      <c r="M567">
        <f xml:space="preserve"> IF('Exploratory Data Analysis - vid'!$AL566='Multiple LR'!M$2,1,0)</f>
        <v>0</v>
      </c>
      <c r="N567">
        <f xml:space="preserve"> IF('Exploratory Data Analysis - vid'!$AL566='Multiple LR'!N$2,1,0)</f>
        <v>1</v>
      </c>
      <c r="O567">
        <v>548</v>
      </c>
      <c r="P567">
        <f>'Exploratory Data Analysis - vid'!V566</f>
        <v>32612</v>
      </c>
      <c r="Q567">
        <f t="shared" si="8"/>
        <v>10.392435597782802</v>
      </c>
      <c r="R567">
        <f>'Exploratory Data Analysis - vid'!X566</f>
        <v>625</v>
      </c>
    </row>
    <row r="568" spans="1:18" x14ac:dyDescent="0.35">
      <c r="A568">
        <v>566</v>
      </c>
      <c r="B568" t="str">
        <f>'Exploratory Data Analysis - vid'!B567</f>
        <v>3HOKdyQ4hUE</v>
      </c>
      <c r="C568">
        <f>'Exploratory Data Analysis - vid'!N567</f>
        <v>12</v>
      </c>
      <c r="D568">
        <f>'Exploratory Data Analysis - vid'!O567</f>
        <v>2021</v>
      </c>
      <c r="E568">
        <f>IF('Exploratory Data Analysis - vid'!$AF567 = 'Multiple LR'!E$2,1,0)</f>
        <v>1</v>
      </c>
      <c r="F568">
        <f>IF('Exploratory Data Analysis - vid'!$AF567 = 'Multiple LR'!F$2,1,0)</f>
        <v>0</v>
      </c>
      <c r="G568">
        <f>IF('Exploratory Data Analysis - vid'!$AF567 = 'Multiple LR'!G$2,1,0)</f>
        <v>0</v>
      </c>
      <c r="H568">
        <f>IF('Exploratory Data Analysis - vid'!$AF567 = 'Multiple LR'!H$2,1,0)</f>
        <v>0</v>
      </c>
      <c r="I568">
        <f xml:space="preserve"> IF('Exploratory Data Analysis - vid'!$AL567='Multiple LR'!I$2,1,0)</f>
        <v>0</v>
      </c>
      <c r="J568">
        <f xml:space="preserve"> IF('Exploratory Data Analysis - vid'!$AL567='Multiple LR'!J$2,1,0)</f>
        <v>0</v>
      </c>
      <c r="K568">
        <f xml:space="preserve"> IF('Exploratory Data Analysis - vid'!$AL567='Multiple LR'!K$2,1,0)</f>
        <v>0</v>
      </c>
      <c r="L568">
        <f xml:space="preserve"> IF('Exploratory Data Analysis - vid'!$AL567='Multiple LR'!L$2,1,0)</f>
        <v>0</v>
      </c>
      <c r="M568">
        <f xml:space="preserve"> IF('Exploratory Data Analysis - vid'!$AL567='Multiple LR'!M$2,1,0)</f>
        <v>0</v>
      </c>
      <c r="N568">
        <f xml:space="preserve"> IF('Exploratory Data Analysis - vid'!$AL567='Multiple LR'!N$2,1,0)</f>
        <v>1</v>
      </c>
      <c r="O568">
        <v>548</v>
      </c>
      <c r="P568">
        <f>'Exploratory Data Analysis - vid'!V567</f>
        <v>28235</v>
      </c>
      <c r="Q568">
        <f t="shared" si="8"/>
        <v>10.248317622106937</v>
      </c>
      <c r="R568">
        <f>'Exploratory Data Analysis - vid'!X567</f>
        <v>855</v>
      </c>
    </row>
    <row r="569" spans="1:18" x14ac:dyDescent="0.35">
      <c r="A569">
        <v>567</v>
      </c>
      <c r="B569" t="str">
        <f>'Exploratory Data Analysis - vid'!B568</f>
        <v>7kCNaCW1_AY</v>
      </c>
      <c r="C569">
        <f>'Exploratory Data Analysis - vid'!N568</f>
        <v>12</v>
      </c>
      <c r="D569">
        <f>'Exploratory Data Analysis - vid'!O568</f>
        <v>2021</v>
      </c>
      <c r="E569">
        <f>IF('Exploratory Data Analysis - vid'!$AF568 = 'Multiple LR'!E$2,1,0)</f>
        <v>1</v>
      </c>
      <c r="F569">
        <f>IF('Exploratory Data Analysis - vid'!$AF568 = 'Multiple LR'!F$2,1,0)</f>
        <v>0</v>
      </c>
      <c r="G569">
        <f>IF('Exploratory Data Analysis - vid'!$AF568 = 'Multiple LR'!G$2,1,0)</f>
        <v>0</v>
      </c>
      <c r="H569">
        <f>IF('Exploratory Data Analysis - vid'!$AF568 = 'Multiple LR'!H$2,1,0)</f>
        <v>0</v>
      </c>
      <c r="I569">
        <f xml:space="preserve"> IF('Exploratory Data Analysis - vid'!$AL568='Multiple LR'!I$2,1,0)</f>
        <v>0</v>
      </c>
      <c r="J569">
        <f xml:space="preserve"> IF('Exploratory Data Analysis - vid'!$AL568='Multiple LR'!J$2,1,0)</f>
        <v>0</v>
      </c>
      <c r="K569">
        <f xml:space="preserve"> IF('Exploratory Data Analysis - vid'!$AL568='Multiple LR'!K$2,1,0)</f>
        <v>1</v>
      </c>
      <c r="L569">
        <f xml:space="preserve"> IF('Exploratory Data Analysis - vid'!$AL568='Multiple LR'!L$2,1,0)</f>
        <v>0</v>
      </c>
      <c r="M569">
        <f xml:space="preserve"> IF('Exploratory Data Analysis - vid'!$AL568='Multiple LR'!M$2,1,0)</f>
        <v>0</v>
      </c>
      <c r="N569">
        <f xml:space="preserve"> IF('Exploratory Data Analysis - vid'!$AL568='Multiple LR'!N$2,1,0)</f>
        <v>0</v>
      </c>
      <c r="O569">
        <v>592</v>
      </c>
      <c r="P569">
        <f>'Exploratory Data Analysis - vid'!V568</f>
        <v>152622</v>
      </c>
      <c r="Q569">
        <f t="shared" si="8"/>
        <v>11.935719555200167</v>
      </c>
      <c r="R569">
        <f>'Exploratory Data Analysis - vid'!X568</f>
        <v>2012</v>
      </c>
    </row>
    <row r="570" spans="1:18" x14ac:dyDescent="0.35">
      <c r="A570">
        <v>568</v>
      </c>
      <c r="B570" t="str">
        <f>'Exploratory Data Analysis - vid'!B569</f>
        <v>IwR0ZbOnEb8</v>
      </c>
      <c r="C570">
        <f>'Exploratory Data Analysis - vid'!N569</f>
        <v>12</v>
      </c>
      <c r="D570">
        <f>'Exploratory Data Analysis - vid'!O569</f>
        <v>2021</v>
      </c>
      <c r="E570">
        <f>IF('Exploratory Data Analysis - vid'!$AF569 = 'Multiple LR'!E$2,1,0)</f>
        <v>1</v>
      </c>
      <c r="F570">
        <f>IF('Exploratory Data Analysis - vid'!$AF569 = 'Multiple LR'!F$2,1,0)</f>
        <v>0</v>
      </c>
      <c r="G570">
        <f>IF('Exploratory Data Analysis - vid'!$AF569 = 'Multiple LR'!G$2,1,0)</f>
        <v>0</v>
      </c>
      <c r="H570">
        <f>IF('Exploratory Data Analysis - vid'!$AF569 = 'Multiple LR'!H$2,1,0)</f>
        <v>0</v>
      </c>
      <c r="I570">
        <f xml:space="preserve"> IF('Exploratory Data Analysis - vid'!$AL569='Multiple LR'!I$2,1,0)</f>
        <v>0</v>
      </c>
      <c r="J570">
        <f xml:space="preserve"> IF('Exploratory Data Analysis - vid'!$AL569='Multiple LR'!J$2,1,0)</f>
        <v>1</v>
      </c>
      <c r="K570">
        <f xml:space="preserve"> IF('Exploratory Data Analysis - vid'!$AL569='Multiple LR'!K$2,1,0)</f>
        <v>0</v>
      </c>
      <c r="L570">
        <f xml:space="preserve"> IF('Exploratory Data Analysis - vid'!$AL569='Multiple LR'!L$2,1,0)</f>
        <v>0</v>
      </c>
      <c r="M570">
        <f xml:space="preserve"> IF('Exploratory Data Analysis - vid'!$AL569='Multiple LR'!M$2,1,0)</f>
        <v>0</v>
      </c>
      <c r="N570">
        <f xml:space="preserve"> IF('Exploratory Data Analysis - vid'!$AL569='Multiple LR'!N$2,1,0)</f>
        <v>0</v>
      </c>
      <c r="O570">
        <v>598</v>
      </c>
      <c r="P570">
        <f>'Exploratory Data Analysis - vid'!V569</f>
        <v>10184</v>
      </c>
      <c r="Q570">
        <f t="shared" si="8"/>
        <v>9.2285731402372431</v>
      </c>
      <c r="R570">
        <f>'Exploratory Data Analysis - vid'!X569</f>
        <v>268</v>
      </c>
    </row>
    <row r="571" spans="1:18" x14ac:dyDescent="0.35">
      <c r="A571">
        <v>569</v>
      </c>
      <c r="B571" t="str">
        <f>'Exploratory Data Analysis - vid'!B570</f>
        <v>OxvUDxGHpeQ</v>
      </c>
      <c r="C571">
        <f>'Exploratory Data Analysis - vid'!N570</f>
        <v>12</v>
      </c>
      <c r="D571">
        <f>'Exploratory Data Analysis - vid'!O570</f>
        <v>2021</v>
      </c>
      <c r="E571">
        <f>IF('Exploratory Data Analysis - vid'!$AF570 = 'Multiple LR'!E$2,1,0)</f>
        <v>1</v>
      </c>
      <c r="F571">
        <f>IF('Exploratory Data Analysis - vid'!$AF570 = 'Multiple LR'!F$2,1,0)</f>
        <v>0</v>
      </c>
      <c r="G571">
        <f>IF('Exploratory Data Analysis - vid'!$AF570 = 'Multiple LR'!G$2,1,0)</f>
        <v>0</v>
      </c>
      <c r="H571">
        <f>IF('Exploratory Data Analysis - vid'!$AF570 = 'Multiple LR'!H$2,1,0)</f>
        <v>0</v>
      </c>
      <c r="I571">
        <f xml:space="preserve"> IF('Exploratory Data Analysis - vid'!$AL570='Multiple LR'!I$2,1,0)</f>
        <v>0</v>
      </c>
      <c r="J571">
        <f xml:space="preserve"> IF('Exploratory Data Analysis - vid'!$AL570='Multiple LR'!J$2,1,0)</f>
        <v>0</v>
      </c>
      <c r="K571">
        <f xml:space="preserve"> IF('Exploratory Data Analysis - vid'!$AL570='Multiple LR'!K$2,1,0)</f>
        <v>0</v>
      </c>
      <c r="L571">
        <f xml:space="preserve"> IF('Exploratory Data Analysis - vid'!$AL570='Multiple LR'!L$2,1,0)</f>
        <v>0</v>
      </c>
      <c r="M571">
        <f xml:space="preserve"> IF('Exploratory Data Analysis - vid'!$AL570='Multiple LR'!M$2,1,0)</f>
        <v>0</v>
      </c>
      <c r="N571">
        <f xml:space="preserve"> IF('Exploratory Data Analysis - vid'!$AL570='Multiple LR'!N$2,1,0)</f>
        <v>1</v>
      </c>
      <c r="O571">
        <v>1218</v>
      </c>
      <c r="P571">
        <f>'Exploratory Data Analysis - vid'!V570</f>
        <v>111751</v>
      </c>
      <c r="Q571">
        <f t="shared" si="8"/>
        <v>11.624028460981638</v>
      </c>
      <c r="R571">
        <f>'Exploratory Data Analysis - vid'!X570</f>
        <v>2987</v>
      </c>
    </row>
    <row r="572" spans="1:18" x14ac:dyDescent="0.35">
      <c r="A572">
        <v>570</v>
      </c>
      <c r="B572" t="str">
        <f>'Exploratory Data Analysis - vid'!B571</f>
        <v>eYhSJPUiefQ</v>
      </c>
      <c r="C572">
        <f>'Exploratory Data Analysis - vid'!N571</f>
        <v>12</v>
      </c>
      <c r="D572">
        <f>'Exploratory Data Analysis - vid'!O571</f>
        <v>2021</v>
      </c>
      <c r="E572">
        <f>IF('Exploratory Data Analysis - vid'!$AF571 = 'Multiple LR'!E$2,1,0)</f>
        <v>1</v>
      </c>
      <c r="F572">
        <f>IF('Exploratory Data Analysis - vid'!$AF571 = 'Multiple LR'!F$2,1,0)</f>
        <v>0</v>
      </c>
      <c r="G572">
        <f>IF('Exploratory Data Analysis - vid'!$AF571 = 'Multiple LR'!G$2,1,0)</f>
        <v>0</v>
      </c>
      <c r="H572">
        <f>IF('Exploratory Data Analysis - vid'!$AF571 = 'Multiple LR'!H$2,1,0)</f>
        <v>0</v>
      </c>
      <c r="I572">
        <f xml:space="preserve"> IF('Exploratory Data Analysis - vid'!$AL571='Multiple LR'!I$2,1,0)</f>
        <v>0</v>
      </c>
      <c r="J572">
        <f xml:space="preserve"> IF('Exploratory Data Analysis - vid'!$AL571='Multiple LR'!J$2,1,0)</f>
        <v>0</v>
      </c>
      <c r="K572">
        <f xml:space="preserve"> IF('Exploratory Data Analysis - vid'!$AL571='Multiple LR'!K$2,1,0)</f>
        <v>0</v>
      </c>
      <c r="L572">
        <f xml:space="preserve"> IF('Exploratory Data Analysis - vid'!$AL571='Multiple LR'!L$2,1,0)</f>
        <v>0</v>
      </c>
      <c r="M572">
        <f xml:space="preserve"> IF('Exploratory Data Analysis - vid'!$AL571='Multiple LR'!M$2,1,0)</f>
        <v>0</v>
      </c>
      <c r="N572">
        <f xml:space="preserve"> IF('Exploratory Data Analysis - vid'!$AL571='Multiple LR'!N$2,1,0)</f>
        <v>1</v>
      </c>
      <c r="O572">
        <v>532</v>
      </c>
      <c r="P572">
        <f>'Exploratory Data Analysis - vid'!V571</f>
        <v>25606</v>
      </c>
      <c r="Q572">
        <f t="shared" si="8"/>
        <v>10.150581978006125</v>
      </c>
      <c r="R572">
        <f>'Exploratory Data Analysis - vid'!X571</f>
        <v>546</v>
      </c>
    </row>
    <row r="573" spans="1:18" x14ac:dyDescent="0.35">
      <c r="A573">
        <v>571</v>
      </c>
      <c r="B573" t="str">
        <f>'Exploratory Data Analysis - vid'!B572</f>
        <v>K1E898mGt3A</v>
      </c>
      <c r="C573">
        <f>'Exploratory Data Analysis - vid'!N572</f>
        <v>12</v>
      </c>
      <c r="D573">
        <f>'Exploratory Data Analysis - vid'!O572</f>
        <v>2021</v>
      </c>
      <c r="E573">
        <f>IF('Exploratory Data Analysis - vid'!$AF572 = 'Multiple LR'!E$2,1,0)</f>
        <v>1</v>
      </c>
      <c r="F573">
        <f>IF('Exploratory Data Analysis - vid'!$AF572 = 'Multiple LR'!F$2,1,0)</f>
        <v>0</v>
      </c>
      <c r="G573">
        <f>IF('Exploratory Data Analysis - vid'!$AF572 = 'Multiple LR'!G$2,1,0)</f>
        <v>0</v>
      </c>
      <c r="H573">
        <f>IF('Exploratory Data Analysis - vid'!$AF572 = 'Multiple LR'!H$2,1,0)</f>
        <v>0</v>
      </c>
      <c r="I573">
        <f xml:space="preserve"> IF('Exploratory Data Analysis - vid'!$AL572='Multiple LR'!I$2,1,0)</f>
        <v>0</v>
      </c>
      <c r="J573">
        <f xml:space="preserve"> IF('Exploratory Data Analysis - vid'!$AL572='Multiple LR'!J$2,1,0)</f>
        <v>0</v>
      </c>
      <c r="K573">
        <f xml:space="preserve"> IF('Exploratory Data Analysis - vid'!$AL572='Multiple LR'!K$2,1,0)</f>
        <v>0</v>
      </c>
      <c r="L573">
        <f xml:space="preserve"> IF('Exploratory Data Analysis - vid'!$AL572='Multiple LR'!L$2,1,0)</f>
        <v>0</v>
      </c>
      <c r="M573">
        <f xml:space="preserve"> IF('Exploratory Data Analysis - vid'!$AL572='Multiple LR'!M$2,1,0)</f>
        <v>0</v>
      </c>
      <c r="N573">
        <f xml:space="preserve"> IF('Exploratory Data Analysis - vid'!$AL572='Multiple LR'!N$2,1,0)</f>
        <v>1</v>
      </c>
      <c r="O573">
        <v>629</v>
      </c>
      <c r="P573">
        <f>'Exploratory Data Analysis - vid'!V572</f>
        <v>37055</v>
      </c>
      <c r="Q573">
        <f t="shared" si="8"/>
        <v>10.520158574385459</v>
      </c>
      <c r="R573">
        <f>'Exploratory Data Analysis - vid'!X572</f>
        <v>928</v>
      </c>
    </row>
    <row r="574" spans="1:18" x14ac:dyDescent="0.35">
      <c r="A574">
        <v>572</v>
      </c>
      <c r="B574" t="str">
        <f>'Exploratory Data Analysis - vid'!B573</f>
        <v>JYMfB5UjOKA</v>
      </c>
      <c r="C574">
        <f>'Exploratory Data Analysis - vid'!N573</f>
        <v>12</v>
      </c>
      <c r="D574">
        <f>'Exploratory Data Analysis - vid'!O573</f>
        <v>2021</v>
      </c>
      <c r="E574">
        <f>IF('Exploratory Data Analysis - vid'!$AF573 = 'Multiple LR'!E$2,1,0)</f>
        <v>1</v>
      </c>
      <c r="F574">
        <f>IF('Exploratory Data Analysis - vid'!$AF573 = 'Multiple LR'!F$2,1,0)</f>
        <v>0</v>
      </c>
      <c r="G574">
        <f>IF('Exploratory Data Analysis - vid'!$AF573 = 'Multiple LR'!G$2,1,0)</f>
        <v>0</v>
      </c>
      <c r="H574">
        <f>IF('Exploratory Data Analysis - vid'!$AF573 = 'Multiple LR'!H$2,1,0)</f>
        <v>0</v>
      </c>
      <c r="I574">
        <f xml:space="preserve"> IF('Exploratory Data Analysis - vid'!$AL573='Multiple LR'!I$2,1,0)</f>
        <v>0</v>
      </c>
      <c r="J574">
        <f xml:space="preserve"> IF('Exploratory Data Analysis - vid'!$AL573='Multiple LR'!J$2,1,0)</f>
        <v>0</v>
      </c>
      <c r="K574">
        <f xml:space="preserve"> IF('Exploratory Data Analysis - vid'!$AL573='Multiple LR'!K$2,1,0)</f>
        <v>0</v>
      </c>
      <c r="L574">
        <f xml:space="preserve"> IF('Exploratory Data Analysis - vid'!$AL573='Multiple LR'!L$2,1,0)</f>
        <v>0</v>
      </c>
      <c r="M574">
        <f xml:space="preserve"> IF('Exploratory Data Analysis - vid'!$AL573='Multiple LR'!M$2,1,0)</f>
        <v>0</v>
      </c>
      <c r="N574">
        <f xml:space="preserve"> IF('Exploratory Data Analysis - vid'!$AL573='Multiple LR'!N$2,1,0)</f>
        <v>1</v>
      </c>
      <c r="O574">
        <v>798</v>
      </c>
      <c r="P574">
        <f>'Exploratory Data Analysis - vid'!V573</f>
        <v>144325</v>
      </c>
      <c r="Q574">
        <f t="shared" si="8"/>
        <v>11.879822979929134</v>
      </c>
      <c r="R574">
        <f>'Exploratory Data Analysis - vid'!X573</f>
        <v>2866</v>
      </c>
    </row>
    <row r="575" spans="1:18" x14ac:dyDescent="0.35">
      <c r="A575">
        <v>573</v>
      </c>
      <c r="B575" t="str">
        <f>'Exploratory Data Analysis - vid'!B574</f>
        <v>9wCr6jvalN8</v>
      </c>
      <c r="C575">
        <f>'Exploratory Data Analysis - vid'!N574</f>
        <v>12</v>
      </c>
      <c r="D575">
        <f>'Exploratory Data Analysis - vid'!O574</f>
        <v>2021</v>
      </c>
      <c r="E575">
        <f>IF('Exploratory Data Analysis - vid'!$AF574 = 'Multiple LR'!E$2,1,0)</f>
        <v>1</v>
      </c>
      <c r="F575">
        <f>IF('Exploratory Data Analysis - vid'!$AF574 = 'Multiple LR'!F$2,1,0)</f>
        <v>0</v>
      </c>
      <c r="G575">
        <f>IF('Exploratory Data Analysis - vid'!$AF574 = 'Multiple LR'!G$2,1,0)</f>
        <v>0</v>
      </c>
      <c r="H575">
        <f>IF('Exploratory Data Analysis - vid'!$AF574 = 'Multiple LR'!H$2,1,0)</f>
        <v>0</v>
      </c>
      <c r="I575">
        <f xml:space="preserve"> IF('Exploratory Data Analysis - vid'!$AL574='Multiple LR'!I$2,1,0)</f>
        <v>0</v>
      </c>
      <c r="J575">
        <f xml:space="preserve"> IF('Exploratory Data Analysis - vid'!$AL574='Multiple LR'!J$2,1,0)</f>
        <v>0</v>
      </c>
      <c r="K575">
        <f xml:space="preserve"> IF('Exploratory Data Analysis - vid'!$AL574='Multiple LR'!K$2,1,0)</f>
        <v>0</v>
      </c>
      <c r="L575">
        <f xml:space="preserve"> IF('Exploratory Data Analysis - vid'!$AL574='Multiple LR'!L$2,1,0)</f>
        <v>0</v>
      </c>
      <c r="M575">
        <f xml:space="preserve"> IF('Exploratory Data Analysis - vid'!$AL574='Multiple LR'!M$2,1,0)</f>
        <v>0</v>
      </c>
      <c r="N575">
        <f xml:space="preserve"> IF('Exploratory Data Analysis - vid'!$AL574='Multiple LR'!N$2,1,0)</f>
        <v>1</v>
      </c>
      <c r="O575">
        <v>849</v>
      </c>
      <c r="P575">
        <f>'Exploratory Data Analysis - vid'!V574</f>
        <v>65888</v>
      </c>
      <c r="Q575">
        <f t="shared" si="8"/>
        <v>11.095711609827516</v>
      </c>
      <c r="R575">
        <f>'Exploratory Data Analysis - vid'!X574</f>
        <v>1664</v>
      </c>
    </row>
    <row r="576" spans="1:18" x14ac:dyDescent="0.35">
      <c r="A576">
        <v>574</v>
      </c>
      <c r="B576" t="str">
        <f>'Exploratory Data Analysis - vid'!B575</f>
        <v>vJPwVksNAow</v>
      </c>
      <c r="C576">
        <f>'Exploratory Data Analysis - vid'!N575</f>
        <v>12</v>
      </c>
      <c r="D576">
        <f>'Exploratory Data Analysis - vid'!O575</f>
        <v>2021</v>
      </c>
      <c r="E576">
        <f>IF('Exploratory Data Analysis - vid'!$AF575 = 'Multiple LR'!E$2,1,0)</f>
        <v>1</v>
      </c>
      <c r="F576">
        <f>IF('Exploratory Data Analysis - vid'!$AF575 = 'Multiple LR'!F$2,1,0)</f>
        <v>0</v>
      </c>
      <c r="G576">
        <f>IF('Exploratory Data Analysis - vid'!$AF575 = 'Multiple LR'!G$2,1,0)</f>
        <v>0</v>
      </c>
      <c r="H576">
        <f>IF('Exploratory Data Analysis - vid'!$AF575 = 'Multiple LR'!H$2,1,0)</f>
        <v>0</v>
      </c>
      <c r="I576">
        <f xml:space="preserve"> IF('Exploratory Data Analysis - vid'!$AL575='Multiple LR'!I$2,1,0)</f>
        <v>0</v>
      </c>
      <c r="J576">
        <f xml:space="preserve"> IF('Exploratory Data Analysis - vid'!$AL575='Multiple LR'!J$2,1,0)</f>
        <v>0</v>
      </c>
      <c r="K576">
        <f xml:space="preserve"> IF('Exploratory Data Analysis - vid'!$AL575='Multiple LR'!K$2,1,0)</f>
        <v>0</v>
      </c>
      <c r="L576">
        <f xml:space="preserve"> IF('Exploratory Data Analysis - vid'!$AL575='Multiple LR'!L$2,1,0)</f>
        <v>0</v>
      </c>
      <c r="M576">
        <f xml:space="preserve"> IF('Exploratory Data Analysis - vid'!$AL575='Multiple LR'!M$2,1,0)</f>
        <v>0</v>
      </c>
      <c r="N576">
        <f xml:space="preserve"> IF('Exploratory Data Analysis - vid'!$AL575='Multiple LR'!N$2,1,0)</f>
        <v>1</v>
      </c>
      <c r="O576">
        <v>501</v>
      </c>
      <c r="P576">
        <f>'Exploratory Data Analysis - vid'!V575</f>
        <v>12664</v>
      </c>
      <c r="Q576">
        <f t="shared" si="8"/>
        <v>9.4465186015608484</v>
      </c>
      <c r="R576">
        <f>'Exploratory Data Analysis - vid'!X575</f>
        <v>270</v>
      </c>
    </row>
    <row r="577" spans="1:18" x14ac:dyDescent="0.35">
      <c r="A577">
        <v>575</v>
      </c>
      <c r="B577" t="str">
        <f>'Exploratory Data Analysis - vid'!B576</f>
        <v>QqYVNmXhtGE</v>
      </c>
      <c r="C577">
        <f>'Exploratory Data Analysis - vid'!N576</f>
        <v>12</v>
      </c>
      <c r="D577">
        <f>'Exploratory Data Analysis - vid'!O576</f>
        <v>2021</v>
      </c>
      <c r="E577">
        <f>IF('Exploratory Data Analysis - vid'!$AF576 = 'Multiple LR'!E$2,1,0)</f>
        <v>0</v>
      </c>
      <c r="F577">
        <f>IF('Exploratory Data Analysis - vid'!$AF576 = 'Multiple LR'!F$2,1,0)</f>
        <v>0</v>
      </c>
      <c r="G577">
        <f>IF('Exploratory Data Analysis - vid'!$AF576 = 'Multiple LR'!G$2,1,0)</f>
        <v>1</v>
      </c>
      <c r="H577">
        <f>IF('Exploratory Data Analysis - vid'!$AF576 = 'Multiple LR'!H$2,1,0)</f>
        <v>0</v>
      </c>
      <c r="I577">
        <f xml:space="preserve"> IF('Exploratory Data Analysis - vid'!$AL576='Multiple LR'!I$2,1,0)</f>
        <v>0</v>
      </c>
      <c r="J577">
        <f xml:space="preserve"> IF('Exploratory Data Analysis - vid'!$AL576='Multiple LR'!J$2,1,0)</f>
        <v>0</v>
      </c>
      <c r="K577">
        <f xml:space="preserve"> IF('Exploratory Data Analysis - vid'!$AL576='Multiple LR'!K$2,1,0)</f>
        <v>0</v>
      </c>
      <c r="L577">
        <f xml:space="preserve"> IF('Exploratory Data Analysis - vid'!$AL576='Multiple LR'!L$2,1,0)</f>
        <v>0</v>
      </c>
      <c r="M577">
        <f xml:space="preserve"> IF('Exploratory Data Analysis - vid'!$AL576='Multiple LR'!M$2,1,0)</f>
        <v>0</v>
      </c>
      <c r="N577">
        <f xml:space="preserve"> IF('Exploratory Data Analysis - vid'!$AL576='Multiple LR'!N$2,1,0)</f>
        <v>1</v>
      </c>
      <c r="O577">
        <v>613</v>
      </c>
      <c r="P577">
        <f>'Exploratory Data Analysis - vid'!V576</f>
        <v>65323</v>
      </c>
      <c r="Q577">
        <f t="shared" si="8"/>
        <v>11.08709947377011</v>
      </c>
      <c r="R577">
        <f>'Exploratory Data Analysis - vid'!X576</f>
        <v>1567</v>
      </c>
    </row>
    <row r="578" spans="1:18" x14ac:dyDescent="0.35">
      <c r="A578">
        <v>576</v>
      </c>
      <c r="B578" t="str">
        <f>'Exploratory Data Analysis - vid'!B577</f>
        <v>hxjF3jpG6R0</v>
      </c>
      <c r="C578">
        <f>'Exploratory Data Analysis - vid'!N577</f>
        <v>1</v>
      </c>
      <c r="D578">
        <f>'Exploratory Data Analysis - vid'!O577</f>
        <v>2022</v>
      </c>
      <c r="E578">
        <f>IF('Exploratory Data Analysis - vid'!$AF577 = 'Multiple LR'!E$2,1,0)</f>
        <v>0</v>
      </c>
      <c r="F578">
        <f>IF('Exploratory Data Analysis - vid'!$AF577 = 'Multiple LR'!F$2,1,0)</f>
        <v>1</v>
      </c>
      <c r="G578">
        <f>IF('Exploratory Data Analysis - vid'!$AF577 = 'Multiple LR'!G$2,1,0)</f>
        <v>0</v>
      </c>
      <c r="H578">
        <f>IF('Exploratory Data Analysis - vid'!$AF577 = 'Multiple LR'!H$2,1,0)</f>
        <v>0</v>
      </c>
      <c r="I578">
        <f xml:space="preserve"> IF('Exploratory Data Analysis - vid'!$AL577='Multiple LR'!I$2,1,0)</f>
        <v>0</v>
      </c>
      <c r="J578">
        <f xml:space="preserve"> IF('Exploratory Data Analysis - vid'!$AL577='Multiple LR'!J$2,1,0)</f>
        <v>0</v>
      </c>
      <c r="K578">
        <f xml:space="preserve"> IF('Exploratory Data Analysis - vid'!$AL577='Multiple LR'!K$2,1,0)</f>
        <v>0</v>
      </c>
      <c r="L578">
        <f xml:space="preserve"> IF('Exploratory Data Analysis - vid'!$AL577='Multiple LR'!L$2,1,0)</f>
        <v>0</v>
      </c>
      <c r="M578">
        <f xml:space="preserve"> IF('Exploratory Data Analysis - vid'!$AL577='Multiple LR'!M$2,1,0)</f>
        <v>0</v>
      </c>
      <c r="N578">
        <f xml:space="preserve"> IF('Exploratory Data Analysis - vid'!$AL577='Multiple LR'!N$2,1,0)</f>
        <v>1</v>
      </c>
      <c r="O578">
        <v>433</v>
      </c>
      <c r="P578">
        <f>'Exploratory Data Analysis - vid'!V577</f>
        <v>82442</v>
      </c>
      <c r="Q578">
        <f t="shared" si="8"/>
        <v>11.319850294778053</v>
      </c>
      <c r="R578">
        <f>'Exploratory Data Analysis - vid'!X577</f>
        <v>2815</v>
      </c>
    </row>
    <row r="579" spans="1:18" x14ac:dyDescent="0.35">
      <c r="A579">
        <v>577</v>
      </c>
      <c r="B579" t="str">
        <f>'Exploratory Data Analysis - vid'!B578</f>
        <v>SZlEhWc26us</v>
      </c>
      <c r="C579">
        <f>'Exploratory Data Analysis - vid'!N578</f>
        <v>1</v>
      </c>
      <c r="D579">
        <f>'Exploratory Data Analysis - vid'!O578</f>
        <v>2022</v>
      </c>
      <c r="E579">
        <f>IF('Exploratory Data Analysis - vid'!$AF578 = 'Multiple LR'!E$2,1,0)</f>
        <v>0</v>
      </c>
      <c r="F579">
        <f>IF('Exploratory Data Analysis - vid'!$AF578 = 'Multiple LR'!F$2,1,0)</f>
        <v>1</v>
      </c>
      <c r="G579">
        <f>IF('Exploratory Data Analysis - vid'!$AF578 = 'Multiple LR'!G$2,1,0)</f>
        <v>0</v>
      </c>
      <c r="H579">
        <f>IF('Exploratory Data Analysis - vid'!$AF578 = 'Multiple LR'!H$2,1,0)</f>
        <v>0</v>
      </c>
      <c r="I579">
        <f xml:space="preserve"> IF('Exploratory Data Analysis - vid'!$AL578='Multiple LR'!I$2,1,0)</f>
        <v>0</v>
      </c>
      <c r="J579">
        <f xml:space="preserve"> IF('Exploratory Data Analysis - vid'!$AL578='Multiple LR'!J$2,1,0)</f>
        <v>0</v>
      </c>
      <c r="K579">
        <f xml:space="preserve"> IF('Exploratory Data Analysis - vid'!$AL578='Multiple LR'!K$2,1,0)</f>
        <v>0</v>
      </c>
      <c r="L579">
        <f xml:space="preserve"> IF('Exploratory Data Analysis - vid'!$AL578='Multiple LR'!L$2,1,0)</f>
        <v>1</v>
      </c>
      <c r="M579">
        <f xml:space="preserve"> IF('Exploratory Data Analysis - vid'!$AL578='Multiple LR'!M$2,1,0)</f>
        <v>0</v>
      </c>
      <c r="N579">
        <f xml:space="preserve"> IF('Exploratory Data Analysis - vid'!$AL578='Multiple LR'!N$2,1,0)</f>
        <v>0</v>
      </c>
      <c r="O579">
        <v>426</v>
      </c>
      <c r="P579">
        <f>'Exploratory Data Analysis - vid'!V578</f>
        <v>33094</v>
      </c>
      <c r="Q579">
        <f t="shared" si="8"/>
        <v>10.407107276051789</v>
      </c>
      <c r="R579">
        <f>'Exploratory Data Analysis - vid'!X578</f>
        <v>563</v>
      </c>
    </row>
    <row r="580" spans="1:18" x14ac:dyDescent="0.35">
      <c r="A580">
        <v>578</v>
      </c>
      <c r="B580" t="str">
        <f>'Exploratory Data Analysis - vid'!B579</f>
        <v>AYALs2sORWs</v>
      </c>
      <c r="C580">
        <f>'Exploratory Data Analysis - vid'!N579</f>
        <v>1</v>
      </c>
      <c r="D580">
        <f>'Exploratory Data Analysis - vid'!O579</f>
        <v>2022</v>
      </c>
      <c r="E580">
        <f>IF('Exploratory Data Analysis - vid'!$AF579 = 'Multiple LR'!E$2,1,0)</f>
        <v>1</v>
      </c>
      <c r="F580">
        <f>IF('Exploratory Data Analysis - vid'!$AF579 = 'Multiple LR'!F$2,1,0)</f>
        <v>0</v>
      </c>
      <c r="G580">
        <f>IF('Exploratory Data Analysis - vid'!$AF579 = 'Multiple LR'!G$2,1,0)</f>
        <v>0</v>
      </c>
      <c r="H580">
        <f>IF('Exploratory Data Analysis - vid'!$AF579 = 'Multiple LR'!H$2,1,0)</f>
        <v>0</v>
      </c>
      <c r="I580">
        <f xml:space="preserve"> IF('Exploratory Data Analysis - vid'!$AL579='Multiple LR'!I$2,1,0)</f>
        <v>1</v>
      </c>
      <c r="J580">
        <f xml:space="preserve"> IF('Exploratory Data Analysis - vid'!$AL579='Multiple LR'!J$2,1,0)</f>
        <v>0</v>
      </c>
      <c r="K580">
        <f xml:space="preserve"> IF('Exploratory Data Analysis - vid'!$AL579='Multiple LR'!K$2,1,0)</f>
        <v>0</v>
      </c>
      <c r="L580">
        <f xml:space="preserve"> IF('Exploratory Data Analysis - vid'!$AL579='Multiple LR'!L$2,1,0)</f>
        <v>0</v>
      </c>
      <c r="M580">
        <f xml:space="preserve"> IF('Exploratory Data Analysis - vid'!$AL579='Multiple LR'!M$2,1,0)</f>
        <v>0</v>
      </c>
      <c r="N580">
        <f xml:space="preserve"> IF('Exploratory Data Analysis - vid'!$AL579='Multiple LR'!N$2,1,0)</f>
        <v>0</v>
      </c>
      <c r="O580">
        <v>601</v>
      </c>
      <c r="P580">
        <f>'Exploratory Data Analysis - vid'!V579</f>
        <v>12828</v>
      </c>
      <c r="Q580">
        <f t="shared" ref="Q580:Q643" si="9">LN(P580)</f>
        <v>9.459385560813045</v>
      </c>
      <c r="R580">
        <f>'Exploratory Data Analysis - vid'!X579</f>
        <v>230</v>
      </c>
    </row>
    <row r="581" spans="1:18" x14ac:dyDescent="0.35">
      <c r="A581">
        <v>579</v>
      </c>
      <c r="B581" t="str">
        <f>'Exploratory Data Analysis - vid'!B580</f>
        <v>CLschu7otYc</v>
      </c>
      <c r="C581">
        <f>'Exploratory Data Analysis - vid'!N580</f>
        <v>1</v>
      </c>
      <c r="D581">
        <f>'Exploratory Data Analysis - vid'!O580</f>
        <v>2022</v>
      </c>
      <c r="E581">
        <f>IF('Exploratory Data Analysis - vid'!$AF580 = 'Multiple LR'!E$2,1,0)</f>
        <v>0</v>
      </c>
      <c r="F581">
        <f>IF('Exploratory Data Analysis - vid'!$AF580 = 'Multiple LR'!F$2,1,0)</f>
        <v>0</v>
      </c>
      <c r="G581">
        <f>IF('Exploratory Data Analysis - vid'!$AF580 = 'Multiple LR'!G$2,1,0)</f>
        <v>1</v>
      </c>
      <c r="H581">
        <f>IF('Exploratory Data Analysis - vid'!$AF580 = 'Multiple LR'!H$2,1,0)</f>
        <v>0</v>
      </c>
      <c r="I581">
        <f xml:space="preserve"> IF('Exploratory Data Analysis - vid'!$AL580='Multiple LR'!I$2,1,0)</f>
        <v>0</v>
      </c>
      <c r="J581">
        <f xml:space="preserve"> IF('Exploratory Data Analysis - vid'!$AL580='Multiple LR'!J$2,1,0)</f>
        <v>0</v>
      </c>
      <c r="K581">
        <f xml:space="preserve"> IF('Exploratory Data Analysis - vid'!$AL580='Multiple LR'!K$2,1,0)</f>
        <v>0</v>
      </c>
      <c r="L581">
        <f xml:space="preserve"> IF('Exploratory Data Analysis - vid'!$AL580='Multiple LR'!L$2,1,0)</f>
        <v>1</v>
      </c>
      <c r="M581">
        <f xml:space="preserve"> IF('Exploratory Data Analysis - vid'!$AL580='Multiple LR'!M$2,1,0)</f>
        <v>0</v>
      </c>
      <c r="N581">
        <f xml:space="preserve"> IF('Exploratory Data Analysis - vid'!$AL580='Multiple LR'!N$2,1,0)</f>
        <v>0</v>
      </c>
      <c r="O581">
        <v>555</v>
      </c>
      <c r="P581">
        <f>'Exploratory Data Analysis - vid'!V580</f>
        <v>37978</v>
      </c>
      <c r="Q581">
        <f t="shared" si="9"/>
        <v>10.544762323685362</v>
      </c>
      <c r="R581">
        <f>'Exploratory Data Analysis - vid'!X580</f>
        <v>832</v>
      </c>
    </row>
    <row r="582" spans="1:18" x14ac:dyDescent="0.35">
      <c r="A582">
        <v>580</v>
      </c>
      <c r="B582" t="str">
        <f>'Exploratory Data Analysis - vid'!B581</f>
        <v>Wq6axR_B234</v>
      </c>
      <c r="C582">
        <f>'Exploratory Data Analysis - vid'!N581</f>
        <v>1</v>
      </c>
      <c r="D582">
        <f>'Exploratory Data Analysis - vid'!O581</f>
        <v>2022</v>
      </c>
      <c r="E582">
        <f>IF('Exploratory Data Analysis - vid'!$AF581 = 'Multiple LR'!E$2,1,0)</f>
        <v>0</v>
      </c>
      <c r="F582">
        <f>IF('Exploratory Data Analysis - vid'!$AF581 = 'Multiple LR'!F$2,1,0)</f>
        <v>1</v>
      </c>
      <c r="G582">
        <f>IF('Exploratory Data Analysis - vid'!$AF581 = 'Multiple LR'!G$2,1,0)</f>
        <v>0</v>
      </c>
      <c r="H582">
        <f>IF('Exploratory Data Analysis - vid'!$AF581 = 'Multiple LR'!H$2,1,0)</f>
        <v>0</v>
      </c>
      <c r="I582">
        <f xml:space="preserve"> IF('Exploratory Data Analysis - vid'!$AL581='Multiple LR'!I$2,1,0)</f>
        <v>0</v>
      </c>
      <c r="J582">
        <f xml:space="preserve"> IF('Exploratory Data Analysis - vid'!$AL581='Multiple LR'!J$2,1,0)</f>
        <v>0</v>
      </c>
      <c r="K582">
        <f xml:space="preserve"> IF('Exploratory Data Analysis - vid'!$AL581='Multiple LR'!K$2,1,0)</f>
        <v>1</v>
      </c>
      <c r="L582">
        <f xml:space="preserve"> IF('Exploratory Data Analysis - vid'!$AL581='Multiple LR'!L$2,1,0)</f>
        <v>0</v>
      </c>
      <c r="M582">
        <f xml:space="preserve"> IF('Exploratory Data Analysis - vid'!$AL581='Multiple LR'!M$2,1,0)</f>
        <v>0</v>
      </c>
      <c r="N582">
        <f xml:space="preserve"> IF('Exploratory Data Analysis - vid'!$AL581='Multiple LR'!N$2,1,0)</f>
        <v>0</v>
      </c>
      <c r="O582">
        <v>421</v>
      </c>
      <c r="P582">
        <f>'Exploratory Data Analysis - vid'!V581</f>
        <v>92992</v>
      </c>
      <c r="Q582">
        <f t="shared" si="9"/>
        <v>11.440268746929954</v>
      </c>
      <c r="R582">
        <f>'Exploratory Data Analysis - vid'!X581</f>
        <v>2199</v>
      </c>
    </row>
    <row r="583" spans="1:18" x14ac:dyDescent="0.35">
      <c r="A583">
        <v>581</v>
      </c>
      <c r="B583" t="str">
        <f>'Exploratory Data Analysis - vid'!B582</f>
        <v>dHSDZBu_1vU</v>
      </c>
      <c r="C583">
        <f>'Exploratory Data Analysis - vid'!N582</f>
        <v>1</v>
      </c>
      <c r="D583">
        <f>'Exploratory Data Analysis - vid'!O582</f>
        <v>2022</v>
      </c>
      <c r="E583">
        <f>IF('Exploratory Data Analysis - vid'!$AF582 = 'Multiple LR'!E$2,1,0)</f>
        <v>1</v>
      </c>
      <c r="F583">
        <f>IF('Exploratory Data Analysis - vid'!$AF582 = 'Multiple LR'!F$2,1,0)</f>
        <v>0</v>
      </c>
      <c r="G583">
        <f>IF('Exploratory Data Analysis - vid'!$AF582 = 'Multiple LR'!G$2,1,0)</f>
        <v>0</v>
      </c>
      <c r="H583">
        <f>IF('Exploratory Data Analysis - vid'!$AF582 = 'Multiple LR'!H$2,1,0)</f>
        <v>0</v>
      </c>
      <c r="I583">
        <f xml:space="preserve"> IF('Exploratory Data Analysis - vid'!$AL582='Multiple LR'!I$2,1,0)</f>
        <v>0</v>
      </c>
      <c r="J583">
        <f xml:space="preserve"> IF('Exploratory Data Analysis - vid'!$AL582='Multiple LR'!J$2,1,0)</f>
        <v>0</v>
      </c>
      <c r="K583">
        <f xml:space="preserve"> IF('Exploratory Data Analysis - vid'!$AL582='Multiple LR'!K$2,1,0)</f>
        <v>0</v>
      </c>
      <c r="L583">
        <f xml:space="preserve"> IF('Exploratory Data Analysis - vid'!$AL582='Multiple LR'!L$2,1,0)</f>
        <v>0</v>
      </c>
      <c r="M583">
        <f xml:space="preserve"> IF('Exploratory Data Analysis - vid'!$AL582='Multiple LR'!M$2,1,0)</f>
        <v>1</v>
      </c>
      <c r="N583">
        <f xml:space="preserve"> IF('Exploratory Data Analysis - vid'!$AL582='Multiple LR'!N$2,1,0)</f>
        <v>0</v>
      </c>
      <c r="O583">
        <v>624</v>
      </c>
      <c r="P583">
        <f>'Exploratory Data Analysis - vid'!V582</f>
        <v>22440</v>
      </c>
      <c r="Q583">
        <f t="shared" si="9"/>
        <v>10.018600359636633</v>
      </c>
      <c r="R583">
        <f>'Exploratory Data Analysis - vid'!X582</f>
        <v>468</v>
      </c>
    </row>
    <row r="584" spans="1:18" x14ac:dyDescent="0.35">
      <c r="A584">
        <v>582</v>
      </c>
      <c r="B584" t="str">
        <f>'Exploratory Data Analysis - vid'!B583</f>
        <v>LivAA6y-jPk</v>
      </c>
      <c r="C584">
        <f>'Exploratory Data Analysis - vid'!N583</f>
        <v>1</v>
      </c>
      <c r="D584">
        <f>'Exploratory Data Analysis - vid'!O583</f>
        <v>2022</v>
      </c>
      <c r="E584">
        <f>IF('Exploratory Data Analysis - vid'!$AF583 = 'Multiple LR'!E$2,1,0)</f>
        <v>1</v>
      </c>
      <c r="F584">
        <f>IF('Exploratory Data Analysis - vid'!$AF583 = 'Multiple LR'!F$2,1,0)</f>
        <v>0</v>
      </c>
      <c r="G584">
        <f>IF('Exploratory Data Analysis - vid'!$AF583 = 'Multiple LR'!G$2,1,0)</f>
        <v>0</v>
      </c>
      <c r="H584">
        <f>IF('Exploratory Data Analysis - vid'!$AF583 = 'Multiple LR'!H$2,1,0)</f>
        <v>0</v>
      </c>
      <c r="I584">
        <f xml:space="preserve"> IF('Exploratory Data Analysis - vid'!$AL583='Multiple LR'!I$2,1,0)</f>
        <v>0</v>
      </c>
      <c r="J584">
        <f xml:space="preserve"> IF('Exploratory Data Analysis - vid'!$AL583='Multiple LR'!J$2,1,0)</f>
        <v>0</v>
      </c>
      <c r="K584">
        <f xml:space="preserve"> IF('Exploratory Data Analysis - vid'!$AL583='Multiple LR'!K$2,1,0)</f>
        <v>0</v>
      </c>
      <c r="L584">
        <f xml:space="preserve"> IF('Exploratory Data Analysis - vid'!$AL583='Multiple LR'!L$2,1,0)</f>
        <v>0</v>
      </c>
      <c r="M584">
        <f xml:space="preserve"> IF('Exploratory Data Analysis - vid'!$AL583='Multiple LR'!M$2,1,0)</f>
        <v>0</v>
      </c>
      <c r="N584">
        <f xml:space="preserve"> IF('Exploratory Data Analysis - vid'!$AL583='Multiple LR'!N$2,1,0)</f>
        <v>1</v>
      </c>
      <c r="O584">
        <v>388</v>
      </c>
      <c r="P584">
        <f>'Exploratory Data Analysis - vid'!V583</f>
        <v>204742</v>
      </c>
      <c r="Q584">
        <f t="shared" si="9"/>
        <v>12.229505928912912</v>
      </c>
      <c r="R584">
        <f>'Exploratory Data Analysis - vid'!X583</f>
        <v>5974</v>
      </c>
    </row>
    <row r="585" spans="1:18" x14ac:dyDescent="0.35">
      <c r="A585">
        <v>583</v>
      </c>
      <c r="B585" t="str">
        <f>'Exploratory Data Analysis - vid'!B584</f>
        <v>jXdu9uhDvKs</v>
      </c>
      <c r="C585">
        <f>'Exploratory Data Analysis - vid'!N584</f>
        <v>2</v>
      </c>
      <c r="D585">
        <f>'Exploratory Data Analysis - vid'!O584</f>
        <v>2022</v>
      </c>
      <c r="E585">
        <f>IF('Exploratory Data Analysis - vid'!$AF584 = 'Multiple LR'!E$2,1,0)</f>
        <v>1</v>
      </c>
      <c r="F585">
        <f>IF('Exploratory Data Analysis - vid'!$AF584 = 'Multiple LR'!F$2,1,0)</f>
        <v>0</v>
      </c>
      <c r="G585">
        <f>IF('Exploratory Data Analysis - vid'!$AF584 = 'Multiple LR'!G$2,1,0)</f>
        <v>0</v>
      </c>
      <c r="H585">
        <f>IF('Exploratory Data Analysis - vid'!$AF584 = 'Multiple LR'!H$2,1,0)</f>
        <v>0</v>
      </c>
      <c r="I585">
        <f xml:space="preserve"> IF('Exploratory Data Analysis - vid'!$AL584='Multiple LR'!I$2,1,0)</f>
        <v>0</v>
      </c>
      <c r="J585">
        <f xml:space="preserve"> IF('Exploratory Data Analysis - vid'!$AL584='Multiple LR'!J$2,1,0)</f>
        <v>0</v>
      </c>
      <c r="K585">
        <f xml:space="preserve"> IF('Exploratory Data Analysis - vid'!$AL584='Multiple LR'!K$2,1,0)</f>
        <v>0</v>
      </c>
      <c r="L585">
        <f xml:space="preserve"> IF('Exploratory Data Analysis - vid'!$AL584='Multiple LR'!L$2,1,0)</f>
        <v>0</v>
      </c>
      <c r="M585">
        <f xml:space="preserve"> IF('Exploratory Data Analysis - vid'!$AL584='Multiple LR'!M$2,1,0)</f>
        <v>0</v>
      </c>
      <c r="N585">
        <f xml:space="preserve"> IF('Exploratory Data Analysis - vid'!$AL584='Multiple LR'!N$2,1,0)</f>
        <v>1</v>
      </c>
      <c r="O585">
        <v>408</v>
      </c>
      <c r="P585">
        <f>'Exploratory Data Analysis - vid'!V584</f>
        <v>88223</v>
      </c>
      <c r="Q585">
        <f t="shared" si="9"/>
        <v>11.387622978975099</v>
      </c>
      <c r="R585">
        <f>'Exploratory Data Analysis - vid'!X584</f>
        <v>3089</v>
      </c>
    </row>
    <row r="586" spans="1:18" x14ac:dyDescent="0.35">
      <c r="A586">
        <v>584</v>
      </c>
      <c r="B586" t="str">
        <f>'Exploratory Data Analysis - vid'!B585</f>
        <v>zBpOBMuPVRc</v>
      </c>
      <c r="C586">
        <f>'Exploratory Data Analysis - vid'!N585</f>
        <v>2</v>
      </c>
      <c r="D586">
        <f>'Exploratory Data Analysis - vid'!O585</f>
        <v>2022</v>
      </c>
      <c r="E586">
        <f>IF('Exploratory Data Analysis - vid'!$AF585 = 'Multiple LR'!E$2,1,0)</f>
        <v>1</v>
      </c>
      <c r="F586">
        <f>IF('Exploratory Data Analysis - vid'!$AF585 = 'Multiple LR'!F$2,1,0)</f>
        <v>0</v>
      </c>
      <c r="G586">
        <f>IF('Exploratory Data Analysis - vid'!$AF585 = 'Multiple LR'!G$2,1,0)</f>
        <v>0</v>
      </c>
      <c r="H586">
        <f>IF('Exploratory Data Analysis - vid'!$AF585 = 'Multiple LR'!H$2,1,0)</f>
        <v>0</v>
      </c>
      <c r="I586">
        <f xml:space="preserve"> IF('Exploratory Data Analysis - vid'!$AL585='Multiple LR'!I$2,1,0)</f>
        <v>0</v>
      </c>
      <c r="J586">
        <f xml:space="preserve"> IF('Exploratory Data Analysis - vid'!$AL585='Multiple LR'!J$2,1,0)</f>
        <v>0</v>
      </c>
      <c r="K586">
        <f xml:space="preserve"> IF('Exploratory Data Analysis - vid'!$AL585='Multiple LR'!K$2,1,0)</f>
        <v>1</v>
      </c>
      <c r="L586">
        <f xml:space="preserve"> IF('Exploratory Data Analysis - vid'!$AL585='Multiple LR'!L$2,1,0)</f>
        <v>0</v>
      </c>
      <c r="M586">
        <f xml:space="preserve"> IF('Exploratory Data Analysis - vid'!$AL585='Multiple LR'!M$2,1,0)</f>
        <v>0</v>
      </c>
      <c r="N586">
        <f xml:space="preserve"> IF('Exploratory Data Analysis - vid'!$AL585='Multiple LR'!N$2,1,0)</f>
        <v>0</v>
      </c>
      <c r="O586">
        <v>642</v>
      </c>
      <c r="P586">
        <f>'Exploratory Data Analysis - vid'!V585</f>
        <v>71980</v>
      </c>
      <c r="Q586">
        <f t="shared" si="9"/>
        <v>11.184143581633021</v>
      </c>
      <c r="R586">
        <f>'Exploratory Data Analysis - vid'!X585</f>
        <v>1209</v>
      </c>
    </row>
    <row r="587" spans="1:18" x14ac:dyDescent="0.35">
      <c r="A587">
        <v>585</v>
      </c>
      <c r="B587" t="str">
        <f>'Exploratory Data Analysis - vid'!B586</f>
        <v>6utEvM9ekXs</v>
      </c>
      <c r="C587">
        <f>'Exploratory Data Analysis - vid'!N586</f>
        <v>2</v>
      </c>
      <c r="D587">
        <f>'Exploratory Data Analysis - vid'!O586</f>
        <v>2022</v>
      </c>
      <c r="E587">
        <f>IF('Exploratory Data Analysis - vid'!$AF586 = 'Multiple LR'!E$2,1,0)</f>
        <v>1</v>
      </c>
      <c r="F587">
        <f>IF('Exploratory Data Analysis - vid'!$AF586 = 'Multiple LR'!F$2,1,0)</f>
        <v>0</v>
      </c>
      <c r="G587">
        <f>IF('Exploratory Data Analysis - vid'!$AF586 = 'Multiple LR'!G$2,1,0)</f>
        <v>0</v>
      </c>
      <c r="H587">
        <f>IF('Exploratory Data Analysis - vid'!$AF586 = 'Multiple LR'!H$2,1,0)</f>
        <v>0</v>
      </c>
      <c r="I587">
        <f xml:space="preserve"> IF('Exploratory Data Analysis - vid'!$AL586='Multiple LR'!I$2,1,0)</f>
        <v>0</v>
      </c>
      <c r="J587">
        <f xml:space="preserve"> IF('Exploratory Data Analysis - vid'!$AL586='Multiple LR'!J$2,1,0)</f>
        <v>1</v>
      </c>
      <c r="K587">
        <f xml:space="preserve"> IF('Exploratory Data Analysis - vid'!$AL586='Multiple LR'!K$2,1,0)</f>
        <v>0</v>
      </c>
      <c r="L587">
        <f xml:space="preserve"> IF('Exploratory Data Analysis - vid'!$AL586='Multiple LR'!L$2,1,0)</f>
        <v>0</v>
      </c>
      <c r="M587">
        <f xml:space="preserve"> IF('Exploratory Data Analysis - vid'!$AL586='Multiple LR'!M$2,1,0)</f>
        <v>0</v>
      </c>
      <c r="N587">
        <f xml:space="preserve"> IF('Exploratory Data Analysis - vid'!$AL586='Multiple LR'!N$2,1,0)</f>
        <v>0</v>
      </c>
      <c r="O587">
        <v>632</v>
      </c>
      <c r="P587">
        <f>'Exploratory Data Analysis - vid'!V586</f>
        <v>251456</v>
      </c>
      <c r="Q587">
        <f t="shared" si="9"/>
        <v>12.435023302918131</v>
      </c>
      <c r="R587">
        <f>'Exploratory Data Analysis - vid'!X586</f>
        <v>5312</v>
      </c>
    </row>
    <row r="588" spans="1:18" x14ac:dyDescent="0.35">
      <c r="A588">
        <v>586</v>
      </c>
      <c r="B588" t="str">
        <f>'Exploratory Data Analysis - vid'!B587</f>
        <v>7VwUXcHUntg</v>
      </c>
      <c r="C588">
        <f>'Exploratory Data Analysis - vid'!N587</f>
        <v>2</v>
      </c>
      <c r="D588">
        <f>'Exploratory Data Analysis - vid'!O587</f>
        <v>2022</v>
      </c>
      <c r="E588">
        <f>IF('Exploratory Data Analysis - vid'!$AF587 = 'Multiple LR'!E$2,1,0)</f>
        <v>1</v>
      </c>
      <c r="F588">
        <f>IF('Exploratory Data Analysis - vid'!$AF587 = 'Multiple LR'!F$2,1,0)</f>
        <v>0</v>
      </c>
      <c r="G588">
        <f>IF('Exploratory Data Analysis - vid'!$AF587 = 'Multiple LR'!G$2,1,0)</f>
        <v>0</v>
      </c>
      <c r="H588">
        <f>IF('Exploratory Data Analysis - vid'!$AF587 = 'Multiple LR'!H$2,1,0)</f>
        <v>0</v>
      </c>
      <c r="I588">
        <f xml:space="preserve"> IF('Exploratory Data Analysis - vid'!$AL587='Multiple LR'!I$2,1,0)</f>
        <v>0</v>
      </c>
      <c r="J588">
        <f xml:space="preserve"> IF('Exploratory Data Analysis - vid'!$AL587='Multiple LR'!J$2,1,0)</f>
        <v>1</v>
      </c>
      <c r="K588">
        <f xml:space="preserve"> IF('Exploratory Data Analysis - vid'!$AL587='Multiple LR'!K$2,1,0)</f>
        <v>0</v>
      </c>
      <c r="L588">
        <f xml:space="preserve"> IF('Exploratory Data Analysis - vid'!$AL587='Multiple LR'!L$2,1,0)</f>
        <v>0</v>
      </c>
      <c r="M588">
        <f xml:space="preserve"> IF('Exploratory Data Analysis - vid'!$AL587='Multiple LR'!M$2,1,0)</f>
        <v>0</v>
      </c>
      <c r="N588">
        <f xml:space="preserve"> IF('Exploratory Data Analysis - vid'!$AL587='Multiple LR'!N$2,1,0)</f>
        <v>0</v>
      </c>
      <c r="O588">
        <v>743</v>
      </c>
      <c r="P588">
        <f>'Exploratory Data Analysis - vid'!V587</f>
        <v>14658</v>
      </c>
      <c r="Q588">
        <f t="shared" si="9"/>
        <v>9.592741540485795</v>
      </c>
      <c r="R588">
        <f>'Exploratory Data Analysis - vid'!X587</f>
        <v>372</v>
      </c>
    </row>
    <row r="589" spans="1:18" x14ac:dyDescent="0.35">
      <c r="A589">
        <v>587</v>
      </c>
      <c r="B589" t="str">
        <f>'Exploratory Data Analysis - vid'!B588</f>
        <v>ke00Eivba-M</v>
      </c>
      <c r="C589">
        <f>'Exploratory Data Analysis - vid'!N588</f>
        <v>2</v>
      </c>
      <c r="D589">
        <f>'Exploratory Data Analysis - vid'!O588</f>
        <v>2022</v>
      </c>
      <c r="E589">
        <f>IF('Exploratory Data Analysis - vid'!$AF588 = 'Multiple LR'!E$2,1,0)</f>
        <v>0</v>
      </c>
      <c r="F589">
        <f>IF('Exploratory Data Analysis - vid'!$AF588 = 'Multiple LR'!F$2,1,0)</f>
        <v>0</v>
      </c>
      <c r="G589">
        <f>IF('Exploratory Data Analysis - vid'!$AF588 = 'Multiple LR'!G$2,1,0)</f>
        <v>1</v>
      </c>
      <c r="H589">
        <f>IF('Exploratory Data Analysis - vid'!$AF588 = 'Multiple LR'!H$2,1,0)</f>
        <v>0</v>
      </c>
      <c r="I589">
        <f xml:space="preserve"> IF('Exploratory Data Analysis - vid'!$AL588='Multiple LR'!I$2,1,0)</f>
        <v>0</v>
      </c>
      <c r="J589">
        <f xml:space="preserve"> IF('Exploratory Data Analysis - vid'!$AL588='Multiple LR'!J$2,1,0)</f>
        <v>0</v>
      </c>
      <c r="K589">
        <f xml:space="preserve"> IF('Exploratory Data Analysis - vid'!$AL588='Multiple LR'!K$2,1,0)</f>
        <v>1</v>
      </c>
      <c r="L589">
        <f xml:space="preserve"> IF('Exploratory Data Analysis - vid'!$AL588='Multiple LR'!L$2,1,0)</f>
        <v>0</v>
      </c>
      <c r="M589">
        <f xml:space="preserve"> IF('Exploratory Data Analysis - vid'!$AL588='Multiple LR'!M$2,1,0)</f>
        <v>0</v>
      </c>
      <c r="N589">
        <f xml:space="preserve"> IF('Exploratory Data Analysis - vid'!$AL588='Multiple LR'!N$2,1,0)</f>
        <v>0</v>
      </c>
      <c r="O589">
        <v>614</v>
      </c>
      <c r="P589">
        <f>'Exploratory Data Analysis - vid'!V588</f>
        <v>188472</v>
      </c>
      <c r="Q589">
        <f t="shared" si="9"/>
        <v>12.146704733722821</v>
      </c>
      <c r="R589">
        <f>'Exploratory Data Analysis - vid'!X588</f>
        <v>3209</v>
      </c>
    </row>
    <row r="590" spans="1:18" x14ac:dyDescent="0.35">
      <c r="A590">
        <v>588</v>
      </c>
      <c r="B590" t="str">
        <f>'Exploratory Data Analysis - vid'!B589</f>
        <v>jlERtaEOQh4</v>
      </c>
      <c r="C590">
        <f>'Exploratory Data Analysis - vid'!N589</f>
        <v>2</v>
      </c>
      <c r="D590">
        <f>'Exploratory Data Analysis - vid'!O589</f>
        <v>2022</v>
      </c>
      <c r="E590">
        <f>IF('Exploratory Data Analysis - vid'!$AF589 = 'Multiple LR'!E$2,1,0)</f>
        <v>1</v>
      </c>
      <c r="F590">
        <f>IF('Exploratory Data Analysis - vid'!$AF589 = 'Multiple LR'!F$2,1,0)</f>
        <v>0</v>
      </c>
      <c r="G590">
        <f>IF('Exploratory Data Analysis - vid'!$AF589 = 'Multiple LR'!G$2,1,0)</f>
        <v>0</v>
      </c>
      <c r="H590">
        <f>IF('Exploratory Data Analysis - vid'!$AF589 = 'Multiple LR'!H$2,1,0)</f>
        <v>0</v>
      </c>
      <c r="I590">
        <f xml:space="preserve"> IF('Exploratory Data Analysis - vid'!$AL589='Multiple LR'!I$2,1,0)</f>
        <v>0</v>
      </c>
      <c r="J590">
        <f xml:space="preserve"> IF('Exploratory Data Analysis - vid'!$AL589='Multiple LR'!J$2,1,0)</f>
        <v>1</v>
      </c>
      <c r="K590">
        <f xml:space="preserve"> IF('Exploratory Data Analysis - vid'!$AL589='Multiple LR'!K$2,1,0)</f>
        <v>0</v>
      </c>
      <c r="L590">
        <f xml:space="preserve"> IF('Exploratory Data Analysis - vid'!$AL589='Multiple LR'!L$2,1,0)</f>
        <v>0</v>
      </c>
      <c r="M590">
        <f xml:space="preserve"> IF('Exploratory Data Analysis - vid'!$AL589='Multiple LR'!M$2,1,0)</f>
        <v>0</v>
      </c>
      <c r="N590">
        <f xml:space="preserve"> IF('Exploratory Data Analysis - vid'!$AL589='Multiple LR'!N$2,1,0)</f>
        <v>0</v>
      </c>
      <c r="O590">
        <v>370</v>
      </c>
      <c r="P590">
        <f>'Exploratory Data Analysis - vid'!V589</f>
        <v>58701</v>
      </c>
      <c r="Q590">
        <f t="shared" si="9"/>
        <v>10.980212041446208</v>
      </c>
      <c r="R590">
        <f>'Exploratory Data Analysis - vid'!X589</f>
        <v>1642</v>
      </c>
    </row>
    <row r="591" spans="1:18" x14ac:dyDescent="0.35">
      <c r="A591">
        <v>589</v>
      </c>
      <c r="B591" t="str">
        <f>'Exploratory Data Analysis - vid'!B590</f>
        <v>SUMS4rQnDf4</v>
      </c>
      <c r="C591">
        <f>'Exploratory Data Analysis - vid'!N590</f>
        <v>2</v>
      </c>
      <c r="D591">
        <f>'Exploratory Data Analysis - vid'!O590</f>
        <v>2022</v>
      </c>
      <c r="E591">
        <f>IF('Exploratory Data Analysis - vid'!$AF590 = 'Multiple LR'!E$2,1,0)</f>
        <v>1</v>
      </c>
      <c r="F591">
        <f>IF('Exploratory Data Analysis - vid'!$AF590 = 'Multiple LR'!F$2,1,0)</f>
        <v>0</v>
      </c>
      <c r="G591">
        <f>IF('Exploratory Data Analysis - vid'!$AF590 = 'Multiple LR'!G$2,1,0)</f>
        <v>0</v>
      </c>
      <c r="H591">
        <f>IF('Exploratory Data Analysis - vid'!$AF590 = 'Multiple LR'!H$2,1,0)</f>
        <v>0</v>
      </c>
      <c r="I591">
        <f xml:space="preserve"> IF('Exploratory Data Analysis - vid'!$AL590='Multiple LR'!I$2,1,0)</f>
        <v>0</v>
      </c>
      <c r="J591">
        <f xml:space="preserve"> IF('Exploratory Data Analysis - vid'!$AL590='Multiple LR'!J$2,1,0)</f>
        <v>0</v>
      </c>
      <c r="K591">
        <f xml:space="preserve"> IF('Exploratory Data Analysis - vid'!$AL590='Multiple LR'!K$2,1,0)</f>
        <v>1</v>
      </c>
      <c r="L591">
        <f xml:space="preserve"> IF('Exploratory Data Analysis - vid'!$AL590='Multiple LR'!L$2,1,0)</f>
        <v>0</v>
      </c>
      <c r="M591">
        <f xml:space="preserve"> IF('Exploratory Data Analysis - vid'!$AL590='Multiple LR'!M$2,1,0)</f>
        <v>0</v>
      </c>
      <c r="N591">
        <f xml:space="preserve"> IF('Exploratory Data Analysis - vid'!$AL590='Multiple LR'!N$2,1,0)</f>
        <v>0</v>
      </c>
      <c r="O591">
        <v>615</v>
      </c>
      <c r="P591">
        <f>'Exploratory Data Analysis - vid'!V590</f>
        <v>20457</v>
      </c>
      <c r="Q591">
        <f t="shared" si="9"/>
        <v>9.9260804011887629</v>
      </c>
      <c r="R591">
        <f>'Exploratory Data Analysis - vid'!X590</f>
        <v>483</v>
      </c>
    </row>
    <row r="592" spans="1:18" x14ac:dyDescent="0.35">
      <c r="A592">
        <v>590</v>
      </c>
      <c r="B592" t="str">
        <f>'Exploratory Data Analysis - vid'!B591</f>
        <v>eB9-Tz0PEhY</v>
      </c>
      <c r="C592">
        <f>'Exploratory Data Analysis - vid'!N591</f>
        <v>2</v>
      </c>
      <c r="D592">
        <f>'Exploratory Data Analysis - vid'!O591</f>
        <v>2022</v>
      </c>
      <c r="E592">
        <f>IF('Exploratory Data Analysis - vid'!$AF591 = 'Multiple LR'!E$2,1,0)</f>
        <v>0</v>
      </c>
      <c r="F592">
        <f>IF('Exploratory Data Analysis - vid'!$AF591 = 'Multiple LR'!F$2,1,0)</f>
        <v>1</v>
      </c>
      <c r="G592">
        <f>IF('Exploratory Data Analysis - vid'!$AF591 = 'Multiple LR'!G$2,1,0)</f>
        <v>0</v>
      </c>
      <c r="H592">
        <f>IF('Exploratory Data Analysis - vid'!$AF591 = 'Multiple LR'!H$2,1,0)</f>
        <v>0</v>
      </c>
      <c r="I592">
        <f xml:space="preserve"> IF('Exploratory Data Analysis - vid'!$AL591='Multiple LR'!I$2,1,0)</f>
        <v>0</v>
      </c>
      <c r="J592">
        <f xml:space="preserve"> IF('Exploratory Data Analysis - vid'!$AL591='Multiple LR'!J$2,1,0)</f>
        <v>1</v>
      </c>
      <c r="K592">
        <f xml:space="preserve"> IF('Exploratory Data Analysis - vid'!$AL591='Multiple LR'!K$2,1,0)</f>
        <v>0</v>
      </c>
      <c r="L592">
        <f xml:space="preserve"> IF('Exploratory Data Analysis - vid'!$AL591='Multiple LR'!L$2,1,0)</f>
        <v>0</v>
      </c>
      <c r="M592">
        <f xml:space="preserve"> IF('Exploratory Data Analysis - vid'!$AL591='Multiple LR'!M$2,1,0)</f>
        <v>0</v>
      </c>
      <c r="N592">
        <f xml:space="preserve"> IF('Exploratory Data Analysis - vid'!$AL591='Multiple LR'!N$2,1,0)</f>
        <v>0</v>
      </c>
      <c r="O592">
        <v>486</v>
      </c>
      <c r="P592">
        <f>'Exploratory Data Analysis - vid'!V591</f>
        <v>50283</v>
      </c>
      <c r="Q592">
        <f t="shared" si="9"/>
        <v>10.825422326795367</v>
      </c>
      <c r="R592">
        <f>'Exploratory Data Analysis - vid'!X591</f>
        <v>1311</v>
      </c>
    </row>
    <row r="593" spans="1:18" x14ac:dyDescent="0.35">
      <c r="A593">
        <v>591</v>
      </c>
      <c r="B593" t="str">
        <f>'Exploratory Data Analysis - vid'!B592</f>
        <v>Zi8CmAdv3EY</v>
      </c>
      <c r="C593">
        <f>'Exploratory Data Analysis - vid'!N592</f>
        <v>2</v>
      </c>
      <c r="D593">
        <f>'Exploratory Data Analysis - vid'!O592</f>
        <v>2022</v>
      </c>
      <c r="E593">
        <f>IF('Exploratory Data Analysis - vid'!$AF592 = 'Multiple LR'!E$2,1,0)</f>
        <v>1</v>
      </c>
      <c r="F593">
        <f>IF('Exploratory Data Analysis - vid'!$AF592 = 'Multiple LR'!F$2,1,0)</f>
        <v>0</v>
      </c>
      <c r="G593">
        <f>IF('Exploratory Data Analysis - vid'!$AF592 = 'Multiple LR'!G$2,1,0)</f>
        <v>0</v>
      </c>
      <c r="H593">
        <f>IF('Exploratory Data Analysis - vid'!$AF592 = 'Multiple LR'!H$2,1,0)</f>
        <v>0</v>
      </c>
      <c r="I593">
        <f xml:space="preserve"> IF('Exploratory Data Analysis - vid'!$AL592='Multiple LR'!I$2,1,0)</f>
        <v>0</v>
      </c>
      <c r="J593">
        <f xml:space="preserve"> IF('Exploratory Data Analysis - vid'!$AL592='Multiple LR'!J$2,1,0)</f>
        <v>1</v>
      </c>
      <c r="K593">
        <f xml:space="preserve"> IF('Exploratory Data Analysis - vid'!$AL592='Multiple LR'!K$2,1,0)</f>
        <v>0</v>
      </c>
      <c r="L593">
        <f xml:space="preserve"> IF('Exploratory Data Analysis - vid'!$AL592='Multiple LR'!L$2,1,0)</f>
        <v>0</v>
      </c>
      <c r="M593">
        <f xml:space="preserve"> IF('Exploratory Data Analysis - vid'!$AL592='Multiple LR'!M$2,1,0)</f>
        <v>0</v>
      </c>
      <c r="N593">
        <f xml:space="preserve"> IF('Exploratory Data Analysis - vid'!$AL592='Multiple LR'!N$2,1,0)</f>
        <v>0</v>
      </c>
      <c r="O593">
        <v>631</v>
      </c>
      <c r="P593">
        <f>'Exploratory Data Analysis - vid'!V592</f>
        <v>21889</v>
      </c>
      <c r="Q593">
        <f t="shared" si="9"/>
        <v>9.9937395065131547</v>
      </c>
      <c r="R593">
        <f>'Exploratory Data Analysis - vid'!X592</f>
        <v>614</v>
      </c>
    </row>
    <row r="594" spans="1:18" x14ac:dyDescent="0.35">
      <c r="A594">
        <v>592</v>
      </c>
      <c r="B594" t="str">
        <f>'Exploratory Data Analysis - vid'!B593</f>
        <v>0zVp8pu60JE</v>
      </c>
      <c r="C594">
        <f>'Exploratory Data Analysis - vid'!N593</f>
        <v>2</v>
      </c>
      <c r="D594">
        <f>'Exploratory Data Analysis - vid'!O593</f>
        <v>2022</v>
      </c>
      <c r="E594">
        <f>IF('Exploratory Data Analysis - vid'!$AF593 = 'Multiple LR'!E$2,1,0)</f>
        <v>0</v>
      </c>
      <c r="F594">
        <f>IF('Exploratory Data Analysis - vid'!$AF593 = 'Multiple LR'!F$2,1,0)</f>
        <v>0</v>
      </c>
      <c r="G594">
        <f>IF('Exploratory Data Analysis - vid'!$AF593 = 'Multiple LR'!G$2,1,0)</f>
        <v>1</v>
      </c>
      <c r="H594">
        <f>IF('Exploratory Data Analysis - vid'!$AF593 = 'Multiple LR'!H$2,1,0)</f>
        <v>0</v>
      </c>
      <c r="I594">
        <f xml:space="preserve"> IF('Exploratory Data Analysis - vid'!$AL593='Multiple LR'!I$2,1,0)</f>
        <v>0</v>
      </c>
      <c r="J594">
        <f xml:space="preserve"> IF('Exploratory Data Analysis - vid'!$AL593='Multiple LR'!J$2,1,0)</f>
        <v>1</v>
      </c>
      <c r="K594">
        <f xml:space="preserve"> IF('Exploratory Data Analysis - vid'!$AL593='Multiple LR'!K$2,1,0)</f>
        <v>0</v>
      </c>
      <c r="L594">
        <f xml:space="preserve"> IF('Exploratory Data Analysis - vid'!$AL593='Multiple LR'!L$2,1,0)</f>
        <v>0</v>
      </c>
      <c r="M594">
        <f xml:space="preserve"> IF('Exploratory Data Analysis - vid'!$AL593='Multiple LR'!M$2,1,0)</f>
        <v>0</v>
      </c>
      <c r="N594">
        <f xml:space="preserve"> IF('Exploratory Data Analysis - vid'!$AL593='Multiple LR'!N$2,1,0)</f>
        <v>0</v>
      </c>
      <c r="O594">
        <v>654</v>
      </c>
      <c r="P594">
        <f>'Exploratory Data Analysis - vid'!V593</f>
        <v>575860</v>
      </c>
      <c r="Q594">
        <f t="shared" si="9"/>
        <v>13.263619854579684</v>
      </c>
      <c r="R594">
        <f>'Exploratory Data Analysis - vid'!X593</f>
        <v>11748</v>
      </c>
    </row>
    <row r="595" spans="1:18" x14ac:dyDescent="0.35">
      <c r="A595">
        <v>593</v>
      </c>
      <c r="B595" t="str">
        <f>'Exploratory Data Analysis - vid'!B594</f>
        <v>dgYpLRFyw-g</v>
      </c>
      <c r="C595">
        <f>'Exploratory Data Analysis - vid'!N594</f>
        <v>2</v>
      </c>
      <c r="D595">
        <f>'Exploratory Data Analysis - vid'!O594</f>
        <v>2022</v>
      </c>
      <c r="E595">
        <f>IF('Exploratory Data Analysis - vid'!$AF594 = 'Multiple LR'!E$2,1,0)</f>
        <v>0</v>
      </c>
      <c r="F595">
        <f>IF('Exploratory Data Analysis - vid'!$AF594 = 'Multiple LR'!F$2,1,0)</f>
        <v>0</v>
      </c>
      <c r="G595">
        <f>IF('Exploratory Data Analysis - vid'!$AF594 = 'Multiple LR'!G$2,1,0)</f>
        <v>1</v>
      </c>
      <c r="H595">
        <f>IF('Exploratory Data Analysis - vid'!$AF594 = 'Multiple LR'!H$2,1,0)</f>
        <v>0</v>
      </c>
      <c r="I595">
        <f xml:space="preserve"> IF('Exploratory Data Analysis - vid'!$AL594='Multiple LR'!I$2,1,0)</f>
        <v>0</v>
      </c>
      <c r="J595">
        <f xml:space="preserve"> IF('Exploratory Data Analysis - vid'!$AL594='Multiple LR'!J$2,1,0)</f>
        <v>1</v>
      </c>
      <c r="K595">
        <f xml:space="preserve"> IF('Exploratory Data Analysis - vid'!$AL594='Multiple LR'!K$2,1,0)</f>
        <v>0</v>
      </c>
      <c r="L595">
        <f xml:space="preserve"> IF('Exploratory Data Analysis - vid'!$AL594='Multiple LR'!L$2,1,0)</f>
        <v>0</v>
      </c>
      <c r="M595">
        <f xml:space="preserve"> IF('Exploratory Data Analysis - vid'!$AL594='Multiple LR'!M$2,1,0)</f>
        <v>0</v>
      </c>
      <c r="N595">
        <f xml:space="preserve"> IF('Exploratory Data Analysis - vid'!$AL594='Multiple LR'!N$2,1,0)</f>
        <v>0</v>
      </c>
      <c r="O595">
        <v>559</v>
      </c>
      <c r="P595">
        <f>'Exploratory Data Analysis - vid'!V594</f>
        <v>185222</v>
      </c>
      <c r="Q595">
        <f t="shared" si="9"/>
        <v>12.129310384635945</v>
      </c>
      <c r="R595">
        <f>'Exploratory Data Analysis - vid'!X594</f>
        <v>5019</v>
      </c>
    </row>
    <row r="596" spans="1:18" x14ac:dyDescent="0.35">
      <c r="A596">
        <v>594</v>
      </c>
      <c r="B596" t="str">
        <f>'Exploratory Data Analysis - vid'!B595</f>
        <v>JZyHdLHng3c</v>
      </c>
      <c r="C596">
        <f>'Exploratory Data Analysis - vid'!N595</f>
        <v>3</v>
      </c>
      <c r="D596">
        <f>'Exploratory Data Analysis - vid'!O595</f>
        <v>2022</v>
      </c>
      <c r="E596">
        <f>IF('Exploratory Data Analysis - vid'!$AF595 = 'Multiple LR'!E$2,1,0)</f>
        <v>0</v>
      </c>
      <c r="F596">
        <f>IF('Exploratory Data Analysis - vid'!$AF595 = 'Multiple LR'!F$2,1,0)</f>
        <v>1</v>
      </c>
      <c r="G596">
        <f>IF('Exploratory Data Analysis - vid'!$AF595 = 'Multiple LR'!G$2,1,0)</f>
        <v>0</v>
      </c>
      <c r="H596">
        <f>IF('Exploratory Data Analysis - vid'!$AF595 = 'Multiple LR'!H$2,1,0)</f>
        <v>0</v>
      </c>
      <c r="I596">
        <f xml:space="preserve"> IF('Exploratory Data Analysis - vid'!$AL595='Multiple LR'!I$2,1,0)</f>
        <v>0</v>
      </c>
      <c r="J596">
        <f xml:space="preserve"> IF('Exploratory Data Analysis - vid'!$AL595='Multiple LR'!J$2,1,0)</f>
        <v>0</v>
      </c>
      <c r="K596">
        <f xml:space="preserve"> IF('Exploratory Data Analysis - vid'!$AL595='Multiple LR'!K$2,1,0)</f>
        <v>1</v>
      </c>
      <c r="L596">
        <f xml:space="preserve"> IF('Exploratory Data Analysis - vid'!$AL595='Multiple LR'!L$2,1,0)</f>
        <v>0</v>
      </c>
      <c r="M596">
        <f xml:space="preserve"> IF('Exploratory Data Analysis - vid'!$AL595='Multiple LR'!M$2,1,0)</f>
        <v>0</v>
      </c>
      <c r="N596">
        <f xml:space="preserve"> IF('Exploratory Data Analysis - vid'!$AL595='Multiple LR'!N$2,1,0)</f>
        <v>0</v>
      </c>
      <c r="O596">
        <v>437</v>
      </c>
      <c r="P596">
        <f>'Exploratory Data Analysis - vid'!V595</f>
        <v>32603</v>
      </c>
      <c r="Q596">
        <f t="shared" si="9"/>
        <v>10.392159587660679</v>
      </c>
      <c r="R596">
        <f>'Exploratory Data Analysis - vid'!X595</f>
        <v>822</v>
      </c>
    </row>
    <row r="597" spans="1:18" x14ac:dyDescent="0.35">
      <c r="A597">
        <v>595</v>
      </c>
      <c r="B597" t="str">
        <f>'Exploratory Data Analysis - vid'!B596</f>
        <v>GIKSfokn2Yo</v>
      </c>
      <c r="C597">
        <f>'Exploratory Data Analysis - vid'!N596</f>
        <v>3</v>
      </c>
      <c r="D597">
        <f>'Exploratory Data Analysis - vid'!O596</f>
        <v>2022</v>
      </c>
      <c r="E597">
        <f>IF('Exploratory Data Analysis - vid'!$AF596 = 'Multiple LR'!E$2,1,0)</f>
        <v>0</v>
      </c>
      <c r="F597">
        <f>IF('Exploratory Data Analysis - vid'!$AF596 = 'Multiple LR'!F$2,1,0)</f>
        <v>1</v>
      </c>
      <c r="G597">
        <f>IF('Exploratory Data Analysis - vid'!$AF596 = 'Multiple LR'!G$2,1,0)</f>
        <v>0</v>
      </c>
      <c r="H597">
        <f>IF('Exploratory Data Analysis - vid'!$AF596 = 'Multiple LR'!H$2,1,0)</f>
        <v>0</v>
      </c>
      <c r="I597">
        <f xml:space="preserve"> IF('Exploratory Data Analysis - vid'!$AL596='Multiple LR'!I$2,1,0)</f>
        <v>0</v>
      </c>
      <c r="J597">
        <f xml:space="preserve"> IF('Exploratory Data Analysis - vid'!$AL596='Multiple LR'!J$2,1,0)</f>
        <v>1</v>
      </c>
      <c r="K597">
        <f xml:space="preserve"> IF('Exploratory Data Analysis - vid'!$AL596='Multiple LR'!K$2,1,0)</f>
        <v>0</v>
      </c>
      <c r="L597">
        <f xml:space="preserve"> IF('Exploratory Data Analysis - vid'!$AL596='Multiple LR'!L$2,1,0)</f>
        <v>0</v>
      </c>
      <c r="M597">
        <f xml:space="preserve"> IF('Exploratory Data Analysis - vid'!$AL596='Multiple LR'!M$2,1,0)</f>
        <v>0</v>
      </c>
      <c r="N597">
        <f xml:space="preserve"> IF('Exploratory Data Analysis - vid'!$AL596='Multiple LR'!N$2,1,0)</f>
        <v>0</v>
      </c>
      <c r="O597">
        <v>870</v>
      </c>
      <c r="P597">
        <f>'Exploratory Data Analysis - vid'!V596</f>
        <v>71077</v>
      </c>
      <c r="Q597">
        <f t="shared" si="9"/>
        <v>11.171519075412782</v>
      </c>
      <c r="R597">
        <f>'Exploratory Data Analysis - vid'!X596</f>
        <v>2237</v>
      </c>
    </row>
    <row r="598" spans="1:18" x14ac:dyDescent="0.35">
      <c r="A598">
        <v>596</v>
      </c>
      <c r="B598" t="str">
        <f>'Exploratory Data Analysis - vid'!B597</f>
        <v>NwjxdzS6AMs</v>
      </c>
      <c r="C598">
        <f>'Exploratory Data Analysis - vid'!N597</f>
        <v>3</v>
      </c>
      <c r="D598">
        <f>'Exploratory Data Analysis - vid'!O597</f>
        <v>2022</v>
      </c>
      <c r="E598">
        <f>IF('Exploratory Data Analysis - vid'!$AF597 = 'Multiple LR'!E$2,1,0)</f>
        <v>0</v>
      </c>
      <c r="F598">
        <f>IF('Exploratory Data Analysis - vid'!$AF597 = 'Multiple LR'!F$2,1,0)</f>
        <v>1</v>
      </c>
      <c r="G598">
        <f>IF('Exploratory Data Analysis - vid'!$AF597 = 'Multiple LR'!G$2,1,0)</f>
        <v>0</v>
      </c>
      <c r="H598">
        <f>IF('Exploratory Data Analysis - vid'!$AF597 = 'Multiple LR'!H$2,1,0)</f>
        <v>0</v>
      </c>
      <c r="I598">
        <f xml:space="preserve"> IF('Exploratory Data Analysis - vid'!$AL597='Multiple LR'!I$2,1,0)</f>
        <v>0</v>
      </c>
      <c r="J598">
        <f xml:space="preserve"> IF('Exploratory Data Analysis - vid'!$AL597='Multiple LR'!J$2,1,0)</f>
        <v>0</v>
      </c>
      <c r="K598">
        <f xml:space="preserve"> IF('Exploratory Data Analysis - vid'!$AL597='Multiple LR'!K$2,1,0)</f>
        <v>0</v>
      </c>
      <c r="L598">
        <f xml:space="preserve"> IF('Exploratory Data Analysis - vid'!$AL597='Multiple LR'!L$2,1,0)</f>
        <v>0</v>
      </c>
      <c r="M598">
        <f xml:space="preserve"> IF('Exploratory Data Analysis - vid'!$AL597='Multiple LR'!M$2,1,0)</f>
        <v>1</v>
      </c>
      <c r="N598">
        <f xml:space="preserve"> IF('Exploratory Data Analysis - vid'!$AL597='Multiple LR'!N$2,1,0)</f>
        <v>0</v>
      </c>
      <c r="O598">
        <v>356</v>
      </c>
      <c r="P598">
        <f>'Exploratory Data Analysis - vid'!V597</f>
        <v>63766</v>
      </c>
      <c r="Q598">
        <f t="shared" si="9"/>
        <v>11.062975411922519</v>
      </c>
      <c r="R598">
        <f>'Exploratory Data Analysis - vid'!X597</f>
        <v>1652</v>
      </c>
    </row>
    <row r="599" spans="1:18" x14ac:dyDescent="0.35">
      <c r="A599">
        <v>597</v>
      </c>
      <c r="B599" t="str">
        <f>'Exploratory Data Analysis - vid'!B598</f>
        <v>wBtwLl2pasQ</v>
      </c>
      <c r="C599">
        <f>'Exploratory Data Analysis - vid'!N598</f>
        <v>3</v>
      </c>
      <c r="D599">
        <f>'Exploratory Data Analysis - vid'!O598</f>
        <v>2022</v>
      </c>
      <c r="E599">
        <f>IF('Exploratory Data Analysis - vid'!$AF598 = 'Multiple LR'!E$2,1,0)</f>
        <v>0</v>
      </c>
      <c r="F599">
        <f>IF('Exploratory Data Analysis - vid'!$AF598 = 'Multiple LR'!F$2,1,0)</f>
        <v>1</v>
      </c>
      <c r="G599">
        <f>IF('Exploratory Data Analysis - vid'!$AF598 = 'Multiple LR'!G$2,1,0)</f>
        <v>0</v>
      </c>
      <c r="H599">
        <f>IF('Exploratory Data Analysis - vid'!$AF598 = 'Multiple LR'!H$2,1,0)</f>
        <v>0</v>
      </c>
      <c r="I599">
        <f xml:space="preserve"> IF('Exploratory Data Analysis - vid'!$AL598='Multiple LR'!I$2,1,0)</f>
        <v>0</v>
      </c>
      <c r="J599">
        <f xml:space="preserve"> IF('Exploratory Data Analysis - vid'!$AL598='Multiple LR'!J$2,1,0)</f>
        <v>1</v>
      </c>
      <c r="K599">
        <f xml:space="preserve"> IF('Exploratory Data Analysis - vid'!$AL598='Multiple LR'!K$2,1,0)</f>
        <v>0</v>
      </c>
      <c r="L599">
        <f xml:space="preserve"> IF('Exploratory Data Analysis - vid'!$AL598='Multiple LR'!L$2,1,0)</f>
        <v>0</v>
      </c>
      <c r="M599">
        <f xml:space="preserve"> IF('Exploratory Data Analysis - vid'!$AL598='Multiple LR'!M$2,1,0)</f>
        <v>0</v>
      </c>
      <c r="N599">
        <f xml:space="preserve"> IF('Exploratory Data Analysis - vid'!$AL598='Multiple LR'!N$2,1,0)</f>
        <v>0</v>
      </c>
      <c r="O599">
        <v>527</v>
      </c>
      <c r="P599">
        <f>'Exploratory Data Analysis - vid'!V598</f>
        <v>11918</v>
      </c>
      <c r="Q599">
        <f t="shared" si="9"/>
        <v>9.3858051413069248</v>
      </c>
      <c r="R599">
        <f>'Exploratory Data Analysis - vid'!X598</f>
        <v>298</v>
      </c>
    </row>
    <row r="600" spans="1:18" x14ac:dyDescent="0.35">
      <c r="A600">
        <v>598</v>
      </c>
      <c r="B600" t="str">
        <f>'Exploratory Data Analysis - vid'!B599</f>
        <v>Ow5yHb8WzC4</v>
      </c>
      <c r="C600">
        <f>'Exploratory Data Analysis - vid'!N599</f>
        <v>3</v>
      </c>
      <c r="D600">
        <f>'Exploratory Data Analysis - vid'!O599</f>
        <v>2022</v>
      </c>
      <c r="E600">
        <f>IF('Exploratory Data Analysis - vid'!$AF599 = 'Multiple LR'!E$2,1,0)</f>
        <v>1</v>
      </c>
      <c r="F600">
        <f>IF('Exploratory Data Analysis - vid'!$AF599 = 'Multiple LR'!F$2,1,0)</f>
        <v>0</v>
      </c>
      <c r="G600">
        <f>IF('Exploratory Data Analysis - vid'!$AF599 = 'Multiple LR'!G$2,1,0)</f>
        <v>0</v>
      </c>
      <c r="H600">
        <f>IF('Exploratory Data Analysis - vid'!$AF599 = 'Multiple LR'!H$2,1,0)</f>
        <v>0</v>
      </c>
      <c r="I600">
        <f xml:space="preserve"> IF('Exploratory Data Analysis - vid'!$AL599='Multiple LR'!I$2,1,0)</f>
        <v>1</v>
      </c>
      <c r="J600">
        <f xml:space="preserve"> IF('Exploratory Data Analysis - vid'!$AL599='Multiple LR'!J$2,1,0)</f>
        <v>0</v>
      </c>
      <c r="K600">
        <f xml:space="preserve"> IF('Exploratory Data Analysis - vid'!$AL599='Multiple LR'!K$2,1,0)</f>
        <v>0</v>
      </c>
      <c r="L600">
        <f xml:space="preserve"> IF('Exploratory Data Analysis - vid'!$AL599='Multiple LR'!L$2,1,0)</f>
        <v>0</v>
      </c>
      <c r="M600">
        <f xml:space="preserve"> IF('Exploratory Data Analysis - vid'!$AL599='Multiple LR'!M$2,1,0)</f>
        <v>0</v>
      </c>
      <c r="N600">
        <f xml:space="preserve"> IF('Exploratory Data Analysis - vid'!$AL599='Multiple LR'!N$2,1,0)</f>
        <v>0</v>
      </c>
      <c r="O600">
        <v>390</v>
      </c>
      <c r="P600">
        <f>'Exploratory Data Analysis - vid'!V599</f>
        <v>173985</v>
      </c>
      <c r="Q600">
        <f t="shared" si="9"/>
        <v>12.066724367584087</v>
      </c>
      <c r="R600">
        <f>'Exploratory Data Analysis - vid'!X599</f>
        <v>666</v>
      </c>
    </row>
    <row r="601" spans="1:18" x14ac:dyDescent="0.35">
      <c r="A601">
        <v>599</v>
      </c>
      <c r="B601" t="str">
        <f>'Exploratory Data Analysis - vid'!B600</f>
        <v>RJ2_K96DbyQ</v>
      </c>
      <c r="C601">
        <f>'Exploratory Data Analysis - vid'!N600</f>
        <v>3</v>
      </c>
      <c r="D601">
        <f>'Exploratory Data Analysis - vid'!O600</f>
        <v>2022</v>
      </c>
      <c r="E601">
        <f>IF('Exploratory Data Analysis - vid'!$AF600 = 'Multiple LR'!E$2,1,0)</f>
        <v>1</v>
      </c>
      <c r="F601">
        <f>IF('Exploratory Data Analysis - vid'!$AF600 = 'Multiple LR'!F$2,1,0)</f>
        <v>0</v>
      </c>
      <c r="G601">
        <f>IF('Exploratory Data Analysis - vid'!$AF600 = 'Multiple LR'!G$2,1,0)</f>
        <v>0</v>
      </c>
      <c r="H601">
        <f>IF('Exploratory Data Analysis - vid'!$AF600 = 'Multiple LR'!H$2,1,0)</f>
        <v>0</v>
      </c>
      <c r="I601">
        <f xml:space="preserve"> IF('Exploratory Data Analysis - vid'!$AL600='Multiple LR'!I$2,1,0)</f>
        <v>0</v>
      </c>
      <c r="J601">
        <f xml:space="preserve"> IF('Exploratory Data Analysis - vid'!$AL600='Multiple LR'!J$2,1,0)</f>
        <v>1</v>
      </c>
      <c r="K601">
        <f xml:space="preserve"> IF('Exploratory Data Analysis - vid'!$AL600='Multiple LR'!K$2,1,0)</f>
        <v>0</v>
      </c>
      <c r="L601">
        <f xml:space="preserve"> IF('Exploratory Data Analysis - vid'!$AL600='Multiple LR'!L$2,1,0)</f>
        <v>0</v>
      </c>
      <c r="M601">
        <f xml:space="preserve"> IF('Exploratory Data Analysis - vid'!$AL600='Multiple LR'!M$2,1,0)</f>
        <v>0</v>
      </c>
      <c r="N601">
        <f xml:space="preserve"> IF('Exploratory Data Analysis - vid'!$AL600='Multiple LR'!N$2,1,0)</f>
        <v>0</v>
      </c>
      <c r="O601">
        <v>424</v>
      </c>
      <c r="P601">
        <f>'Exploratory Data Analysis - vid'!V600</f>
        <v>162189</v>
      </c>
      <c r="Q601">
        <f t="shared" si="9"/>
        <v>11.99651760085449</v>
      </c>
      <c r="R601">
        <f>'Exploratory Data Analysis - vid'!X600</f>
        <v>5298</v>
      </c>
    </row>
    <row r="602" spans="1:18" x14ac:dyDescent="0.35">
      <c r="A602">
        <v>600</v>
      </c>
      <c r="B602" t="str">
        <f>'Exploratory Data Analysis - vid'!B601</f>
        <v>SCvUG6_DXGI</v>
      </c>
      <c r="C602">
        <f>'Exploratory Data Analysis - vid'!N601</f>
        <v>3</v>
      </c>
      <c r="D602">
        <f>'Exploratory Data Analysis - vid'!O601</f>
        <v>2022</v>
      </c>
      <c r="E602">
        <f>IF('Exploratory Data Analysis - vid'!$AF601 = 'Multiple LR'!E$2,1,0)</f>
        <v>1</v>
      </c>
      <c r="F602">
        <f>IF('Exploratory Data Analysis - vid'!$AF601 = 'Multiple LR'!F$2,1,0)</f>
        <v>0</v>
      </c>
      <c r="G602">
        <f>IF('Exploratory Data Analysis - vid'!$AF601 = 'Multiple LR'!G$2,1,0)</f>
        <v>0</v>
      </c>
      <c r="H602">
        <f>IF('Exploratory Data Analysis - vid'!$AF601 = 'Multiple LR'!H$2,1,0)</f>
        <v>0</v>
      </c>
      <c r="I602">
        <f xml:space="preserve"> IF('Exploratory Data Analysis - vid'!$AL601='Multiple LR'!I$2,1,0)</f>
        <v>0</v>
      </c>
      <c r="J602">
        <f xml:space="preserve"> IF('Exploratory Data Analysis - vid'!$AL601='Multiple LR'!J$2,1,0)</f>
        <v>0</v>
      </c>
      <c r="K602">
        <f xml:space="preserve"> IF('Exploratory Data Analysis - vid'!$AL601='Multiple LR'!K$2,1,0)</f>
        <v>0</v>
      </c>
      <c r="L602">
        <f xml:space="preserve"> IF('Exploratory Data Analysis - vid'!$AL601='Multiple LR'!L$2,1,0)</f>
        <v>0</v>
      </c>
      <c r="M602">
        <f xml:space="preserve"> IF('Exploratory Data Analysis - vid'!$AL601='Multiple LR'!M$2,1,0)</f>
        <v>1</v>
      </c>
      <c r="N602">
        <f xml:space="preserve"> IF('Exploratory Data Analysis - vid'!$AL601='Multiple LR'!N$2,1,0)</f>
        <v>0</v>
      </c>
      <c r="O602">
        <v>424</v>
      </c>
      <c r="P602">
        <f>'Exploratory Data Analysis - vid'!V601</f>
        <v>18614</v>
      </c>
      <c r="Q602">
        <f t="shared" si="9"/>
        <v>9.8316692647456563</v>
      </c>
      <c r="R602">
        <f>'Exploratory Data Analysis - vid'!X601</f>
        <v>364</v>
      </c>
    </row>
    <row r="603" spans="1:18" x14ac:dyDescent="0.35">
      <c r="A603">
        <v>601</v>
      </c>
      <c r="B603" t="str">
        <f>'Exploratory Data Analysis - vid'!B602</f>
        <v>Bgs_uekSmjk</v>
      </c>
      <c r="C603">
        <f>'Exploratory Data Analysis - vid'!N602</f>
        <v>3</v>
      </c>
      <c r="D603">
        <f>'Exploratory Data Analysis - vid'!O602</f>
        <v>2022</v>
      </c>
      <c r="E603">
        <f>IF('Exploratory Data Analysis - vid'!$AF602 = 'Multiple LR'!E$2,1,0)</f>
        <v>1</v>
      </c>
      <c r="F603">
        <f>IF('Exploratory Data Analysis - vid'!$AF602 = 'Multiple LR'!F$2,1,0)</f>
        <v>0</v>
      </c>
      <c r="G603">
        <f>IF('Exploratory Data Analysis - vid'!$AF602 = 'Multiple LR'!G$2,1,0)</f>
        <v>0</v>
      </c>
      <c r="H603">
        <f>IF('Exploratory Data Analysis - vid'!$AF602 = 'Multiple LR'!H$2,1,0)</f>
        <v>0</v>
      </c>
      <c r="I603">
        <f xml:space="preserve"> IF('Exploratory Data Analysis - vid'!$AL602='Multiple LR'!I$2,1,0)</f>
        <v>1</v>
      </c>
      <c r="J603">
        <f xml:space="preserve"> IF('Exploratory Data Analysis - vid'!$AL602='Multiple LR'!J$2,1,0)</f>
        <v>0</v>
      </c>
      <c r="K603">
        <f xml:space="preserve"> IF('Exploratory Data Analysis - vid'!$AL602='Multiple LR'!K$2,1,0)</f>
        <v>0</v>
      </c>
      <c r="L603">
        <f xml:space="preserve"> IF('Exploratory Data Analysis - vid'!$AL602='Multiple LR'!L$2,1,0)</f>
        <v>0</v>
      </c>
      <c r="M603">
        <f xml:space="preserve"> IF('Exploratory Data Analysis - vid'!$AL602='Multiple LR'!M$2,1,0)</f>
        <v>0</v>
      </c>
      <c r="N603">
        <f xml:space="preserve"> IF('Exploratory Data Analysis - vid'!$AL602='Multiple LR'!N$2,1,0)</f>
        <v>0</v>
      </c>
      <c r="O603">
        <v>646</v>
      </c>
      <c r="P603">
        <f>'Exploratory Data Analysis - vid'!V602</f>
        <v>130117</v>
      </c>
      <c r="Q603">
        <f t="shared" si="9"/>
        <v>11.776189324680555</v>
      </c>
      <c r="R603">
        <f>'Exploratory Data Analysis - vid'!X602</f>
        <v>814</v>
      </c>
    </row>
    <row r="604" spans="1:18" x14ac:dyDescent="0.35">
      <c r="A604">
        <v>602</v>
      </c>
      <c r="B604" t="str">
        <f>'Exploratory Data Analysis - vid'!B603</f>
        <v>bUE4Vo7VMO4</v>
      </c>
      <c r="C604">
        <f>'Exploratory Data Analysis - vid'!N603</f>
        <v>3</v>
      </c>
      <c r="D604">
        <f>'Exploratory Data Analysis - vid'!O603</f>
        <v>2022</v>
      </c>
      <c r="E604">
        <f>IF('Exploratory Data Analysis - vid'!$AF603 = 'Multiple LR'!E$2,1,0)</f>
        <v>1</v>
      </c>
      <c r="F604">
        <f>IF('Exploratory Data Analysis - vid'!$AF603 = 'Multiple LR'!F$2,1,0)</f>
        <v>0</v>
      </c>
      <c r="G604">
        <f>IF('Exploratory Data Analysis - vid'!$AF603 = 'Multiple LR'!G$2,1,0)</f>
        <v>0</v>
      </c>
      <c r="H604">
        <f>IF('Exploratory Data Analysis - vid'!$AF603 = 'Multiple LR'!H$2,1,0)</f>
        <v>0</v>
      </c>
      <c r="I604">
        <f xml:space="preserve"> IF('Exploratory Data Analysis - vid'!$AL603='Multiple LR'!I$2,1,0)</f>
        <v>0</v>
      </c>
      <c r="J604">
        <f xml:space="preserve"> IF('Exploratory Data Analysis - vid'!$AL603='Multiple LR'!J$2,1,0)</f>
        <v>0</v>
      </c>
      <c r="K604">
        <f xml:space="preserve"> IF('Exploratory Data Analysis - vid'!$AL603='Multiple LR'!K$2,1,0)</f>
        <v>0</v>
      </c>
      <c r="L604">
        <f xml:space="preserve"> IF('Exploratory Data Analysis - vid'!$AL603='Multiple LR'!L$2,1,0)</f>
        <v>1</v>
      </c>
      <c r="M604">
        <f xml:space="preserve"> IF('Exploratory Data Analysis - vid'!$AL603='Multiple LR'!M$2,1,0)</f>
        <v>0</v>
      </c>
      <c r="N604">
        <f xml:space="preserve"> IF('Exploratory Data Analysis - vid'!$AL603='Multiple LR'!N$2,1,0)</f>
        <v>0</v>
      </c>
      <c r="O604">
        <v>496</v>
      </c>
      <c r="P604">
        <f>'Exploratory Data Analysis - vid'!V603</f>
        <v>816598</v>
      </c>
      <c r="Q604">
        <f t="shared" si="9"/>
        <v>13.612902208685089</v>
      </c>
      <c r="R604">
        <f>'Exploratory Data Analysis - vid'!X603</f>
        <v>15439</v>
      </c>
    </row>
    <row r="605" spans="1:18" x14ac:dyDescent="0.35">
      <c r="A605">
        <v>603</v>
      </c>
      <c r="B605" t="str">
        <f>'Exploratory Data Analysis - vid'!B604</f>
        <v>QD-zglHX23s</v>
      </c>
      <c r="C605">
        <f>'Exploratory Data Analysis - vid'!N604</f>
        <v>3</v>
      </c>
      <c r="D605">
        <f>'Exploratory Data Analysis - vid'!O604</f>
        <v>2022</v>
      </c>
      <c r="E605">
        <f>IF('Exploratory Data Analysis - vid'!$AF604 = 'Multiple LR'!E$2,1,0)</f>
        <v>1</v>
      </c>
      <c r="F605">
        <f>IF('Exploratory Data Analysis - vid'!$AF604 = 'Multiple LR'!F$2,1,0)</f>
        <v>0</v>
      </c>
      <c r="G605">
        <f>IF('Exploratory Data Analysis - vid'!$AF604 = 'Multiple LR'!G$2,1,0)</f>
        <v>0</v>
      </c>
      <c r="H605">
        <f>IF('Exploratory Data Analysis - vid'!$AF604 = 'Multiple LR'!H$2,1,0)</f>
        <v>0</v>
      </c>
      <c r="I605">
        <f xml:space="preserve"> IF('Exploratory Data Analysis - vid'!$AL604='Multiple LR'!I$2,1,0)</f>
        <v>0</v>
      </c>
      <c r="J605">
        <f xml:space="preserve"> IF('Exploratory Data Analysis - vid'!$AL604='Multiple LR'!J$2,1,0)</f>
        <v>0</v>
      </c>
      <c r="K605">
        <f xml:space="preserve"> IF('Exploratory Data Analysis - vid'!$AL604='Multiple LR'!K$2,1,0)</f>
        <v>0</v>
      </c>
      <c r="L605">
        <f xml:space="preserve"> IF('Exploratory Data Analysis - vid'!$AL604='Multiple LR'!L$2,1,0)</f>
        <v>1</v>
      </c>
      <c r="M605">
        <f xml:space="preserve"> IF('Exploratory Data Analysis - vid'!$AL604='Multiple LR'!M$2,1,0)</f>
        <v>0</v>
      </c>
      <c r="N605">
        <f xml:space="preserve"> IF('Exploratory Data Analysis - vid'!$AL604='Multiple LR'!N$2,1,0)</f>
        <v>0</v>
      </c>
      <c r="O605">
        <v>375</v>
      </c>
      <c r="P605">
        <f>'Exploratory Data Analysis - vid'!V604</f>
        <v>184986</v>
      </c>
      <c r="Q605">
        <f t="shared" si="9"/>
        <v>12.128035425521238</v>
      </c>
      <c r="R605">
        <f>'Exploratory Data Analysis - vid'!X604</f>
        <v>4788</v>
      </c>
    </row>
    <row r="606" spans="1:18" x14ac:dyDescent="0.35">
      <c r="A606">
        <v>604</v>
      </c>
      <c r="B606" t="str">
        <f>'Exploratory Data Analysis - vid'!B605</f>
        <v>wPJTFTajdDU</v>
      </c>
      <c r="C606">
        <f>'Exploratory Data Analysis - vid'!N605</f>
        <v>3</v>
      </c>
      <c r="D606">
        <f>'Exploratory Data Analysis - vid'!O605</f>
        <v>2022</v>
      </c>
      <c r="E606">
        <f>IF('Exploratory Data Analysis - vid'!$AF605 = 'Multiple LR'!E$2,1,0)</f>
        <v>0</v>
      </c>
      <c r="F606">
        <f>IF('Exploratory Data Analysis - vid'!$AF605 = 'Multiple LR'!F$2,1,0)</f>
        <v>0</v>
      </c>
      <c r="G606">
        <f>IF('Exploratory Data Analysis - vid'!$AF605 = 'Multiple LR'!G$2,1,0)</f>
        <v>1</v>
      </c>
      <c r="H606">
        <f>IF('Exploratory Data Analysis - vid'!$AF605 = 'Multiple LR'!H$2,1,0)</f>
        <v>0</v>
      </c>
      <c r="I606">
        <f xml:space="preserve"> IF('Exploratory Data Analysis - vid'!$AL605='Multiple LR'!I$2,1,0)</f>
        <v>0</v>
      </c>
      <c r="J606">
        <f xml:space="preserve"> IF('Exploratory Data Analysis - vid'!$AL605='Multiple LR'!J$2,1,0)</f>
        <v>0</v>
      </c>
      <c r="K606">
        <f xml:space="preserve"> IF('Exploratory Data Analysis - vid'!$AL605='Multiple LR'!K$2,1,0)</f>
        <v>1</v>
      </c>
      <c r="L606">
        <f xml:space="preserve"> IF('Exploratory Data Analysis - vid'!$AL605='Multiple LR'!L$2,1,0)</f>
        <v>0</v>
      </c>
      <c r="M606">
        <f xml:space="preserve"> IF('Exploratory Data Analysis - vid'!$AL605='Multiple LR'!M$2,1,0)</f>
        <v>0</v>
      </c>
      <c r="N606">
        <f xml:space="preserve"> IF('Exploratory Data Analysis - vid'!$AL605='Multiple LR'!N$2,1,0)</f>
        <v>0</v>
      </c>
      <c r="O606">
        <v>640</v>
      </c>
      <c r="P606">
        <f>'Exploratory Data Analysis - vid'!V605</f>
        <v>69207</v>
      </c>
      <c r="Q606">
        <f t="shared" si="9"/>
        <v>11.144857292559195</v>
      </c>
      <c r="R606">
        <f>'Exploratory Data Analysis - vid'!X605</f>
        <v>1555</v>
      </c>
    </row>
    <row r="607" spans="1:18" x14ac:dyDescent="0.35">
      <c r="A607">
        <v>605</v>
      </c>
      <c r="B607" t="str">
        <f>'Exploratory Data Analysis - vid'!B606</f>
        <v>v-wjP9Dz-6Y</v>
      </c>
      <c r="C607">
        <f>'Exploratory Data Analysis - vid'!N606</f>
        <v>4</v>
      </c>
      <c r="D607">
        <f>'Exploratory Data Analysis - vid'!O606</f>
        <v>2022</v>
      </c>
      <c r="E607">
        <f>IF('Exploratory Data Analysis - vid'!$AF606 = 'Multiple LR'!E$2,1,0)</f>
        <v>1</v>
      </c>
      <c r="F607">
        <f>IF('Exploratory Data Analysis - vid'!$AF606 = 'Multiple LR'!F$2,1,0)</f>
        <v>0</v>
      </c>
      <c r="G607">
        <f>IF('Exploratory Data Analysis - vid'!$AF606 = 'Multiple LR'!G$2,1,0)</f>
        <v>0</v>
      </c>
      <c r="H607">
        <f>IF('Exploratory Data Analysis - vid'!$AF606 = 'Multiple LR'!H$2,1,0)</f>
        <v>0</v>
      </c>
      <c r="I607">
        <f xml:space="preserve"> IF('Exploratory Data Analysis - vid'!$AL606='Multiple LR'!I$2,1,0)</f>
        <v>0</v>
      </c>
      <c r="J607">
        <f xml:space="preserve"> IF('Exploratory Data Analysis - vid'!$AL606='Multiple LR'!J$2,1,0)</f>
        <v>1</v>
      </c>
      <c r="K607">
        <f xml:space="preserve"> IF('Exploratory Data Analysis - vid'!$AL606='Multiple LR'!K$2,1,0)</f>
        <v>0</v>
      </c>
      <c r="L607">
        <f xml:space="preserve"> IF('Exploratory Data Analysis - vid'!$AL606='Multiple LR'!L$2,1,0)</f>
        <v>0</v>
      </c>
      <c r="M607">
        <f xml:space="preserve"> IF('Exploratory Data Analysis - vid'!$AL606='Multiple LR'!M$2,1,0)</f>
        <v>0</v>
      </c>
      <c r="N607">
        <f xml:space="preserve"> IF('Exploratory Data Analysis - vid'!$AL606='Multiple LR'!N$2,1,0)</f>
        <v>0</v>
      </c>
      <c r="O607">
        <v>658</v>
      </c>
      <c r="P607">
        <f>'Exploratory Data Analysis - vid'!V606</f>
        <v>53977</v>
      </c>
      <c r="Q607">
        <f t="shared" si="9"/>
        <v>10.896313308888274</v>
      </c>
      <c r="R607">
        <f>'Exploratory Data Analysis - vid'!X606</f>
        <v>1423</v>
      </c>
    </row>
    <row r="608" spans="1:18" x14ac:dyDescent="0.35">
      <c r="A608">
        <v>606</v>
      </c>
      <c r="B608" t="str">
        <f>'Exploratory Data Analysis - vid'!B607</f>
        <v>jOd7UncseNY</v>
      </c>
      <c r="C608">
        <f>'Exploratory Data Analysis - vid'!N607</f>
        <v>4</v>
      </c>
      <c r="D608">
        <f>'Exploratory Data Analysis - vid'!O607</f>
        <v>2022</v>
      </c>
      <c r="E608">
        <f>IF('Exploratory Data Analysis - vid'!$AF607 = 'Multiple LR'!E$2,1,0)</f>
        <v>1</v>
      </c>
      <c r="F608">
        <f>IF('Exploratory Data Analysis - vid'!$AF607 = 'Multiple LR'!F$2,1,0)</f>
        <v>0</v>
      </c>
      <c r="G608">
        <f>IF('Exploratory Data Analysis - vid'!$AF607 = 'Multiple LR'!G$2,1,0)</f>
        <v>0</v>
      </c>
      <c r="H608">
        <f>IF('Exploratory Data Analysis - vid'!$AF607 = 'Multiple LR'!H$2,1,0)</f>
        <v>0</v>
      </c>
      <c r="I608">
        <f xml:space="preserve"> IF('Exploratory Data Analysis - vid'!$AL607='Multiple LR'!I$2,1,0)</f>
        <v>0</v>
      </c>
      <c r="J608">
        <f xml:space="preserve"> IF('Exploratory Data Analysis - vid'!$AL607='Multiple LR'!J$2,1,0)</f>
        <v>0</v>
      </c>
      <c r="K608">
        <f xml:space="preserve"> IF('Exploratory Data Analysis - vid'!$AL607='Multiple LR'!K$2,1,0)</f>
        <v>1</v>
      </c>
      <c r="L608">
        <f xml:space="preserve"> IF('Exploratory Data Analysis - vid'!$AL607='Multiple LR'!L$2,1,0)</f>
        <v>0</v>
      </c>
      <c r="M608">
        <f xml:space="preserve"> IF('Exploratory Data Analysis - vid'!$AL607='Multiple LR'!M$2,1,0)</f>
        <v>0</v>
      </c>
      <c r="N608">
        <f xml:space="preserve"> IF('Exploratory Data Analysis - vid'!$AL607='Multiple LR'!N$2,1,0)</f>
        <v>0</v>
      </c>
      <c r="O608">
        <v>482</v>
      </c>
      <c r="P608">
        <f>'Exploratory Data Analysis - vid'!V607</f>
        <v>78085</v>
      </c>
      <c r="Q608">
        <f t="shared" si="9"/>
        <v>11.265553255921946</v>
      </c>
      <c r="R608">
        <f>'Exploratory Data Analysis - vid'!X607</f>
        <v>2065</v>
      </c>
    </row>
    <row r="609" spans="1:18" x14ac:dyDescent="0.35">
      <c r="A609">
        <v>607</v>
      </c>
      <c r="B609" t="str">
        <f>'Exploratory Data Analysis - vid'!B608</f>
        <v>h8JZwLkUgkA</v>
      </c>
      <c r="C609">
        <f>'Exploratory Data Analysis - vid'!N608</f>
        <v>4</v>
      </c>
      <c r="D609">
        <f>'Exploratory Data Analysis - vid'!O608</f>
        <v>2022</v>
      </c>
      <c r="E609">
        <f>IF('Exploratory Data Analysis - vid'!$AF608 = 'Multiple LR'!E$2,1,0)</f>
        <v>1</v>
      </c>
      <c r="F609">
        <f>IF('Exploratory Data Analysis - vid'!$AF608 = 'Multiple LR'!F$2,1,0)</f>
        <v>0</v>
      </c>
      <c r="G609">
        <f>IF('Exploratory Data Analysis - vid'!$AF608 = 'Multiple LR'!G$2,1,0)</f>
        <v>0</v>
      </c>
      <c r="H609">
        <f>IF('Exploratory Data Analysis - vid'!$AF608 = 'Multiple LR'!H$2,1,0)</f>
        <v>0</v>
      </c>
      <c r="I609">
        <f xml:space="preserve"> IF('Exploratory Data Analysis - vid'!$AL608='Multiple LR'!I$2,1,0)</f>
        <v>0</v>
      </c>
      <c r="J609">
        <f xml:space="preserve"> IF('Exploratory Data Analysis - vid'!$AL608='Multiple LR'!J$2,1,0)</f>
        <v>0</v>
      </c>
      <c r="K609">
        <f xml:space="preserve"> IF('Exploratory Data Analysis - vid'!$AL608='Multiple LR'!K$2,1,0)</f>
        <v>0</v>
      </c>
      <c r="L609">
        <f xml:space="preserve"> IF('Exploratory Data Analysis - vid'!$AL608='Multiple LR'!L$2,1,0)</f>
        <v>1</v>
      </c>
      <c r="M609">
        <f xml:space="preserve"> IF('Exploratory Data Analysis - vid'!$AL608='Multiple LR'!M$2,1,0)</f>
        <v>0</v>
      </c>
      <c r="N609">
        <f xml:space="preserve"> IF('Exploratory Data Analysis - vid'!$AL608='Multiple LR'!N$2,1,0)</f>
        <v>0</v>
      </c>
      <c r="O609">
        <v>662</v>
      </c>
      <c r="P609">
        <f>'Exploratory Data Analysis - vid'!V608</f>
        <v>100395</v>
      </c>
      <c r="Q609">
        <f t="shared" si="9"/>
        <v>11.516867684202852</v>
      </c>
      <c r="R609">
        <f>'Exploratory Data Analysis - vid'!X608</f>
        <v>2096</v>
      </c>
    </row>
    <row r="610" spans="1:18" x14ac:dyDescent="0.35">
      <c r="A610">
        <v>608</v>
      </c>
      <c r="B610" t="str">
        <f>'Exploratory Data Analysis - vid'!B609</f>
        <v>555602_-Osg</v>
      </c>
      <c r="C610">
        <f>'Exploratory Data Analysis - vid'!N609</f>
        <v>4</v>
      </c>
      <c r="D610">
        <f>'Exploratory Data Analysis - vid'!O609</f>
        <v>2022</v>
      </c>
      <c r="E610">
        <f>IF('Exploratory Data Analysis - vid'!$AF609 = 'Multiple LR'!E$2,1,0)</f>
        <v>0</v>
      </c>
      <c r="F610">
        <f>IF('Exploratory Data Analysis - vid'!$AF609 = 'Multiple LR'!F$2,1,0)</f>
        <v>1</v>
      </c>
      <c r="G610">
        <f>IF('Exploratory Data Analysis - vid'!$AF609 = 'Multiple LR'!G$2,1,0)</f>
        <v>0</v>
      </c>
      <c r="H610">
        <f>IF('Exploratory Data Analysis - vid'!$AF609 = 'Multiple LR'!H$2,1,0)</f>
        <v>0</v>
      </c>
      <c r="I610">
        <f xml:space="preserve"> IF('Exploratory Data Analysis - vid'!$AL609='Multiple LR'!I$2,1,0)</f>
        <v>0</v>
      </c>
      <c r="J610">
        <f xml:space="preserve"> IF('Exploratory Data Analysis - vid'!$AL609='Multiple LR'!J$2,1,0)</f>
        <v>1</v>
      </c>
      <c r="K610">
        <f xml:space="preserve"> IF('Exploratory Data Analysis - vid'!$AL609='Multiple LR'!K$2,1,0)</f>
        <v>0</v>
      </c>
      <c r="L610">
        <f xml:space="preserve"> IF('Exploratory Data Analysis - vid'!$AL609='Multiple LR'!L$2,1,0)</f>
        <v>0</v>
      </c>
      <c r="M610">
        <f xml:space="preserve"> IF('Exploratory Data Analysis - vid'!$AL609='Multiple LR'!M$2,1,0)</f>
        <v>0</v>
      </c>
      <c r="N610">
        <f xml:space="preserve"> IF('Exploratory Data Analysis - vid'!$AL609='Multiple LR'!N$2,1,0)</f>
        <v>0</v>
      </c>
      <c r="O610">
        <v>1087</v>
      </c>
      <c r="P610">
        <f>'Exploratory Data Analysis - vid'!V609</f>
        <v>12039</v>
      </c>
      <c r="Q610">
        <f t="shared" si="9"/>
        <v>9.3959066589350257</v>
      </c>
      <c r="R610">
        <f>'Exploratory Data Analysis - vid'!X609</f>
        <v>345</v>
      </c>
    </row>
    <row r="611" spans="1:18" x14ac:dyDescent="0.35">
      <c r="A611">
        <v>609</v>
      </c>
      <c r="B611" t="str">
        <f>'Exploratory Data Analysis - vid'!B610</f>
        <v>iJKp4u-sSJg</v>
      </c>
      <c r="C611">
        <f>'Exploratory Data Analysis - vid'!N610</f>
        <v>4</v>
      </c>
      <c r="D611">
        <f>'Exploratory Data Analysis - vid'!O610</f>
        <v>2022</v>
      </c>
      <c r="E611">
        <f>IF('Exploratory Data Analysis - vid'!$AF610 = 'Multiple LR'!E$2,1,0)</f>
        <v>0</v>
      </c>
      <c r="F611">
        <f>IF('Exploratory Data Analysis - vid'!$AF610 = 'Multiple LR'!F$2,1,0)</f>
        <v>1</v>
      </c>
      <c r="G611">
        <f>IF('Exploratory Data Analysis - vid'!$AF610 = 'Multiple LR'!G$2,1,0)</f>
        <v>0</v>
      </c>
      <c r="H611">
        <f>IF('Exploratory Data Analysis - vid'!$AF610 = 'Multiple LR'!H$2,1,0)</f>
        <v>0</v>
      </c>
      <c r="I611">
        <f xml:space="preserve"> IF('Exploratory Data Analysis - vid'!$AL610='Multiple LR'!I$2,1,0)</f>
        <v>0</v>
      </c>
      <c r="J611">
        <f xml:space="preserve"> IF('Exploratory Data Analysis - vid'!$AL610='Multiple LR'!J$2,1,0)</f>
        <v>1</v>
      </c>
      <c r="K611">
        <f xml:space="preserve"> IF('Exploratory Data Analysis - vid'!$AL610='Multiple LR'!K$2,1,0)</f>
        <v>0</v>
      </c>
      <c r="L611">
        <f xml:space="preserve"> IF('Exploratory Data Analysis - vid'!$AL610='Multiple LR'!L$2,1,0)</f>
        <v>0</v>
      </c>
      <c r="M611">
        <f xml:space="preserve"> IF('Exploratory Data Analysis - vid'!$AL610='Multiple LR'!M$2,1,0)</f>
        <v>0</v>
      </c>
      <c r="N611">
        <f xml:space="preserve"> IF('Exploratory Data Analysis - vid'!$AL610='Multiple LR'!N$2,1,0)</f>
        <v>0</v>
      </c>
      <c r="O611">
        <v>649</v>
      </c>
      <c r="P611">
        <f>'Exploratory Data Analysis - vid'!V610</f>
        <v>24716</v>
      </c>
      <c r="Q611">
        <f t="shared" si="9"/>
        <v>10.115206086180871</v>
      </c>
      <c r="R611">
        <f>'Exploratory Data Analysis - vid'!X610</f>
        <v>569</v>
      </c>
    </row>
    <row r="612" spans="1:18" x14ac:dyDescent="0.35">
      <c r="A612">
        <v>610</v>
      </c>
      <c r="B612" t="str">
        <f>'Exploratory Data Analysis - vid'!B611</f>
        <v>nFid0pJPEek</v>
      </c>
      <c r="C612">
        <f>'Exploratory Data Analysis - vid'!N611</f>
        <v>4</v>
      </c>
      <c r="D612">
        <f>'Exploratory Data Analysis - vid'!O611</f>
        <v>2022</v>
      </c>
      <c r="E612">
        <f>IF('Exploratory Data Analysis - vid'!$AF611 = 'Multiple LR'!E$2,1,0)</f>
        <v>1</v>
      </c>
      <c r="F612">
        <f>IF('Exploratory Data Analysis - vid'!$AF611 = 'Multiple LR'!F$2,1,0)</f>
        <v>0</v>
      </c>
      <c r="G612">
        <f>IF('Exploratory Data Analysis - vid'!$AF611 = 'Multiple LR'!G$2,1,0)</f>
        <v>0</v>
      </c>
      <c r="H612">
        <f>IF('Exploratory Data Analysis - vid'!$AF611 = 'Multiple LR'!H$2,1,0)</f>
        <v>0</v>
      </c>
      <c r="I612">
        <f xml:space="preserve"> IF('Exploratory Data Analysis - vid'!$AL611='Multiple LR'!I$2,1,0)</f>
        <v>0</v>
      </c>
      <c r="J612">
        <f xml:space="preserve"> IF('Exploratory Data Analysis - vid'!$AL611='Multiple LR'!J$2,1,0)</f>
        <v>0</v>
      </c>
      <c r="K612">
        <f xml:space="preserve"> IF('Exploratory Data Analysis - vid'!$AL611='Multiple LR'!K$2,1,0)</f>
        <v>0</v>
      </c>
      <c r="L612">
        <f xml:space="preserve"> IF('Exploratory Data Analysis - vid'!$AL611='Multiple LR'!L$2,1,0)</f>
        <v>1</v>
      </c>
      <c r="M612">
        <f xml:space="preserve"> IF('Exploratory Data Analysis - vid'!$AL611='Multiple LR'!M$2,1,0)</f>
        <v>0</v>
      </c>
      <c r="N612">
        <f xml:space="preserve"> IF('Exploratory Data Analysis - vid'!$AL611='Multiple LR'!N$2,1,0)</f>
        <v>0</v>
      </c>
      <c r="O612">
        <v>640</v>
      </c>
      <c r="P612">
        <f>'Exploratory Data Analysis - vid'!V611</f>
        <v>29064</v>
      </c>
      <c r="Q612">
        <f t="shared" si="9"/>
        <v>10.277255573901037</v>
      </c>
      <c r="R612">
        <f>'Exploratory Data Analysis - vid'!X611</f>
        <v>555</v>
      </c>
    </row>
    <row r="613" spans="1:18" x14ac:dyDescent="0.35">
      <c r="A613">
        <v>611</v>
      </c>
      <c r="B613" t="str">
        <f>'Exploratory Data Analysis - vid'!B612</f>
        <v>p5zhfnJjW1E</v>
      </c>
      <c r="C613">
        <f>'Exploratory Data Analysis - vid'!N612</f>
        <v>5</v>
      </c>
      <c r="D613">
        <f>'Exploratory Data Analysis - vid'!O612</f>
        <v>2022</v>
      </c>
      <c r="E613">
        <f>IF('Exploratory Data Analysis - vid'!$AF612 = 'Multiple LR'!E$2,1,0)</f>
        <v>0</v>
      </c>
      <c r="F613">
        <f>IF('Exploratory Data Analysis - vid'!$AF612 = 'Multiple LR'!F$2,1,0)</f>
        <v>1</v>
      </c>
      <c r="G613">
        <f>IF('Exploratory Data Analysis - vid'!$AF612 = 'Multiple LR'!G$2,1,0)</f>
        <v>0</v>
      </c>
      <c r="H613">
        <f>IF('Exploratory Data Analysis - vid'!$AF612 = 'Multiple LR'!H$2,1,0)</f>
        <v>0</v>
      </c>
      <c r="I613">
        <f xml:space="preserve"> IF('Exploratory Data Analysis - vid'!$AL612='Multiple LR'!I$2,1,0)</f>
        <v>0</v>
      </c>
      <c r="J613">
        <f xml:space="preserve"> IF('Exploratory Data Analysis - vid'!$AL612='Multiple LR'!J$2,1,0)</f>
        <v>1</v>
      </c>
      <c r="K613">
        <f xml:space="preserve"> IF('Exploratory Data Analysis - vid'!$AL612='Multiple LR'!K$2,1,0)</f>
        <v>0</v>
      </c>
      <c r="L613">
        <f xml:space="preserve"> IF('Exploratory Data Analysis - vid'!$AL612='Multiple LR'!L$2,1,0)</f>
        <v>0</v>
      </c>
      <c r="M613">
        <f xml:space="preserve"> IF('Exploratory Data Analysis - vid'!$AL612='Multiple LR'!M$2,1,0)</f>
        <v>0</v>
      </c>
      <c r="N613">
        <f xml:space="preserve"> IF('Exploratory Data Analysis - vid'!$AL612='Multiple LR'!N$2,1,0)</f>
        <v>0</v>
      </c>
      <c r="O613">
        <v>507</v>
      </c>
      <c r="P613">
        <f>'Exploratory Data Analysis - vid'!V612</f>
        <v>18315</v>
      </c>
      <c r="Q613">
        <f t="shared" si="9"/>
        <v>9.8154756752129142</v>
      </c>
      <c r="R613">
        <f>'Exploratory Data Analysis - vid'!X612</f>
        <v>564</v>
      </c>
    </row>
    <row r="614" spans="1:18" x14ac:dyDescent="0.35">
      <c r="A614">
        <v>612</v>
      </c>
      <c r="B614" t="str">
        <f>'Exploratory Data Analysis - vid'!B613</f>
        <v>veNVHVfbVkY</v>
      </c>
      <c r="C614">
        <f>'Exploratory Data Analysis - vid'!N613</f>
        <v>5</v>
      </c>
      <c r="D614">
        <f>'Exploratory Data Analysis - vid'!O613</f>
        <v>2022</v>
      </c>
      <c r="E614">
        <f>IF('Exploratory Data Analysis - vid'!$AF613 = 'Multiple LR'!E$2,1,0)</f>
        <v>0</v>
      </c>
      <c r="F614">
        <f>IF('Exploratory Data Analysis - vid'!$AF613 = 'Multiple LR'!F$2,1,0)</f>
        <v>0</v>
      </c>
      <c r="G614">
        <f>IF('Exploratory Data Analysis - vid'!$AF613 = 'Multiple LR'!G$2,1,0)</f>
        <v>1</v>
      </c>
      <c r="H614">
        <f>IF('Exploratory Data Analysis - vid'!$AF613 = 'Multiple LR'!H$2,1,0)</f>
        <v>0</v>
      </c>
      <c r="I614">
        <f xml:space="preserve"> IF('Exploratory Data Analysis - vid'!$AL613='Multiple LR'!I$2,1,0)</f>
        <v>0</v>
      </c>
      <c r="J614">
        <f xml:space="preserve"> IF('Exploratory Data Analysis - vid'!$AL613='Multiple LR'!J$2,1,0)</f>
        <v>1</v>
      </c>
      <c r="K614">
        <f xml:space="preserve"> IF('Exploratory Data Analysis - vid'!$AL613='Multiple LR'!K$2,1,0)</f>
        <v>0</v>
      </c>
      <c r="L614">
        <f xml:space="preserve"> IF('Exploratory Data Analysis - vid'!$AL613='Multiple LR'!L$2,1,0)</f>
        <v>0</v>
      </c>
      <c r="M614">
        <f xml:space="preserve"> IF('Exploratory Data Analysis - vid'!$AL613='Multiple LR'!M$2,1,0)</f>
        <v>0</v>
      </c>
      <c r="N614">
        <f xml:space="preserve"> IF('Exploratory Data Analysis - vid'!$AL613='Multiple LR'!N$2,1,0)</f>
        <v>0</v>
      </c>
      <c r="O614">
        <v>1053</v>
      </c>
      <c r="P614">
        <f>'Exploratory Data Analysis - vid'!V613</f>
        <v>46316</v>
      </c>
      <c r="Q614">
        <f t="shared" si="9"/>
        <v>10.743242752732163</v>
      </c>
      <c r="R614">
        <f>'Exploratory Data Analysis - vid'!X613</f>
        <v>1034</v>
      </c>
    </row>
    <row r="615" spans="1:18" x14ac:dyDescent="0.35">
      <c r="A615">
        <v>613</v>
      </c>
      <c r="B615" t="str">
        <f>'Exploratory Data Analysis - vid'!B614</f>
        <v>WQITmSdU9Hg</v>
      </c>
      <c r="C615">
        <f>'Exploratory Data Analysis - vid'!N614</f>
        <v>5</v>
      </c>
      <c r="D615">
        <f>'Exploratory Data Analysis - vid'!O614</f>
        <v>2022</v>
      </c>
      <c r="E615">
        <f>IF('Exploratory Data Analysis - vid'!$AF614 = 'Multiple LR'!E$2,1,0)</f>
        <v>0</v>
      </c>
      <c r="F615">
        <f>IF('Exploratory Data Analysis - vid'!$AF614 = 'Multiple LR'!F$2,1,0)</f>
        <v>1</v>
      </c>
      <c r="G615">
        <f>IF('Exploratory Data Analysis - vid'!$AF614 = 'Multiple LR'!G$2,1,0)</f>
        <v>0</v>
      </c>
      <c r="H615">
        <f>IF('Exploratory Data Analysis - vid'!$AF614 = 'Multiple LR'!H$2,1,0)</f>
        <v>0</v>
      </c>
      <c r="I615">
        <f xml:space="preserve"> IF('Exploratory Data Analysis - vid'!$AL614='Multiple LR'!I$2,1,0)</f>
        <v>0</v>
      </c>
      <c r="J615">
        <f xml:space="preserve"> IF('Exploratory Data Analysis - vid'!$AL614='Multiple LR'!J$2,1,0)</f>
        <v>1</v>
      </c>
      <c r="K615">
        <f xml:space="preserve"> IF('Exploratory Data Analysis - vid'!$AL614='Multiple LR'!K$2,1,0)</f>
        <v>0</v>
      </c>
      <c r="L615">
        <f xml:space="preserve"> IF('Exploratory Data Analysis - vid'!$AL614='Multiple LR'!L$2,1,0)</f>
        <v>0</v>
      </c>
      <c r="M615">
        <f xml:space="preserve"> IF('Exploratory Data Analysis - vid'!$AL614='Multiple LR'!M$2,1,0)</f>
        <v>0</v>
      </c>
      <c r="N615">
        <f xml:space="preserve"> IF('Exploratory Data Analysis - vid'!$AL614='Multiple LR'!N$2,1,0)</f>
        <v>0</v>
      </c>
      <c r="O615">
        <v>1151</v>
      </c>
      <c r="P615">
        <f>'Exploratory Data Analysis - vid'!V614</f>
        <v>34841</v>
      </c>
      <c r="Q615">
        <f t="shared" si="9"/>
        <v>10.458550133195169</v>
      </c>
      <c r="R615">
        <f>'Exploratory Data Analysis - vid'!X614</f>
        <v>323</v>
      </c>
    </row>
    <row r="616" spans="1:18" x14ac:dyDescent="0.35">
      <c r="A616">
        <v>614</v>
      </c>
      <c r="B616" t="str">
        <f>'Exploratory Data Analysis - vid'!B615</f>
        <v>HBEoY49oUMU</v>
      </c>
      <c r="C616">
        <f>'Exploratory Data Analysis - vid'!N615</f>
        <v>5</v>
      </c>
      <c r="D616">
        <f>'Exploratory Data Analysis - vid'!O615</f>
        <v>2022</v>
      </c>
      <c r="E616">
        <f>IF('Exploratory Data Analysis - vid'!$AF615 = 'Multiple LR'!E$2,1,0)</f>
        <v>1</v>
      </c>
      <c r="F616">
        <f>IF('Exploratory Data Analysis - vid'!$AF615 = 'Multiple LR'!F$2,1,0)</f>
        <v>0</v>
      </c>
      <c r="G616">
        <f>IF('Exploratory Data Analysis - vid'!$AF615 = 'Multiple LR'!G$2,1,0)</f>
        <v>0</v>
      </c>
      <c r="H616">
        <f>IF('Exploratory Data Analysis - vid'!$AF615 = 'Multiple LR'!H$2,1,0)</f>
        <v>0</v>
      </c>
      <c r="I616">
        <f xml:space="preserve"> IF('Exploratory Data Analysis - vid'!$AL615='Multiple LR'!I$2,1,0)</f>
        <v>0</v>
      </c>
      <c r="J616">
        <f xml:space="preserve"> IF('Exploratory Data Analysis - vid'!$AL615='Multiple LR'!J$2,1,0)</f>
        <v>0</v>
      </c>
      <c r="K616">
        <f xml:space="preserve"> IF('Exploratory Data Analysis - vid'!$AL615='Multiple LR'!K$2,1,0)</f>
        <v>1</v>
      </c>
      <c r="L616">
        <f xml:space="preserve"> IF('Exploratory Data Analysis - vid'!$AL615='Multiple LR'!L$2,1,0)</f>
        <v>0</v>
      </c>
      <c r="M616">
        <f xml:space="preserve"> IF('Exploratory Data Analysis - vid'!$AL615='Multiple LR'!M$2,1,0)</f>
        <v>0</v>
      </c>
      <c r="N616">
        <f xml:space="preserve"> IF('Exploratory Data Analysis - vid'!$AL615='Multiple LR'!N$2,1,0)</f>
        <v>0</v>
      </c>
      <c r="O616">
        <v>911</v>
      </c>
      <c r="P616">
        <f>'Exploratory Data Analysis - vid'!V615</f>
        <v>33527</v>
      </c>
      <c r="Q616">
        <f t="shared" si="9"/>
        <v>10.420106363342882</v>
      </c>
      <c r="R616">
        <f>'Exploratory Data Analysis - vid'!X615</f>
        <v>374</v>
      </c>
    </row>
    <row r="617" spans="1:18" x14ac:dyDescent="0.35">
      <c r="A617">
        <v>615</v>
      </c>
      <c r="B617" t="str">
        <f>'Exploratory Data Analysis - vid'!B616</f>
        <v>c3GvF4ZQkuo</v>
      </c>
      <c r="C617">
        <f>'Exploratory Data Analysis - vid'!N616</f>
        <v>5</v>
      </c>
      <c r="D617">
        <f>'Exploratory Data Analysis - vid'!O616</f>
        <v>2022</v>
      </c>
      <c r="E617">
        <f>IF('Exploratory Data Analysis - vid'!$AF616 = 'Multiple LR'!E$2,1,0)</f>
        <v>1</v>
      </c>
      <c r="F617">
        <f>IF('Exploratory Data Analysis - vid'!$AF616 = 'Multiple LR'!F$2,1,0)</f>
        <v>0</v>
      </c>
      <c r="G617">
        <f>IF('Exploratory Data Analysis - vid'!$AF616 = 'Multiple LR'!G$2,1,0)</f>
        <v>0</v>
      </c>
      <c r="H617">
        <f>IF('Exploratory Data Analysis - vid'!$AF616 = 'Multiple LR'!H$2,1,0)</f>
        <v>0</v>
      </c>
      <c r="I617">
        <f xml:space="preserve"> IF('Exploratory Data Analysis - vid'!$AL616='Multiple LR'!I$2,1,0)</f>
        <v>0</v>
      </c>
      <c r="J617">
        <f xml:space="preserve"> IF('Exploratory Data Analysis - vid'!$AL616='Multiple LR'!J$2,1,0)</f>
        <v>1</v>
      </c>
      <c r="K617">
        <f xml:space="preserve"> IF('Exploratory Data Analysis - vid'!$AL616='Multiple LR'!K$2,1,0)</f>
        <v>0</v>
      </c>
      <c r="L617">
        <f xml:space="preserve"> IF('Exploratory Data Analysis - vid'!$AL616='Multiple LR'!L$2,1,0)</f>
        <v>0</v>
      </c>
      <c r="M617">
        <f xml:space="preserve"> IF('Exploratory Data Analysis - vid'!$AL616='Multiple LR'!M$2,1,0)</f>
        <v>0</v>
      </c>
      <c r="N617">
        <f xml:space="preserve"> IF('Exploratory Data Analysis - vid'!$AL616='Multiple LR'!N$2,1,0)</f>
        <v>0</v>
      </c>
      <c r="O617">
        <v>769</v>
      </c>
      <c r="P617">
        <f>'Exploratory Data Analysis - vid'!V616</f>
        <v>18279</v>
      </c>
      <c r="Q617">
        <f t="shared" si="9"/>
        <v>9.8135081389166032</v>
      </c>
      <c r="R617">
        <f>'Exploratory Data Analysis - vid'!X616</f>
        <v>535</v>
      </c>
    </row>
    <row r="618" spans="1:18" x14ac:dyDescent="0.35">
      <c r="A618">
        <v>616</v>
      </c>
      <c r="B618" t="str">
        <f>'Exploratory Data Analysis - vid'!B617</f>
        <v>tOqawDsMGWQ</v>
      </c>
      <c r="C618">
        <f>'Exploratory Data Analysis - vid'!N617</f>
        <v>5</v>
      </c>
      <c r="D618">
        <f>'Exploratory Data Analysis - vid'!O617</f>
        <v>2022</v>
      </c>
      <c r="E618">
        <f>IF('Exploratory Data Analysis - vid'!$AF617 = 'Multiple LR'!E$2,1,0)</f>
        <v>0</v>
      </c>
      <c r="F618">
        <f>IF('Exploratory Data Analysis - vid'!$AF617 = 'Multiple LR'!F$2,1,0)</f>
        <v>1</v>
      </c>
      <c r="G618">
        <f>IF('Exploratory Data Analysis - vid'!$AF617 = 'Multiple LR'!G$2,1,0)</f>
        <v>0</v>
      </c>
      <c r="H618">
        <f>IF('Exploratory Data Analysis - vid'!$AF617 = 'Multiple LR'!H$2,1,0)</f>
        <v>0</v>
      </c>
      <c r="I618">
        <f xml:space="preserve"> IF('Exploratory Data Analysis - vid'!$AL617='Multiple LR'!I$2,1,0)</f>
        <v>0</v>
      </c>
      <c r="J618">
        <f xml:space="preserve"> IF('Exploratory Data Analysis - vid'!$AL617='Multiple LR'!J$2,1,0)</f>
        <v>0</v>
      </c>
      <c r="K618">
        <f xml:space="preserve"> IF('Exploratory Data Analysis - vid'!$AL617='Multiple LR'!K$2,1,0)</f>
        <v>1</v>
      </c>
      <c r="L618">
        <f xml:space="preserve"> IF('Exploratory Data Analysis - vid'!$AL617='Multiple LR'!L$2,1,0)</f>
        <v>0</v>
      </c>
      <c r="M618">
        <f xml:space="preserve"> IF('Exploratory Data Analysis - vid'!$AL617='Multiple LR'!M$2,1,0)</f>
        <v>0</v>
      </c>
      <c r="N618">
        <f xml:space="preserve"> IF('Exploratory Data Analysis - vid'!$AL617='Multiple LR'!N$2,1,0)</f>
        <v>0</v>
      </c>
      <c r="O618">
        <v>934</v>
      </c>
      <c r="P618">
        <f>'Exploratory Data Analysis - vid'!V617</f>
        <v>203631</v>
      </c>
      <c r="Q618">
        <f t="shared" si="9"/>
        <v>12.224064811400252</v>
      </c>
      <c r="R618">
        <f>'Exploratory Data Analysis - vid'!X617</f>
        <v>5259</v>
      </c>
    </row>
    <row r="619" spans="1:18" x14ac:dyDescent="0.35">
      <c r="A619">
        <v>617</v>
      </c>
      <c r="B619" t="str">
        <f>'Exploratory Data Analysis - vid'!B618</f>
        <v>mTwBoEnkOhU</v>
      </c>
      <c r="C619">
        <f>'Exploratory Data Analysis - vid'!N618</f>
        <v>5</v>
      </c>
      <c r="D619">
        <f>'Exploratory Data Analysis - vid'!O618</f>
        <v>2022</v>
      </c>
      <c r="E619">
        <f>IF('Exploratory Data Analysis - vid'!$AF618 = 'Multiple LR'!E$2,1,0)</f>
        <v>1</v>
      </c>
      <c r="F619">
        <f>IF('Exploratory Data Analysis - vid'!$AF618 = 'Multiple LR'!F$2,1,0)</f>
        <v>0</v>
      </c>
      <c r="G619">
        <f>IF('Exploratory Data Analysis - vid'!$AF618 = 'Multiple LR'!G$2,1,0)</f>
        <v>0</v>
      </c>
      <c r="H619">
        <f>IF('Exploratory Data Analysis - vid'!$AF618 = 'Multiple LR'!H$2,1,0)</f>
        <v>0</v>
      </c>
      <c r="I619">
        <f xml:space="preserve"> IF('Exploratory Data Analysis - vid'!$AL618='Multiple LR'!I$2,1,0)</f>
        <v>1</v>
      </c>
      <c r="J619">
        <f xml:space="preserve"> IF('Exploratory Data Analysis - vid'!$AL618='Multiple LR'!J$2,1,0)</f>
        <v>0</v>
      </c>
      <c r="K619">
        <f xml:space="preserve"> IF('Exploratory Data Analysis - vid'!$AL618='Multiple LR'!K$2,1,0)</f>
        <v>0</v>
      </c>
      <c r="L619">
        <f xml:space="preserve"> IF('Exploratory Data Analysis - vid'!$AL618='Multiple LR'!L$2,1,0)</f>
        <v>0</v>
      </c>
      <c r="M619">
        <f xml:space="preserve"> IF('Exploratory Data Analysis - vid'!$AL618='Multiple LR'!M$2,1,0)</f>
        <v>0</v>
      </c>
      <c r="N619">
        <f xml:space="preserve"> IF('Exploratory Data Analysis - vid'!$AL618='Multiple LR'!N$2,1,0)</f>
        <v>0</v>
      </c>
      <c r="O619">
        <v>619</v>
      </c>
      <c r="P619">
        <f>'Exploratory Data Analysis - vid'!V618</f>
        <v>45933</v>
      </c>
      <c r="Q619">
        <f t="shared" si="9"/>
        <v>10.734939091973205</v>
      </c>
      <c r="R619">
        <f>'Exploratory Data Analysis - vid'!X618</f>
        <v>855</v>
      </c>
    </row>
    <row r="620" spans="1:18" x14ac:dyDescent="0.35">
      <c r="A620">
        <v>618</v>
      </c>
      <c r="B620" t="str">
        <f>'Exploratory Data Analysis - vid'!B619</f>
        <v>ZpoHApidhHU</v>
      </c>
      <c r="C620">
        <f>'Exploratory Data Analysis - vid'!N619</f>
        <v>5</v>
      </c>
      <c r="D620">
        <f>'Exploratory Data Analysis - vid'!O619</f>
        <v>2022</v>
      </c>
      <c r="E620">
        <f>IF('Exploratory Data Analysis - vid'!$AF619 = 'Multiple LR'!E$2,1,0)</f>
        <v>1</v>
      </c>
      <c r="F620">
        <f>IF('Exploratory Data Analysis - vid'!$AF619 = 'Multiple LR'!F$2,1,0)</f>
        <v>0</v>
      </c>
      <c r="G620">
        <f>IF('Exploratory Data Analysis - vid'!$AF619 = 'Multiple LR'!G$2,1,0)</f>
        <v>0</v>
      </c>
      <c r="H620">
        <f>IF('Exploratory Data Analysis - vid'!$AF619 = 'Multiple LR'!H$2,1,0)</f>
        <v>0</v>
      </c>
      <c r="I620">
        <f xml:space="preserve"> IF('Exploratory Data Analysis - vid'!$AL619='Multiple LR'!I$2,1,0)</f>
        <v>0</v>
      </c>
      <c r="J620">
        <f xml:space="preserve"> IF('Exploratory Data Analysis - vid'!$AL619='Multiple LR'!J$2,1,0)</f>
        <v>1</v>
      </c>
      <c r="K620">
        <f xml:space="preserve"> IF('Exploratory Data Analysis - vid'!$AL619='Multiple LR'!K$2,1,0)</f>
        <v>0</v>
      </c>
      <c r="L620">
        <f xml:space="preserve"> IF('Exploratory Data Analysis - vid'!$AL619='Multiple LR'!L$2,1,0)</f>
        <v>0</v>
      </c>
      <c r="M620">
        <f xml:space="preserve"> IF('Exploratory Data Analysis - vid'!$AL619='Multiple LR'!M$2,1,0)</f>
        <v>0</v>
      </c>
      <c r="N620">
        <f xml:space="preserve"> IF('Exploratory Data Analysis - vid'!$AL619='Multiple LR'!N$2,1,0)</f>
        <v>0</v>
      </c>
      <c r="O620">
        <v>845</v>
      </c>
      <c r="P620">
        <f>'Exploratory Data Analysis - vid'!V619</f>
        <v>15195</v>
      </c>
      <c r="Q620">
        <f t="shared" si="9"/>
        <v>9.6287217053508929</v>
      </c>
      <c r="R620">
        <f>'Exploratory Data Analysis - vid'!X619</f>
        <v>292</v>
      </c>
    </row>
    <row r="621" spans="1:18" x14ac:dyDescent="0.35">
      <c r="A621">
        <v>619</v>
      </c>
      <c r="B621" t="str">
        <f>'Exploratory Data Analysis - vid'!B620</f>
        <v>m3k5QL2PZtc</v>
      </c>
      <c r="C621">
        <f>'Exploratory Data Analysis - vid'!N620</f>
        <v>6</v>
      </c>
      <c r="D621">
        <f>'Exploratory Data Analysis - vid'!O620</f>
        <v>2022</v>
      </c>
      <c r="E621">
        <f>IF('Exploratory Data Analysis - vid'!$AF620 = 'Multiple LR'!E$2,1,0)</f>
        <v>0</v>
      </c>
      <c r="F621">
        <f>IF('Exploratory Data Analysis - vid'!$AF620 = 'Multiple LR'!F$2,1,0)</f>
        <v>1</v>
      </c>
      <c r="G621">
        <f>IF('Exploratory Data Analysis - vid'!$AF620 = 'Multiple LR'!G$2,1,0)</f>
        <v>0</v>
      </c>
      <c r="H621">
        <f>IF('Exploratory Data Analysis - vid'!$AF620 = 'Multiple LR'!H$2,1,0)</f>
        <v>0</v>
      </c>
      <c r="I621">
        <f xml:space="preserve"> IF('Exploratory Data Analysis - vid'!$AL620='Multiple LR'!I$2,1,0)</f>
        <v>0</v>
      </c>
      <c r="J621">
        <f xml:space="preserve"> IF('Exploratory Data Analysis - vid'!$AL620='Multiple LR'!J$2,1,0)</f>
        <v>1</v>
      </c>
      <c r="K621">
        <f xml:space="preserve"> IF('Exploratory Data Analysis - vid'!$AL620='Multiple LR'!K$2,1,0)</f>
        <v>0</v>
      </c>
      <c r="L621">
        <f xml:space="preserve"> IF('Exploratory Data Analysis - vid'!$AL620='Multiple LR'!L$2,1,0)</f>
        <v>0</v>
      </c>
      <c r="M621">
        <f xml:space="preserve"> IF('Exploratory Data Analysis - vid'!$AL620='Multiple LR'!M$2,1,0)</f>
        <v>0</v>
      </c>
      <c r="N621">
        <f xml:space="preserve"> IF('Exploratory Data Analysis - vid'!$AL620='Multiple LR'!N$2,1,0)</f>
        <v>0</v>
      </c>
      <c r="O621">
        <v>469</v>
      </c>
      <c r="P621">
        <f>'Exploratory Data Analysis - vid'!V620</f>
        <v>28696</v>
      </c>
      <c r="Q621">
        <f t="shared" si="9"/>
        <v>10.264513019212119</v>
      </c>
      <c r="R621">
        <f>'Exploratory Data Analysis - vid'!X620</f>
        <v>818</v>
      </c>
    </row>
    <row r="622" spans="1:18" x14ac:dyDescent="0.35">
      <c r="A622">
        <v>620</v>
      </c>
      <c r="B622" t="str">
        <f>'Exploratory Data Analysis - vid'!B621</f>
        <v>N3nmNEhCBEc</v>
      </c>
      <c r="C622">
        <f>'Exploratory Data Analysis - vid'!N621</f>
        <v>6</v>
      </c>
      <c r="D622">
        <f>'Exploratory Data Analysis - vid'!O621</f>
        <v>2022</v>
      </c>
      <c r="E622">
        <f>IF('Exploratory Data Analysis - vid'!$AF621 = 'Multiple LR'!E$2,1,0)</f>
        <v>1</v>
      </c>
      <c r="F622">
        <f>IF('Exploratory Data Analysis - vid'!$AF621 = 'Multiple LR'!F$2,1,0)</f>
        <v>0</v>
      </c>
      <c r="G622">
        <f>IF('Exploratory Data Analysis - vid'!$AF621 = 'Multiple LR'!G$2,1,0)</f>
        <v>0</v>
      </c>
      <c r="H622">
        <f>IF('Exploratory Data Analysis - vid'!$AF621 = 'Multiple LR'!H$2,1,0)</f>
        <v>0</v>
      </c>
      <c r="I622">
        <f xml:space="preserve"> IF('Exploratory Data Analysis - vid'!$AL621='Multiple LR'!I$2,1,0)</f>
        <v>0</v>
      </c>
      <c r="J622">
        <f xml:space="preserve"> IF('Exploratory Data Analysis - vid'!$AL621='Multiple LR'!J$2,1,0)</f>
        <v>0</v>
      </c>
      <c r="K622">
        <f xml:space="preserve"> IF('Exploratory Data Analysis - vid'!$AL621='Multiple LR'!K$2,1,0)</f>
        <v>1</v>
      </c>
      <c r="L622">
        <f xml:space="preserve"> IF('Exploratory Data Analysis - vid'!$AL621='Multiple LR'!L$2,1,0)</f>
        <v>0</v>
      </c>
      <c r="M622">
        <f xml:space="preserve"> IF('Exploratory Data Analysis - vid'!$AL621='Multiple LR'!M$2,1,0)</f>
        <v>0</v>
      </c>
      <c r="N622">
        <f xml:space="preserve"> IF('Exploratory Data Analysis - vid'!$AL621='Multiple LR'!N$2,1,0)</f>
        <v>0</v>
      </c>
      <c r="O622">
        <v>732</v>
      </c>
      <c r="P622">
        <f>'Exploratory Data Analysis - vid'!V621</f>
        <v>53676</v>
      </c>
      <c r="Q622">
        <f t="shared" si="9"/>
        <v>10.890721253220848</v>
      </c>
      <c r="R622">
        <f>'Exploratory Data Analysis - vid'!X621</f>
        <v>495</v>
      </c>
    </row>
    <row r="623" spans="1:18" x14ac:dyDescent="0.35">
      <c r="A623">
        <v>621</v>
      </c>
      <c r="B623" t="str">
        <f>'Exploratory Data Analysis - vid'!B622</f>
        <v>uDwsb7gwO2g</v>
      </c>
      <c r="C623">
        <f>'Exploratory Data Analysis - vid'!N622</f>
        <v>6</v>
      </c>
      <c r="D623">
        <f>'Exploratory Data Analysis - vid'!O622</f>
        <v>2022</v>
      </c>
      <c r="E623">
        <f>IF('Exploratory Data Analysis - vid'!$AF622 = 'Multiple LR'!E$2,1,0)</f>
        <v>1</v>
      </c>
      <c r="F623">
        <f>IF('Exploratory Data Analysis - vid'!$AF622 = 'Multiple LR'!F$2,1,0)</f>
        <v>0</v>
      </c>
      <c r="G623">
        <f>IF('Exploratory Data Analysis - vid'!$AF622 = 'Multiple LR'!G$2,1,0)</f>
        <v>0</v>
      </c>
      <c r="H623">
        <f>IF('Exploratory Data Analysis - vid'!$AF622 = 'Multiple LR'!H$2,1,0)</f>
        <v>0</v>
      </c>
      <c r="I623">
        <f xml:space="preserve"> IF('Exploratory Data Analysis - vid'!$AL622='Multiple LR'!I$2,1,0)</f>
        <v>0</v>
      </c>
      <c r="J623">
        <f xml:space="preserve"> IF('Exploratory Data Analysis - vid'!$AL622='Multiple LR'!J$2,1,0)</f>
        <v>0</v>
      </c>
      <c r="K623">
        <f xml:space="preserve"> IF('Exploratory Data Analysis - vid'!$AL622='Multiple LR'!K$2,1,0)</f>
        <v>0</v>
      </c>
      <c r="L623">
        <f xml:space="preserve"> IF('Exploratory Data Analysis - vid'!$AL622='Multiple LR'!L$2,1,0)</f>
        <v>0</v>
      </c>
      <c r="M623">
        <f xml:space="preserve"> IF('Exploratory Data Analysis - vid'!$AL622='Multiple LR'!M$2,1,0)</f>
        <v>0</v>
      </c>
      <c r="N623">
        <f xml:space="preserve"> IF('Exploratory Data Analysis - vid'!$AL622='Multiple LR'!N$2,1,0)</f>
        <v>1</v>
      </c>
      <c r="O623">
        <v>665</v>
      </c>
      <c r="P623">
        <f>'Exploratory Data Analysis - vid'!V622</f>
        <v>51648</v>
      </c>
      <c r="Q623">
        <f t="shared" si="9"/>
        <v>10.852206751629621</v>
      </c>
      <c r="R623">
        <f>'Exploratory Data Analysis - vid'!X622</f>
        <v>1659</v>
      </c>
    </row>
    <row r="624" spans="1:18" x14ac:dyDescent="0.35">
      <c r="A624">
        <v>622</v>
      </c>
      <c r="B624" t="str">
        <f>'Exploratory Data Analysis - vid'!B623</f>
        <v>gtORBsJCS5U</v>
      </c>
      <c r="C624">
        <f>'Exploratory Data Analysis - vid'!N623</f>
        <v>6</v>
      </c>
      <c r="D624">
        <f>'Exploratory Data Analysis - vid'!O623</f>
        <v>2022</v>
      </c>
      <c r="E624">
        <f>IF('Exploratory Data Analysis - vid'!$AF623 = 'Multiple LR'!E$2,1,0)</f>
        <v>0</v>
      </c>
      <c r="F624">
        <f>IF('Exploratory Data Analysis - vid'!$AF623 = 'Multiple LR'!F$2,1,0)</f>
        <v>1</v>
      </c>
      <c r="G624">
        <f>IF('Exploratory Data Analysis - vid'!$AF623 = 'Multiple LR'!G$2,1,0)</f>
        <v>0</v>
      </c>
      <c r="H624">
        <f>IF('Exploratory Data Analysis - vid'!$AF623 = 'Multiple LR'!H$2,1,0)</f>
        <v>0</v>
      </c>
      <c r="I624">
        <f xml:space="preserve"> IF('Exploratory Data Analysis - vid'!$AL623='Multiple LR'!I$2,1,0)</f>
        <v>0</v>
      </c>
      <c r="J624">
        <f xml:space="preserve"> IF('Exploratory Data Analysis - vid'!$AL623='Multiple LR'!J$2,1,0)</f>
        <v>0</v>
      </c>
      <c r="K624">
        <f xml:space="preserve"> IF('Exploratory Data Analysis - vid'!$AL623='Multiple LR'!K$2,1,0)</f>
        <v>0</v>
      </c>
      <c r="L624">
        <f xml:space="preserve"> IF('Exploratory Data Analysis - vid'!$AL623='Multiple LR'!L$2,1,0)</f>
        <v>0</v>
      </c>
      <c r="M624">
        <f xml:space="preserve"> IF('Exploratory Data Analysis - vid'!$AL623='Multiple LR'!M$2,1,0)</f>
        <v>1</v>
      </c>
      <c r="N624">
        <f xml:space="preserve"> IF('Exploratory Data Analysis - vid'!$AL623='Multiple LR'!N$2,1,0)</f>
        <v>0</v>
      </c>
      <c r="O624">
        <v>1218</v>
      </c>
      <c r="P624">
        <f>'Exploratory Data Analysis - vid'!V623</f>
        <v>33629</v>
      </c>
      <c r="Q624">
        <f t="shared" si="9"/>
        <v>10.423144068936873</v>
      </c>
      <c r="R624">
        <f>'Exploratory Data Analysis - vid'!X623</f>
        <v>963</v>
      </c>
    </row>
    <row r="625" spans="1:18" x14ac:dyDescent="0.35">
      <c r="A625">
        <v>623</v>
      </c>
      <c r="B625" t="str">
        <f>'Exploratory Data Analysis - vid'!B624</f>
        <v>3uaE8DIRcrY</v>
      </c>
      <c r="C625">
        <f>'Exploratory Data Analysis - vid'!N624</f>
        <v>6</v>
      </c>
      <c r="D625">
        <f>'Exploratory Data Analysis - vid'!O624</f>
        <v>2022</v>
      </c>
      <c r="E625">
        <f>IF('Exploratory Data Analysis - vid'!$AF624 = 'Multiple LR'!E$2,1,0)</f>
        <v>0</v>
      </c>
      <c r="F625">
        <f>IF('Exploratory Data Analysis - vid'!$AF624 = 'Multiple LR'!F$2,1,0)</f>
        <v>0</v>
      </c>
      <c r="G625">
        <f>IF('Exploratory Data Analysis - vid'!$AF624 = 'Multiple LR'!G$2,1,0)</f>
        <v>1</v>
      </c>
      <c r="H625">
        <f>IF('Exploratory Data Analysis - vid'!$AF624 = 'Multiple LR'!H$2,1,0)</f>
        <v>0</v>
      </c>
      <c r="I625">
        <f xml:space="preserve"> IF('Exploratory Data Analysis - vid'!$AL624='Multiple LR'!I$2,1,0)</f>
        <v>0</v>
      </c>
      <c r="J625">
        <f xml:space="preserve"> IF('Exploratory Data Analysis - vid'!$AL624='Multiple LR'!J$2,1,0)</f>
        <v>1</v>
      </c>
      <c r="K625">
        <f xml:space="preserve"> IF('Exploratory Data Analysis - vid'!$AL624='Multiple LR'!K$2,1,0)</f>
        <v>0</v>
      </c>
      <c r="L625">
        <f xml:space="preserve"> IF('Exploratory Data Analysis - vid'!$AL624='Multiple LR'!L$2,1,0)</f>
        <v>0</v>
      </c>
      <c r="M625">
        <f xml:space="preserve"> IF('Exploratory Data Analysis - vid'!$AL624='Multiple LR'!M$2,1,0)</f>
        <v>0</v>
      </c>
      <c r="N625">
        <f xml:space="preserve"> IF('Exploratory Data Analysis - vid'!$AL624='Multiple LR'!N$2,1,0)</f>
        <v>0</v>
      </c>
      <c r="O625">
        <v>570</v>
      </c>
      <c r="P625">
        <f>'Exploratory Data Analysis - vid'!V624</f>
        <v>66364</v>
      </c>
      <c r="Q625">
        <f t="shared" si="9"/>
        <v>11.102910019763247</v>
      </c>
      <c r="R625">
        <f>'Exploratory Data Analysis - vid'!X624</f>
        <v>1723</v>
      </c>
    </row>
    <row r="626" spans="1:18" x14ac:dyDescent="0.35">
      <c r="A626">
        <v>624</v>
      </c>
      <c r="B626" t="str">
        <f>'Exploratory Data Analysis - vid'!B625</f>
        <v>8DKzfvOagV0</v>
      </c>
      <c r="C626">
        <f>'Exploratory Data Analysis - vid'!N625</f>
        <v>6</v>
      </c>
      <c r="D626">
        <f>'Exploratory Data Analysis - vid'!O625</f>
        <v>2022</v>
      </c>
      <c r="E626">
        <f>IF('Exploratory Data Analysis - vid'!$AF625 = 'Multiple LR'!E$2,1,0)</f>
        <v>0</v>
      </c>
      <c r="F626">
        <f>IF('Exploratory Data Analysis - vid'!$AF625 = 'Multiple LR'!F$2,1,0)</f>
        <v>0</v>
      </c>
      <c r="G626">
        <f>IF('Exploratory Data Analysis - vid'!$AF625 = 'Multiple LR'!G$2,1,0)</f>
        <v>1</v>
      </c>
      <c r="H626">
        <f>IF('Exploratory Data Analysis - vid'!$AF625 = 'Multiple LR'!H$2,1,0)</f>
        <v>0</v>
      </c>
      <c r="I626">
        <f xml:space="preserve"> IF('Exploratory Data Analysis - vid'!$AL625='Multiple LR'!I$2,1,0)</f>
        <v>0</v>
      </c>
      <c r="J626">
        <f xml:space="preserve"> IF('Exploratory Data Analysis - vid'!$AL625='Multiple LR'!J$2,1,0)</f>
        <v>1</v>
      </c>
      <c r="K626">
        <f xml:space="preserve"> IF('Exploratory Data Analysis - vid'!$AL625='Multiple LR'!K$2,1,0)</f>
        <v>0</v>
      </c>
      <c r="L626">
        <f xml:space="preserve"> IF('Exploratory Data Analysis - vid'!$AL625='Multiple LR'!L$2,1,0)</f>
        <v>0</v>
      </c>
      <c r="M626">
        <f xml:space="preserve"> IF('Exploratory Data Analysis - vid'!$AL625='Multiple LR'!M$2,1,0)</f>
        <v>0</v>
      </c>
      <c r="N626">
        <f xml:space="preserve"> IF('Exploratory Data Analysis - vid'!$AL625='Multiple LR'!N$2,1,0)</f>
        <v>0</v>
      </c>
      <c r="O626">
        <v>518</v>
      </c>
      <c r="P626">
        <f>'Exploratory Data Analysis - vid'!V625</f>
        <v>64051</v>
      </c>
      <c r="Q626">
        <f t="shared" si="9"/>
        <v>11.0674349200055</v>
      </c>
      <c r="R626">
        <f>'Exploratory Data Analysis - vid'!X625</f>
        <v>1627</v>
      </c>
    </row>
    <row r="627" spans="1:18" x14ac:dyDescent="0.35">
      <c r="A627">
        <v>625</v>
      </c>
      <c r="B627" t="str">
        <f>'Exploratory Data Analysis - vid'!B626</f>
        <v>lQUBV9BEoKA</v>
      </c>
      <c r="C627">
        <f>'Exploratory Data Analysis - vid'!N626</f>
        <v>6</v>
      </c>
      <c r="D627">
        <f>'Exploratory Data Analysis - vid'!O626</f>
        <v>2022</v>
      </c>
      <c r="E627">
        <f>IF('Exploratory Data Analysis - vid'!$AF626 = 'Multiple LR'!E$2,1,0)</f>
        <v>1</v>
      </c>
      <c r="F627">
        <f>IF('Exploratory Data Analysis - vid'!$AF626 = 'Multiple LR'!F$2,1,0)</f>
        <v>0</v>
      </c>
      <c r="G627">
        <f>IF('Exploratory Data Analysis - vid'!$AF626 = 'Multiple LR'!G$2,1,0)</f>
        <v>0</v>
      </c>
      <c r="H627">
        <f>IF('Exploratory Data Analysis - vid'!$AF626 = 'Multiple LR'!H$2,1,0)</f>
        <v>0</v>
      </c>
      <c r="I627">
        <f xml:space="preserve"> IF('Exploratory Data Analysis - vid'!$AL626='Multiple LR'!I$2,1,0)</f>
        <v>0</v>
      </c>
      <c r="J627">
        <f xml:space="preserve"> IF('Exploratory Data Analysis - vid'!$AL626='Multiple LR'!J$2,1,0)</f>
        <v>1</v>
      </c>
      <c r="K627">
        <f xml:space="preserve"> IF('Exploratory Data Analysis - vid'!$AL626='Multiple LR'!K$2,1,0)</f>
        <v>0</v>
      </c>
      <c r="L627">
        <f xml:space="preserve"> IF('Exploratory Data Analysis - vid'!$AL626='Multiple LR'!L$2,1,0)</f>
        <v>0</v>
      </c>
      <c r="M627">
        <f xml:space="preserve"> IF('Exploratory Data Analysis - vid'!$AL626='Multiple LR'!M$2,1,0)</f>
        <v>0</v>
      </c>
      <c r="N627">
        <f xml:space="preserve"> IF('Exploratory Data Analysis - vid'!$AL626='Multiple LR'!N$2,1,0)</f>
        <v>0</v>
      </c>
      <c r="O627">
        <v>441</v>
      </c>
      <c r="P627">
        <f>'Exploratory Data Analysis - vid'!V626</f>
        <v>152439</v>
      </c>
      <c r="Q627">
        <f t="shared" si="9"/>
        <v>11.934519795008264</v>
      </c>
      <c r="R627">
        <f>'Exploratory Data Analysis - vid'!X626</f>
        <v>4917</v>
      </c>
    </row>
    <row r="628" spans="1:18" x14ac:dyDescent="0.35">
      <c r="A628">
        <v>626</v>
      </c>
      <c r="B628" t="str">
        <f>'Exploratory Data Analysis - vid'!B627</f>
        <v>GRw2CFmJ3Jg</v>
      </c>
      <c r="C628">
        <f>'Exploratory Data Analysis - vid'!N627</f>
        <v>6</v>
      </c>
      <c r="D628">
        <f>'Exploratory Data Analysis - vid'!O627</f>
        <v>2022</v>
      </c>
      <c r="E628">
        <f>IF('Exploratory Data Analysis - vid'!$AF627 = 'Multiple LR'!E$2,1,0)</f>
        <v>0</v>
      </c>
      <c r="F628">
        <f>IF('Exploratory Data Analysis - vid'!$AF627 = 'Multiple LR'!F$2,1,0)</f>
        <v>0</v>
      </c>
      <c r="G628">
        <f>IF('Exploratory Data Analysis - vid'!$AF627 = 'Multiple LR'!G$2,1,0)</f>
        <v>1</v>
      </c>
      <c r="H628">
        <f>IF('Exploratory Data Analysis - vid'!$AF627 = 'Multiple LR'!H$2,1,0)</f>
        <v>0</v>
      </c>
      <c r="I628">
        <f xml:space="preserve"> IF('Exploratory Data Analysis - vid'!$AL627='Multiple LR'!I$2,1,0)</f>
        <v>0</v>
      </c>
      <c r="J628">
        <f xml:space="preserve"> IF('Exploratory Data Analysis - vid'!$AL627='Multiple LR'!J$2,1,0)</f>
        <v>1</v>
      </c>
      <c r="K628">
        <f xml:space="preserve"> IF('Exploratory Data Analysis - vid'!$AL627='Multiple LR'!K$2,1,0)</f>
        <v>0</v>
      </c>
      <c r="L628">
        <f xml:space="preserve"> IF('Exploratory Data Analysis - vid'!$AL627='Multiple LR'!L$2,1,0)</f>
        <v>0</v>
      </c>
      <c r="M628">
        <f xml:space="preserve"> IF('Exploratory Data Analysis - vid'!$AL627='Multiple LR'!M$2,1,0)</f>
        <v>0</v>
      </c>
      <c r="N628">
        <f xml:space="preserve"> IF('Exploratory Data Analysis - vid'!$AL627='Multiple LR'!N$2,1,0)</f>
        <v>0</v>
      </c>
      <c r="O628">
        <v>646</v>
      </c>
      <c r="P628">
        <f>'Exploratory Data Analysis - vid'!V627</f>
        <v>329284</v>
      </c>
      <c r="Q628">
        <f t="shared" si="9"/>
        <v>12.704675879270269</v>
      </c>
      <c r="R628">
        <f>'Exploratory Data Analysis - vid'!X627</f>
        <v>10489</v>
      </c>
    </row>
    <row r="629" spans="1:18" x14ac:dyDescent="0.35">
      <c r="A629">
        <v>627</v>
      </c>
      <c r="B629" t="str">
        <f>'Exploratory Data Analysis - vid'!B628</f>
        <v>tqvKq-9FRlg</v>
      </c>
      <c r="C629">
        <f>'Exploratory Data Analysis - vid'!N628</f>
        <v>7</v>
      </c>
      <c r="D629">
        <f>'Exploratory Data Analysis - vid'!O628</f>
        <v>2022</v>
      </c>
      <c r="E629">
        <f>IF('Exploratory Data Analysis - vid'!$AF628 = 'Multiple LR'!E$2,1,0)</f>
        <v>1</v>
      </c>
      <c r="F629">
        <f>IF('Exploratory Data Analysis - vid'!$AF628 = 'Multiple LR'!F$2,1,0)</f>
        <v>0</v>
      </c>
      <c r="G629">
        <f>IF('Exploratory Data Analysis - vid'!$AF628 = 'Multiple LR'!G$2,1,0)</f>
        <v>0</v>
      </c>
      <c r="H629">
        <f>IF('Exploratory Data Analysis - vid'!$AF628 = 'Multiple LR'!H$2,1,0)</f>
        <v>0</v>
      </c>
      <c r="I629">
        <f xml:space="preserve"> IF('Exploratory Data Analysis - vid'!$AL628='Multiple LR'!I$2,1,0)</f>
        <v>0</v>
      </c>
      <c r="J629">
        <f xml:space="preserve"> IF('Exploratory Data Analysis - vid'!$AL628='Multiple LR'!J$2,1,0)</f>
        <v>1</v>
      </c>
      <c r="K629">
        <f xml:space="preserve"> IF('Exploratory Data Analysis - vid'!$AL628='Multiple LR'!K$2,1,0)</f>
        <v>0</v>
      </c>
      <c r="L629">
        <f xml:space="preserve"> IF('Exploratory Data Analysis - vid'!$AL628='Multiple LR'!L$2,1,0)</f>
        <v>0</v>
      </c>
      <c r="M629">
        <f xml:space="preserve"> IF('Exploratory Data Analysis - vid'!$AL628='Multiple LR'!M$2,1,0)</f>
        <v>0</v>
      </c>
      <c r="N629">
        <f xml:space="preserve"> IF('Exploratory Data Analysis - vid'!$AL628='Multiple LR'!N$2,1,0)</f>
        <v>0</v>
      </c>
      <c r="O629">
        <v>1370</v>
      </c>
      <c r="P629">
        <f>'Exploratory Data Analysis - vid'!V628</f>
        <v>146718</v>
      </c>
      <c r="Q629">
        <f t="shared" si="9"/>
        <v>11.896267655990622</v>
      </c>
      <c r="R629">
        <f>'Exploratory Data Analysis - vid'!X628</f>
        <v>5556</v>
      </c>
    </row>
    <row r="630" spans="1:18" x14ac:dyDescent="0.35">
      <c r="A630">
        <v>628</v>
      </c>
      <c r="B630" t="str">
        <f>'Exploratory Data Analysis - vid'!B629</f>
        <v>NRAAvZxl754</v>
      </c>
      <c r="C630">
        <f>'Exploratory Data Analysis - vid'!N629</f>
        <v>7</v>
      </c>
      <c r="D630">
        <f>'Exploratory Data Analysis - vid'!O629</f>
        <v>2022</v>
      </c>
      <c r="E630">
        <f>IF('Exploratory Data Analysis - vid'!$AF629 = 'Multiple LR'!E$2,1,0)</f>
        <v>1</v>
      </c>
      <c r="F630">
        <f>IF('Exploratory Data Analysis - vid'!$AF629 = 'Multiple LR'!F$2,1,0)</f>
        <v>0</v>
      </c>
      <c r="G630">
        <f>IF('Exploratory Data Analysis - vid'!$AF629 = 'Multiple LR'!G$2,1,0)</f>
        <v>0</v>
      </c>
      <c r="H630">
        <f>IF('Exploratory Data Analysis - vid'!$AF629 = 'Multiple LR'!H$2,1,0)</f>
        <v>0</v>
      </c>
      <c r="I630">
        <f xml:space="preserve"> IF('Exploratory Data Analysis - vid'!$AL629='Multiple LR'!I$2,1,0)</f>
        <v>0</v>
      </c>
      <c r="J630">
        <f xml:space="preserve"> IF('Exploratory Data Analysis - vid'!$AL629='Multiple LR'!J$2,1,0)</f>
        <v>1</v>
      </c>
      <c r="K630">
        <f xml:space="preserve"> IF('Exploratory Data Analysis - vid'!$AL629='Multiple LR'!K$2,1,0)</f>
        <v>0</v>
      </c>
      <c r="L630">
        <f xml:space="preserve"> IF('Exploratory Data Analysis - vid'!$AL629='Multiple LR'!L$2,1,0)</f>
        <v>0</v>
      </c>
      <c r="M630">
        <f xml:space="preserve"> IF('Exploratory Data Analysis - vid'!$AL629='Multiple LR'!M$2,1,0)</f>
        <v>0</v>
      </c>
      <c r="N630">
        <f xml:space="preserve"> IF('Exploratory Data Analysis - vid'!$AL629='Multiple LR'!N$2,1,0)</f>
        <v>0</v>
      </c>
      <c r="O630">
        <v>687</v>
      </c>
      <c r="P630">
        <f>'Exploratory Data Analysis - vid'!V629</f>
        <v>37885</v>
      </c>
      <c r="Q630">
        <f t="shared" si="9"/>
        <v>10.542310534365473</v>
      </c>
      <c r="R630">
        <f>'Exploratory Data Analysis - vid'!X629</f>
        <v>801</v>
      </c>
    </row>
    <row r="631" spans="1:18" x14ac:dyDescent="0.35">
      <c r="A631">
        <v>629</v>
      </c>
      <c r="B631" t="str">
        <f>'Exploratory Data Analysis - vid'!B630</f>
        <v>6dIcHJi1lcA</v>
      </c>
      <c r="C631">
        <f>'Exploratory Data Analysis - vid'!N630</f>
        <v>7</v>
      </c>
      <c r="D631">
        <f>'Exploratory Data Analysis - vid'!O630</f>
        <v>2022</v>
      </c>
      <c r="E631">
        <f>IF('Exploratory Data Analysis - vid'!$AF630 = 'Multiple LR'!E$2,1,0)</f>
        <v>1</v>
      </c>
      <c r="F631">
        <f>IF('Exploratory Data Analysis - vid'!$AF630 = 'Multiple LR'!F$2,1,0)</f>
        <v>0</v>
      </c>
      <c r="G631">
        <f>IF('Exploratory Data Analysis - vid'!$AF630 = 'Multiple LR'!G$2,1,0)</f>
        <v>0</v>
      </c>
      <c r="H631">
        <f>IF('Exploratory Data Analysis - vid'!$AF630 = 'Multiple LR'!H$2,1,0)</f>
        <v>0</v>
      </c>
      <c r="I631">
        <f xml:space="preserve"> IF('Exploratory Data Analysis - vid'!$AL630='Multiple LR'!I$2,1,0)</f>
        <v>0</v>
      </c>
      <c r="J631">
        <f xml:space="preserve"> IF('Exploratory Data Analysis - vid'!$AL630='Multiple LR'!J$2,1,0)</f>
        <v>0</v>
      </c>
      <c r="K631">
        <f xml:space="preserve"> IF('Exploratory Data Analysis - vid'!$AL630='Multiple LR'!K$2,1,0)</f>
        <v>1</v>
      </c>
      <c r="L631">
        <f xml:space="preserve"> IF('Exploratory Data Analysis - vid'!$AL630='Multiple LR'!L$2,1,0)</f>
        <v>0</v>
      </c>
      <c r="M631">
        <f xml:space="preserve"> IF('Exploratory Data Analysis - vid'!$AL630='Multiple LR'!M$2,1,0)</f>
        <v>0</v>
      </c>
      <c r="N631">
        <f xml:space="preserve"> IF('Exploratory Data Analysis - vid'!$AL630='Multiple LR'!N$2,1,0)</f>
        <v>0</v>
      </c>
      <c r="O631">
        <v>704</v>
      </c>
      <c r="P631">
        <f>'Exploratory Data Analysis - vid'!V630</f>
        <v>11651</v>
      </c>
      <c r="Q631">
        <f t="shared" si="9"/>
        <v>9.3631472922199404</v>
      </c>
      <c r="R631">
        <f>'Exploratory Data Analysis - vid'!X630</f>
        <v>205</v>
      </c>
    </row>
    <row r="632" spans="1:18" x14ac:dyDescent="0.35">
      <c r="A632">
        <v>630</v>
      </c>
      <c r="B632" t="str">
        <f>'Exploratory Data Analysis - vid'!B631</f>
        <v>8KqIzHtFaFA</v>
      </c>
      <c r="C632">
        <f>'Exploratory Data Analysis - vid'!N631</f>
        <v>7</v>
      </c>
      <c r="D632">
        <f>'Exploratory Data Analysis - vid'!O631</f>
        <v>2022</v>
      </c>
      <c r="E632">
        <f>IF('Exploratory Data Analysis - vid'!$AF631 = 'Multiple LR'!E$2,1,0)</f>
        <v>1</v>
      </c>
      <c r="F632">
        <f>IF('Exploratory Data Analysis - vid'!$AF631 = 'Multiple LR'!F$2,1,0)</f>
        <v>0</v>
      </c>
      <c r="G632">
        <f>IF('Exploratory Data Analysis - vid'!$AF631 = 'Multiple LR'!G$2,1,0)</f>
        <v>0</v>
      </c>
      <c r="H632">
        <f>IF('Exploratory Data Analysis - vid'!$AF631 = 'Multiple LR'!H$2,1,0)</f>
        <v>0</v>
      </c>
      <c r="I632">
        <f xml:space="preserve"> IF('Exploratory Data Analysis - vid'!$AL631='Multiple LR'!I$2,1,0)</f>
        <v>0</v>
      </c>
      <c r="J632">
        <f xml:space="preserve"> IF('Exploratory Data Analysis - vid'!$AL631='Multiple LR'!J$2,1,0)</f>
        <v>0</v>
      </c>
      <c r="K632">
        <f xml:space="preserve"> IF('Exploratory Data Analysis - vid'!$AL631='Multiple LR'!K$2,1,0)</f>
        <v>0</v>
      </c>
      <c r="L632">
        <f xml:space="preserve"> IF('Exploratory Data Analysis - vid'!$AL631='Multiple LR'!L$2,1,0)</f>
        <v>1</v>
      </c>
      <c r="M632">
        <f xml:space="preserve"> IF('Exploratory Data Analysis - vid'!$AL631='Multiple LR'!M$2,1,0)</f>
        <v>0</v>
      </c>
      <c r="N632">
        <f xml:space="preserve"> IF('Exploratory Data Analysis - vid'!$AL631='Multiple LR'!N$2,1,0)</f>
        <v>0</v>
      </c>
      <c r="O632">
        <v>536</v>
      </c>
      <c r="P632">
        <f>'Exploratory Data Analysis - vid'!V631</f>
        <v>43316</v>
      </c>
      <c r="Q632">
        <f t="shared" si="9"/>
        <v>10.676277360748269</v>
      </c>
      <c r="R632">
        <f>'Exploratory Data Analysis - vid'!X631</f>
        <v>1149</v>
      </c>
    </row>
    <row r="633" spans="1:18" x14ac:dyDescent="0.35">
      <c r="A633">
        <v>631</v>
      </c>
      <c r="B633" t="str">
        <f>'Exploratory Data Analysis - vid'!B632</f>
        <v>6lB81cDSS4Y</v>
      </c>
      <c r="C633">
        <f>'Exploratory Data Analysis - vid'!N632</f>
        <v>7</v>
      </c>
      <c r="D633">
        <f>'Exploratory Data Analysis - vid'!O632</f>
        <v>2022</v>
      </c>
      <c r="E633">
        <f>IF('Exploratory Data Analysis - vid'!$AF632 = 'Multiple LR'!E$2,1,0)</f>
        <v>1</v>
      </c>
      <c r="F633">
        <f>IF('Exploratory Data Analysis - vid'!$AF632 = 'Multiple LR'!F$2,1,0)</f>
        <v>0</v>
      </c>
      <c r="G633">
        <f>IF('Exploratory Data Analysis - vid'!$AF632 = 'Multiple LR'!G$2,1,0)</f>
        <v>0</v>
      </c>
      <c r="H633">
        <f>IF('Exploratory Data Analysis - vid'!$AF632 = 'Multiple LR'!H$2,1,0)</f>
        <v>0</v>
      </c>
      <c r="I633">
        <f xml:space="preserve"> IF('Exploratory Data Analysis - vid'!$AL632='Multiple LR'!I$2,1,0)</f>
        <v>0</v>
      </c>
      <c r="J633">
        <f xml:space="preserve"> IF('Exploratory Data Analysis - vid'!$AL632='Multiple LR'!J$2,1,0)</f>
        <v>0</v>
      </c>
      <c r="K633">
        <f xml:space="preserve"> IF('Exploratory Data Analysis - vid'!$AL632='Multiple LR'!K$2,1,0)</f>
        <v>1</v>
      </c>
      <c r="L633">
        <f xml:space="preserve"> IF('Exploratory Data Analysis - vid'!$AL632='Multiple LR'!L$2,1,0)</f>
        <v>0</v>
      </c>
      <c r="M633">
        <f xml:space="preserve"> IF('Exploratory Data Analysis - vid'!$AL632='Multiple LR'!M$2,1,0)</f>
        <v>0</v>
      </c>
      <c r="N633">
        <f xml:space="preserve"> IF('Exploratory Data Analysis - vid'!$AL632='Multiple LR'!N$2,1,0)</f>
        <v>0</v>
      </c>
      <c r="O633">
        <v>1619</v>
      </c>
      <c r="P633">
        <f>'Exploratory Data Analysis - vid'!V632</f>
        <v>222598</v>
      </c>
      <c r="Q633">
        <f t="shared" si="9"/>
        <v>12.313122733057252</v>
      </c>
      <c r="R633">
        <f>'Exploratory Data Analysis - vid'!X632</f>
        <v>3470</v>
      </c>
    </row>
    <row r="634" spans="1:18" x14ac:dyDescent="0.35">
      <c r="A634">
        <v>632</v>
      </c>
      <c r="B634" t="str">
        <f>'Exploratory Data Analysis - vid'!B633</f>
        <v>yzJlChf0u-k</v>
      </c>
      <c r="C634">
        <f>'Exploratory Data Analysis - vid'!N633</f>
        <v>7</v>
      </c>
      <c r="D634">
        <f>'Exploratory Data Analysis - vid'!O633</f>
        <v>2022</v>
      </c>
      <c r="E634">
        <f>IF('Exploratory Data Analysis - vid'!$AF633 = 'Multiple LR'!E$2,1,0)</f>
        <v>1</v>
      </c>
      <c r="F634">
        <f>IF('Exploratory Data Analysis - vid'!$AF633 = 'Multiple LR'!F$2,1,0)</f>
        <v>0</v>
      </c>
      <c r="G634">
        <f>IF('Exploratory Data Analysis - vid'!$AF633 = 'Multiple LR'!G$2,1,0)</f>
        <v>0</v>
      </c>
      <c r="H634">
        <f>IF('Exploratory Data Analysis - vid'!$AF633 = 'Multiple LR'!H$2,1,0)</f>
        <v>0</v>
      </c>
      <c r="I634">
        <f xml:space="preserve"> IF('Exploratory Data Analysis - vid'!$AL633='Multiple LR'!I$2,1,0)</f>
        <v>0</v>
      </c>
      <c r="J634">
        <f xml:space="preserve"> IF('Exploratory Data Analysis - vid'!$AL633='Multiple LR'!J$2,1,0)</f>
        <v>0</v>
      </c>
      <c r="K634">
        <f xml:space="preserve"> IF('Exploratory Data Analysis - vid'!$AL633='Multiple LR'!K$2,1,0)</f>
        <v>1</v>
      </c>
      <c r="L634">
        <f xml:space="preserve"> IF('Exploratory Data Analysis - vid'!$AL633='Multiple LR'!L$2,1,0)</f>
        <v>0</v>
      </c>
      <c r="M634">
        <f xml:space="preserve"> IF('Exploratory Data Analysis - vid'!$AL633='Multiple LR'!M$2,1,0)</f>
        <v>0</v>
      </c>
      <c r="N634">
        <f xml:space="preserve"> IF('Exploratory Data Analysis - vid'!$AL633='Multiple LR'!N$2,1,0)</f>
        <v>0</v>
      </c>
      <c r="O634">
        <v>663</v>
      </c>
      <c r="P634">
        <f>'Exploratory Data Analysis - vid'!V633</f>
        <v>67124</v>
      </c>
      <c r="Q634">
        <f t="shared" si="9"/>
        <v>11.114296934121052</v>
      </c>
      <c r="R634">
        <f>'Exploratory Data Analysis - vid'!X633</f>
        <v>1736</v>
      </c>
    </row>
    <row r="635" spans="1:18" x14ac:dyDescent="0.35">
      <c r="A635">
        <v>633</v>
      </c>
      <c r="B635" t="str">
        <f>'Exploratory Data Analysis - vid'!B634</f>
        <v>mAGclU7f91o</v>
      </c>
      <c r="C635">
        <f>'Exploratory Data Analysis - vid'!N634</f>
        <v>7</v>
      </c>
      <c r="D635">
        <f>'Exploratory Data Analysis - vid'!O634</f>
        <v>2022</v>
      </c>
      <c r="E635">
        <f>IF('Exploratory Data Analysis - vid'!$AF634 = 'Multiple LR'!E$2,1,0)</f>
        <v>0</v>
      </c>
      <c r="F635">
        <f>IF('Exploratory Data Analysis - vid'!$AF634 = 'Multiple LR'!F$2,1,0)</f>
        <v>0</v>
      </c>
      <c r="G635">
        <f>IF('Exploratory Data Analysis - vid'!$AF634 = 'Multiple LR'!G$2,1,0)</f>
        <v>1</v>
      </c>
      <c r="H635">
        <f>IF('Exploratory Data Analysis - vid'!$AF634 = 'Multiple LR'!H$2,1,0)</f>
        <v>0</v>
      </c>
      <c r="I635">
        <f xml:space="preserve"> IF('Exploratory Data Analysis - vid'!$AL634='Multiple LR'!I$2,1,0)</f>
        <v>0</v>
      </c>
      <c r="J635">
        <f xml:space="preserve"> IF('Exploratory Data Analysis - vid'!$AL634='Multiple LR'!J$2,1,0)</f>
        <v>1</v>
      </c>
      <c r="K635">
        <f xml:space="preserve"> IF('Exploratory Data Analysis - vid'!$AL634='Multiple LR'!K$2,1,0)</f>
        <v>0</v>
      </c>
      <c r="L635">
        <f xml:space="preserve"> IF('Exploratory Data Analysis - vid'!$AL634='Multiple LR'!L$2,1,0)</f>
        <v>0</v>
      </c>
      <c r="M635">
        <f xml:space="preserve"> IF('Exploratory Data Analysis - vid'!$AL634='Multiple LR'!M$2,1,0)</f>
        <v>0</v>
      </c>
      <c r="N635">
        <f xml:space="preserve"> IF('Exploratory Data Analysis - vid'!$AL634='Multiple LR'!N$2,1,0)</f>
        <v>0</v>
      </c>
      <c r="O635">
        <v>645</v>
      </c>
      <c r="P635">
        <f>'Exploratory Data Analysis - vid'!V634</f>
        <v>19659</v>
      </c>
      <c r="Q635">
        <f t="shared" si="9"/>
        <v>9.8862905277076063</v>
      </c>
      <c r="R635">
        <f>'Exploratory Data Analysis - vid'!X634</f>
        <v>437</v>
      </c>
    </row>
    <row r="636" spans="1:18" x14ac:dyDescent="0.35">
      <c r="A636">
        <v>634</v>
      </c>
      <c r="B636" t="str">
        <f>'Exploratory Data Analysis - vid'!B635</f>
        <v>M4yw08-3UM4</v>
      </c>
      <c r="C636">
        <f>'Exploratory Data Analysis - vid'!N635</f>
        <v>8</v>
      </c>
      <c r="D636">
        <f>'Exploratory Data Analysis - vid'!O635</f>
        <v>2022</v>
      </c>
      <c r="E636">
        <f>IF('Exploratory Data Analysis - vid'!$AF635 = 'Multiple LR'!E$2,1,0)</f>
        <v>1</v>
      </c>
      <c r="F636">
        <f>IF('Exploratory Data Analysis - vid'!$AF635 = 'Multiple LR'!F$2,1,0)</f>
        <v>0</v>
      </c>
      <c r="G636">
        <f>IF('Exploratory Data Analysis - vid'!$AF635 = 'Multiple LR'!G$2,1,0)</f>
        <v>0</v>
      </c>
      <c r="H636">
        <f>IF('Exploratory Data Analysis - vid'!$AF635 = 'Multiple LR'!H$2,1,0)</f>
        <v>0</v>
      </c>
      <c r="I636">
        <f xml:space="preserve"> IF('Exploratory Data Analysis - vid'!$AL635='Multiple LR'!I$2,1,0)</f>
        <v>0</v>
      </c>
      <c r="J636">
        <f xml:space="preserve"> IF('Exploratory Data Analysis - vid'!$AL635='Multiple LR'!J$2,1,0)</f>
        <v>0</v>
      </c>
      <c r="K636">
        <f xml:space="preserve"> IF('Exploratory Data Analysis - vid'!$AL635='Multiple LR'!K$2,1,0)</f>
        <v>1</v>
      </c>
      <c r="L636">
        <f xml:space="preserve"> IF('Exploratory Data Analysis - vid'!$AL635='Multiple LR'!L$2,1,0)</f>
        <v>0</v>
      </c>
      <c r="M636">
        <f xml:space="preserve"> IF('Exploratory Data Analysis - vid'!$AL635='Multiple LR'!M$2,1,0)</f>
        <v>0</v>
      </c>
      <c r="N636">
        <f xml:space="preserve"> IF('Exploratory Data Analysis - vid'!$AL635='Multiple LR'!N$2,1,0)</f>
        <v>0</v>
      </c>
      <c r="O636">
        <v>1269</v>
      </c>
      <c r="P636">
        <f>'Exploratory Data Analysis - vid'!V635</f>
        <v>14996</v>
      </c>
      <c r="Q636">
        <f t="shared" si="9"/>
        <v>9.6155387778558019</v>
      </c>
      <c r="R636">
        <f>'Exploratory Data Analysis - vid'!X635</f>
        <v>374</v>
      </c>
    </row>
    <row r="637" spans="1:18" x14ac:dyDescent="0.35">
      <c r="A637">
        <v>635</v>
      </c>
      <c r="B637" t="str">
        <f>'Exploratory Data Analysis - vid'!B636</f>
        <v>ZHYIHuDFXVI</v>
      </c>
      <c r="C637">
        <f>'Exploratory Data Analysis - vid'!N636</f>
        <v>8</v>
      </c>
      <c r="D637">
        <f>'Exploratory Data Analysis - vid'!O636</f>
        <v>2022</v>
      </c>
      <c r="E637">
        <f>IF('Exploratory Data Analysis - vid'!$AF636 = 'Multiple LR'!E$2,1,0)</f>
        <v>0</v>
      </c>
      <c r="F637">
        <f>IF('Exploratory Data Analysis - vid'!$AF636 = 'Multiple LR'!F$2,1,0)</f>
        <v>0</v>
      </c>
      <c r="G637">
        <f>IF('Exploratory Data Analysis - vid'!$AF636 = 'Multiple LR'!G$2,1,0)</f>
        <v>1</v>
      </c>
      <c r="H637">
        <f>IF('Exploratory Data Analysis - vid'!$AF636 = 'Multiple LR'!H$2,1,0)</f>
        <v>0</v>
      </c>
      <c r="I637">
        <f xml:space="preserve"> IF('Exploratory Data Analysis - vid'!$AL636='Multiple LR'!I$2,1,0)</f>
        <v>0</v>
      </c>
      <c r="J637">
        <f xml:space="preserve"> IF('Exploratory Data Analysis - vid'!$AL636='Multiple LR'!J$2,1,0)</f>
        <v>0</v>
      </c>
      <c r="K637">
        <f xml:space="preserve"> IF('Exploratory Data Analysis - vid'!$AL636='Multiple LR'!K$2,1,0)</f>
        <v>1</v>
      </c>
      <c r="L637">
        <f xml:space="preserve"> IF('Exploratory Data Analysis - vid'!$AL636='Multiple LR'!L$2,1,0)</f>
        <v>0</v>
      </c>
      <c r="M637">
        <f xml:space="preserve"> IF('Exploratory Data Analysis - vid'!$AL636='Multiple LR'!M$2,1,0)</f>
        <v>0</v>
      </c>
      <c r="N637">
        <f xml:space="preserve"> IF('Exploratory Data Analysis - vid'!$AL636='Multiple LR'!N$2,1,0)</f>
        <v>0</v>
      </c>
      <c r="O637">
        <v>697</v>
      </c>
      <c r="P637">
        <f>'Exploratory Data Analysis - vid'!V636</f>
        <v>201254</v>
      </c>
      <c r="Q637">
        <f t="shared" si="9"/>
        <v>12.212323070859687</v>
      </c>
      <c r="R637">
        <f>'Exploratory Data Analysis - vid'!X636</f>
        <v>4492</v>
      </c>
    </row>
    <row r="638" spans="1:18" x14ac:dyDescent="0.35">
      <c r="A638">
        <v>636</v>
      </c>
      <c r="B638" t="str">
        <f>'Exploratory Data Analysis - vid'!B637</f>
        <v>jBmvaYcGyUE</v>
      </c>
      <c r="C638">
        <f>'Exploratory Data Analysis - vid'!N637</f>
        <v>8</v>
      </c>
      <c r="D638">
        <f>'Exploratory Data Analysis - vid'!O637</f>
        <v>2022</v>
      </c>
      <c r="E638">
        <f>IF('Exploratory Data Analysis - vid'!$AF637 = 'Multiple LR'!E$2,1,0)</f>
        <v>1</v>
      </c>
      <c r="F638">
        <f>IF('Exploratory Data Analysis - vid'!$AF637 = 'Multiple LR'!F$2,1,0)</f>
        <v>0</v>
      </c>
      <c r="G638">
        <f>IF('Exploratory Data Analysis - vid'!$AF637 = 'Multiple LR'!G$2,1,0)</f>
        <v>0</v>
      </c>
      <c r="H638">
        <f>IF('Exploratory Data Analysis - vid'!$AF637 = 'Multiple LR'!H$2,1,0)</f>
        <v>0</v>
      </c>
      <c r="I638">
        <f xml:space="preserve"> IF('Exploratory Data Analysis - vid'!$AL637='Multiple LR'!I$2,1,0)</f>
        <v>0</v>
      </c>
      <c r="J638">
        <f xml:space="preserve"> IF('Exploratory Data Analysis - vid'!$AL637='Multiple LR'!J$2,1,0)</f>
        <v>0</v>
      </c>
      <c r="K638">
        <f xml:space="preserve"> IF('Exploratory Data Analysis - vid'!$AL637='Multiple LR'!K$2,1,0)</f>
        <v>1</v>
      </c>
      <c r="L638">
        <f xml:space="preserve"> IF('Exploratory Data Analysis - vid'!$AL637='Multiple LR'!L$2,1,0)</f>
        <v>0</v>
      </c>
      <c r="M638">
        <f xml:space="preserve"> IF('Exploratory Data Analysis - vid'!$AL637='Multiple LR'!M$2,1,0)</f>
        <v>0</v>
      </c>
      <c r="N638">
        <f xml:space="preserve"> IF('Exploratory Data Analysis - vid'!$AL637='Multiple LR'!N$2,1,0)</f>
        <v>0</v>
      </c>
      <c r="O638">
        <v>1665</v>
      </c>
      <c r="P638">
        <f>'Exploratory Data Analysis - vid'!V637</f>
        <v>145153</v>
      </c>
      <c r="Q638">
        <f t="shared" si="9"/>
        <v>11.88554363751339</v>
      </c>
      <c r="R638">
        <f>'Exploratory Data Analysis - vid'!X637</f>
        <v>456</v>
      </c>
    </row>
    <row r="639" spans="1:18" x14ac:dyDescent="0.35">
      <c r="A639">
        <v>637</v>
      </c>
      <c r="B639" t="str">
        <f>'Exploratory Data Analysis - vid'!B638</f>
        <v>TH7kyh76PI0</v>
      </c>
      <c r="C639">
        <f>'Exploratory Data Analysis - vid'!N638</f>
        <v>8</v>
      </c>
      <c r="D639">
        <f>'Exploratory Data Analysis - vid'!O638</f>
        <v>2022</v>
      </c>
      <c r="E639">
        <f>IF('Exploratory Data Analysis - vid'!$AF638 = 'Multiple LR'!E$2,1,0)</f>
        <v>1</v>
      </c>
      <c r="F639">
        <f>IF('Exploratory Data Analysis - vid'!$AF638 = 'Multiple LR'!F$2,1,0)</f>
        <v>0</v>
      </c>
      <c r="G639">
        <f>IF('Exploratory Data Analysis - vid'!$AF638 = 'Multiple LR'!G$2,1,0)</f>
        <v>0</v>
      </c>
      <c r="H639">
        <f>IF('Exploratory Data Analysis - vid'!$AF638 = 'Multiple LR'!H$2,1,0)</f>
        <v>0</v>
      </c>
      <c r="I639">
        <f xml:space="preserve"> IF('Exploratory Data Analysis - vid'!$AL638='Multiple LR'!I$2,1,0)</f>
        <v>0</v>
      </c>
      <c r="J639">
        <f xml:space="preserve"> IF('Exploratory Data Analysis - vid'!$AL638='Multiple LR'!J$2,1,0)</f>
        <v>0</v>
      </c>
      <c r="K639">
        <f xml:space="preserve"> IF('Exploratory Data Analysis - vid'!$AL638='Multiple LR'!K$2,1,0)</f>
        <v>1</v>
      </c>
      <c r="L639">
        <f xml:space="preserve"> IF('Exploratory Data Analysis - vid'!$AL638='Multiple LR'!L$2,1,0)</f>
        <v>0</v>
      </c>
      <c r="M639">
        <f xml:space="preserve"> IF('Exploratory Data Analysis - vid'!$AL638='Multiple LR'!M$2,1,0)</f>
        <v>0</v>
      </c>
      <c r="N639">
        <f xml:space="preserve"> IF('Exploratory Data Analysis - vid'!$AL638='Multiple LR'!N$2,1,0)</f>
        <v>0</v>
      </c>
      <c r="O639">
        <v>572</v>
      </c>
      <c r="P639">
        <f>'Exploratory Data Analysis - vid'!V638</f>
        <v>13764</v>
      </c>
      <c r="Q639">
        <f t="shared" si="9"/>
        <v>9.529811766917371</v>
      </c>
      <c r="R639">
        <f>'Exploratory Data Analysis - vid'!X638</f>
        <v>275</v>
      </c>
    </row>
    <row r="640" spans="1:18" x14ac:dyDescent="0.35">
      <c r="A640">
        <v>638</v>
      </c>
      <c r="B640" t="str">
        <f>'Exploratory Data Analysis - vid'!B639</f>
        <v>zxElRjfIACI</v>
      </c>
      <c r="C640">
        <f>'Exploratory Data Analysis - vid'!N639</f>
        <v>8</v>
      </c>
      <c r="D640">
        <f>'Exploratory Data Analysis - vid'!O639</f>
        <v>2022</v>
      </c>
      <c r="E640">
        <f>IF('Exploratory Data Analysis - vid'!$AF639 = 'Multiple LR'!E$2,1,0)</f>
        <v>0</v>
      </c>
      <c r="F640">
        <f>IF('Exploratory Data Analysis - vid'!$AF639 = 'Multiple LR'!F$2,1,0)</f>
        <v>0</v>
      </c>
      <c r="G640">
        <f>IF('Exploratory Data Analysis - vid'!$AF639 = 'Multiple LR'!G$2,1,0)</f>
        <v>1</v>
      </c>
      <c r="H640">
        <f>IF('Exploratory Data Analysis - vid'!$AF639 = 'Multiple LR'!H$2,1,0)</f>
        <v>0</v>
      </c>
      <c r="I640">
        <f xml:space="preserve"> IF('Exploratory Data Analysis - vid'!$AL639='Multiple LR'!I$2,1,0)</f>
        <v>0</v>
      </c>
      <c r="J640">
        <f xml:space="preserve"> IF('Exploratory Data Analysis - vid'!$AL639='Multiple LR'!J$2,1,0)</f>
        <v>0</v>
      </c>
      <c r="K640">
        <f xml:space="preserve"> IF('Exploratory Data Analysis - vid'!$AL639='Multiple LR'!K$2,1,0)</f>
        <v>0</v>
      </c>
      <c r="L640">
        <f xml:space="preserve"> IF('Exploratory Data Analysis - vid'!$AL639='Multiple LR'!L$2,1,0)</f>
        <v>1</v>
      </c>
      <c r="M640">
        <f xml:space="preserve"> IF('Exploratory Data Analysis - vid'!$AL639='Multiple LR'!M$2,1,0)</f>
        <v>0</v>
      </c>
      <c r="N640">
        <f xml:space="preserve"> IF('Exploratory Data Analysis - vid'!$AL639='Multiple LR'!N$2,1,0)</f>
        <v>0</v>
      </c>
      <c r="O640">
        <v>724</v>
      </c>
      <c r="P640">
        <f>'Exploratory Data Analysis - vid'!V639</f>
        <v>30445</v>
      </c>
      <c r="Q640">
        <f t="shared" si="9"/>
        <v>10.323677056042674</v>
      </c>
      <c r="R640">
        <f>'Exploratory Data Analysis - vid'!X639</f>
        <v>700</v>
      </c>
    </row>
    <row r="641" spans="1:18" x14ac:dyDescent="0.35">
      <c r="A641">
        <v>639</v>
      </c>
      <c r="B641" t="str">
        <f>'Exploratory Data Analysis - vid'!B640</f>
        <v>op0IFuWlyOQ</v>
      </c>
      <c r="C641">
        <f>'Exploratory Data Analysis - vid'!N640</f>
        <v>8</v>
      </c>
      <c r="D641">
        <f>'Exploratory Data Analysis - vid'!O640</f>
        <v>2022</v>
      </c>
      <c r="E641">
        <f>IF('Exploratory Data Analysis - vid'!$AF640 = 'Multiple LR'!E$2,1,0)</f>
        <v>1</v>
      </c>
      <c r="F641">
        <f>IF('Exploratory Data Analysis - vid'!$AF640 = 'Multiple LR'!F$2,1,0)</f>
        <v>0</v>
      </c>
      <c r="G641">
        <f>IF('Exploratory Data Analysis - vid'!$AF640 = 'Multiple LR'!G$2,1,0)</f>
        <v>0</v>
      </c>
      <c r="H641">
        <f>IF('Exploratory Data Analysis - vid'!$AF640 = 'Multiple LR'!H$2,1,0)</f>
        <v>0</v>
      </c>
      <c r="I641">
        <f xml:space="preserve"> IF('Exploratory Data Analysis - vid'!$AL640='Multiple LR'!I$2,1,0)</f>
        <v>1</v>
      </c>
      <c r="J641">
        <f xml:space="preserve"> IF('Exploratory Data Analysis - vid'!$AL640='Multiple LR'!J$2,1,0)</f>
        <v>0</v>
      </c>
      <c r="K641">
        <f xml:space="preserve"> IF('Exploratory Data Analysis - vid'!$AL640='Multiple LR'!K$2,1,0)</f>
        <v>0</v>
      </c>
      <c r="L641">
        <f xml:space="preserve"> IF('Exploratory Data Analysis - vid'!$AL640='Multiple LR'!L$2,1,0)</f>
        <v>0</v>
      </c>
      <c r="M641">
        <f xml:space="preserve"> IF('Exploratory Data Analysis - vid'!$AL640='Multiple LR'!M$2,1,0)</f>
        <v>0</v>
      </c>
      <c r="N641">
        <f xml:space="preserve"> IF('Exploratory Data Analysis - vid'!$AL640='Multiple LR'!N$2,1,0)</f>
        <v>0</v>
      </c>
      <c r="O641">
        <v>592</v>
      </c>
      <c r="P641">
        <f>'Exploratory Data Analysis - vid'!V640</f>
        <v>34475</v>
      </c>
      <c r="Q641">
        <f t="shared" si="9"/>
        <v>10.447989702661502</v>
      </c>
      <c r="R641">
        <f>'Exploratory Data Analysis - vid'!X640</f>
        <v>363</v>
      </c>
    </row>
    <row r="642" spans="1:18" x14ac:dyDescent="0.35">
      <c r="A642">
        <v>640</v>
      </c>
      <c r="B642" t="str">
        <f>'Exploratory Data Analysis - vid'!B641</f>
        <v>gJQUhBq6ZHw</v>
      </c>
      <c r="C642">
        <f>'Exploratory Data Analysis - vid'!N641</f>
        <v>8</v>
      </c>
      <c r="D642">
        <f>'Exploratory Data Analysis - vid'!O641</f>
        <v>2022</v>
      </c>
      <c r="E642">
        <f>IF('Exploratory Data Analysis - vid'!$AF641 = 'Multiple LR'!E$2,1,0)</f>
        <v>1</v>
      </c>
      <c r="F642">
        <f>IF('Exploratory Data Analysis - vid'!$AF641 = 'Multiple LR'!F$2,1,0)</f>
        <v>0</v>
      </c>
      <c r="G642">
        <f>IF('Exploratory Data Analysis - vid'!$AF641 = 'Multiple LR'!G$2,1,0)</f>
        <v>0</v>
      </c>
      <c r="H642">
        <f>IF('Exploratory Data Analysis - vid'!$AF641 = 'Multiple LR'!H$2,1,0)</f>
        <v>0</v>
      </c>
      <c r="I642">
        <f xml:space="preserve"> IF('Exploratory Data Analysis - vid'!$AL641='Multiple LR'!I$2,1,0)</f>
        <v>0</v>
      </c>
      <c r="J642">
        <f xml:space="preserve"> IF('Exploratory Data Analysis - vid'!$AL641='Multiple LR'!J$2,1,0)</f>
        <v>1</v>
      </c>
      <c r="K642">
        <f xml:space="preserve"> IF('Exploratory Data Analysis - vid'!$AL641='Multiple LR'!K$2,1,0)</f>
        <v>0</v>
      </c>
      <c r="L642">
        <f xml:space="preserve"> IF('Exploratory Data Analysis - vid'!$AL641='Multiple LR'!L$2,1,0)</f>
        <v>0</v>
      </c>
      <c r="M642">
        <f xml:space="preserve"> IF('Exploratory Data Analysis - vid'!$AL641='Multiple LR'!M$2,1,0)</f>
        <v>0</v>
      </c>
      <c r="N642">
        <f xml:space="preserve"> IF('Exploratory Data Analysis - vid'!$AL641='Multiple LR'!N$2,1,0)</f>
        <v>0</v>
      </c>
      <c r="O642">
        <v>540</v>
      </c>
      <c r="P642">
        <f>'Exploratory Data Analysis - vid'!V641</f>
        <v>11010</v>
      </c>
      <c r="Q642">
        <f t="shared" si="9"/>
        <v>9.3065592297167257</v>
      </c>
      <c r="R642">
        <f>'Exploratory Data Analysis - vid'!X641</f>
        <v>235</v>
      </c>
    </row>
    <row r="643" spans="1:18" x14ac:dyDescent="0.35">
      <c r="A643">
        <v>641</v>
      </c>
      <c r="B643" t="str">
        <f>'Exploratory Data Analysis - vid'!B642</f>
        <v>9q35rsEeNx8</v>
      </c>
      <c r="C643">
        <f>'Exploratory Data Analysis - vid'!N642</f>
        <v>9</v>
      </c>
      <c r="D643">
        <f>'Exploratory Data Analysis - vid'!O642</f>
        <v>2022</v>
      </c>
      <c r="E643">
        <f>IF('Exploratory Data Analysis - vid'!$AF642 = 'Multiple LR'!E$2,1,0)</f>
        <v>1</v>
      </c>
      <c r="F643">
        <f>IF('Exploratory Data Analysis - vid'!$AF642 = 'Multiple LR'!F$2,1,0)</f>
        <v>0</v>
      </c>
      <c r="G643">
        <f>IF('Exploratory Data Analysis - vid'!$AF642 = 'Multiple LR'!G$2,1,0)</f>
        <v>0</v>
      </c>
      <c r="H643">
        <f>IF('Exploratory Data Analysis - vid'!$AF642 = 'Multiple LR'!H$2,1,0)</f>
        <v>0</v>
      </c>
      <c r="I643">
        <f xml:space="preserve"> IF('Exploratory Data Analysis - vid'!$AL642='Multiple LR'!I$2,1,0)</f>
        <v>1</v>
      </c>
      <c r="J643">
        <f xml:space="preserve"> IF('Exploratory Data Analysis - vid'!$AL642='Multiple LR'!J$2,1,0)</f>
        <v>0</v>
      </c>
      <c r="K643">
        <f xml:space="preserve"> IF('Exploratory Data Analysis - vid'!$AL642='Multiple LR'!K$2,1,0)</f>
        <v>0</v>
      </c>
      <c r="L643">
        <f xml:space="preserve"> IF('Exploratory Data Analysis - vid'!$AL642='Multiple LR'!L$2,1,0)</f>
        <v>0</v>
      </c>
      <c r="M643">
        <f xml:space="preserve"> IF('Exploratory Data Analysis - vid'!$AL642='Multiple LR'!M$2,1,0)</f>
        <v>0</v>
      </c>
      <c r="N643">
        <f xml:space="preserve"> IF('Exploratory Data Analysis - vid'!$AL642='Multiple LR'!N$2,1,0)</f>
        <v>0</v>
      </c>
      <c r="O643">
        <v>674</v>
      </c>
      <c r="P643">
        <f>'Exploratory Data Analysis - vid'!V642</f>
        <v>51201</v>
      </c>
      <c r="Q643">
        <f t="shared" si="9"/>
        <v>10.843514342086866</v>
      </c>
      <c r="R643">
        <f>'Exploratory Data Analysis - vid'!X642</f>
        <v>778</v>
      </c>
    </row>
    <row r="644" spans="1:18" x14ac:dyDescent="0.35">
      <c r="A644">
        <v>642</v>
      </c>
      <c r="B644" t="str">
        <f>'Exploratory Data Analysis - vid'!B643</f>
        <v>Ur5VEGdeZhU</v>
      </c>
      <c r="C644">
        <f>'Exploratory Data Analysis - vid'!N643</f>
        <v>9</v>
      </c>
      <c r="D644">
        <f>'Exploratory Data Analysis - vid'!O643</f>
        <v>2022</v>
      </c>
      <c r="E644">
        <f>IF('Exploratory Data Analysis - vid'!$AF643 = 'Multiple LR'!E$2,1,0)</f>
        <v>1</v>
      </c>
      <c r="F644">
        <f>IF('Exploratory Data Analysis - vid'!$AF643 = 'Multiple LR'!F$2,1,0)</f>
        <v>0</v>
      </c>
      <c r="G644">
        <f>IF('Exploratory Data Analysis - vid'!$AF643 = 'Multiple LR'!G$2,1,0)</f>
        <v>0</v>
      </c>
      <c r="H644">
        <f>IF('Exploratory Data Analysis - vid'!$AF643 = 'Multiple LR'!H$2,1,0)</f>
        <v>0</v>
      </c>
      <c r="I644">
        <f xml:space="preserve"> IF('Exploratory Data Analysis - vid'!$AL643='Multiple LR'!I$2,1,0)</f>
        <v>1</v>
      </c>
      <c r="J644">
        <f xml:space="preserve"> IF('Exploratory Data Analysis - vid'!$AL643='Multiple LR'!J$2,1,0)</f>
        <v>0</v>
      </c>
      <c r="K644">
        <f xml:space="preserve"> IF('Exploratory Data Analysis - vid'!$AL643='Multiple LR'!K$2,1,0)</f>
        <v>0</v>
      </c>
      <c r="L644">
        <f xml:space="preserve"> IF('Exploratory Data Analysis - vid'!$AL643='Multiple LR'!L$2,1,0)</f>
        <v>0</v>
      </c>
      <c r="M644">
        <f xml:space="preserve"> IF('Exploratory Data Analysis - vid'!$AL643='Multiple LR'!M$2,1,0)</f>
        <v>0</v>
      </c>
      <c r="N644">
        <f xml:space="preserve"> IF('Exploratory Data Analysis - vid'!$AL643='Multiple LR'!N$2,1,0)</f>
        <v>0</v>
      </c>
      <c r="O644">
        <v>662</v>
      </c>
      <c r="P644">
        <f>'Exploratory Data Analysis - vid'!V643</f>
        <v>16460</v>
      </c>
      <c r="Q644">
        <f t="shared" ref="Q644:Q707" si="10">LN(P644)</f>
        <v>9.7086884742310602</v>
      </c>
      <c r="R644">
        <f>'Exploratory Data Analysis - vid'!X643</f>
        <v>300</v>
      </c>
    </row>
    <row r="645" spans="1:18" x14ac:dyDescent="0.35">
      <c r="A645">
        <v>643</v>
      </c>
      <c r="B645" t="str">
        <f>'Exploratory Data Analysis - vid'!B644</f>
        <v>fkBz2A-gBUM</v>
      </c>
      <c r="C645">
        <f>'Exploratory Data Analysis - vid'!N644</f>
        <v>9</v>
      </c>
      <c r="D645">
        <f>'Exploratory Data Analysis - vid'!O644</f>
        <v>2022</v>
      </c>
      <c r="E645">
        <f>IF('Exploratory Data Analysis - vid'!$AF644 = 'Multiple LR'!E$2,1,0)</f>
        <v>1</v>
      </c>
      <c r="F645">
        <f>IF('Exploratory Data Analysis - vid'!$AF644 = 'Multiple LR'!F$2,1,0)</f>
        <v>0</v>
      </c>
      <c r="G645">
        <f>IF('Exploratory Data Analysis - vid'!$AF644 = 'Multiple LR'!G$2,1,0)</f>
        <v>0</v>
      </c>
      <c r="H645">
        <f>IF('Exploratory Data Analysis - vid'!$AF644 = 'Multiple LR'!H$2,1,0)</f>
        <v>0</v>
      </c>
      <c r="I645">
        <f xml:space="preserve"> IF('Exploratory Data Analysis - vid'!$AL644='Multiple LR'!I$2,1,0)</f>
        <v>0</v>
      </c>
      <c r="J645">
        <f xml:space="preserve"> IF('Exploratory Data Analysis - vid'!$AL644='Multiple LR'!J$2,1,0)</f>
        <v>0</v>
      </c>
      <c r="K645">
        <f xml:space="preserve"> IF('Exploratory Data Analysis - vid'!$AL644='Multiple LR'!K$2,1,0)</f>
        <v>1</v>
      </c>
      <c r="L645">
        <f xml:space="preserve"> IF('Exploratory Data Analysis - vid'!$AL644='Multiple LR'!L$2,1,0)</f>
        <v>0</v>
      </c>
      <c r="M645">
        <f xml:space="preserve"> IF('Exploratory Data Analysis - vid'!$AL644='Multiple LR'!M$2,1,0)</f>
        <v>0</v>
      </c>
      <c r="N645">
        <f xml:space="preserve"> IF('Exploratory Data Analysis - vid'!$AL644='Multiple LR'!N$2,1,0)</f>
        <v>0</v>
      </c>
      <c r="O645">
        <v>1777</v>
      </c>
      <c r="P645">
        <f>'Exploratory Data Analysis - vid'!V644</f>
        <v>155821</v>
      </c>
      <c r="Q645">
        <f t="shared" si="10"/>
        <v>11.956463191525661</v>
      </c>
      <c r="R645">
        <f>'Exploratory Data Analysis - vid'!X644</f>
        <v>701</v>
      </c>
    </row>
    <row r="646" spans="1:18" x14ac:dyDescent="0.35">
      <c r="A646">
        <v>644</v>
      </c>
      <c r="B646" t="str">
        <f>'Exploratory Data Analysis - vid'!B645</f>
        <v>guwG3ZY53f4</v>
      </c>
      <c r="C646">
        <f>'Exploratory Data Analysis - vid'!N645</f>
        <v>9</v>
      </c>
      <c r="D646">
        <f>'Exploratory Data Analysis - vid'!O645</f>
        <v>2022</v>
      </c>
      <c r="E646">
        <f>IF('Exploratory Data Analysis - vid'!$AF645 = 'Multiple LR'!E$2,1,0)</f>
        <v>1</v>
      </c>
      <c r="F646">
        <f>IF('Exploratory Data Analysis - vid'!$AF645 = 'Multiple LR'!F$2,1,0)</f>
        <v>0</v>
      </c>
      <c r="G646">
        <f>IF('Exploratory Data Analysis - vid'!$AF645 = 'Multiple LR'!G$2,1,0)</f>
        <v>0</v>
      </c>
      <c r="H646">
        <f>IF('Exploratory Data Analysis - vid'!$AF645 = 'Multiple LR'!H$2,1,0)</f>
        <v>0</v>
      </c>
      <c r="I646">
        <f xml:space="preserve"> IF('Exploratory Data Analysis - vid'!$AL645='Multiple LR'!I$2,1,0)</f>
        <v>1</v>
      </c>
      <c r="J646">
        <f xml:space="preserve"> IF('Exploratory Data Analysis - vid'!$AL645='Multiple LR'!J$2,1,0)</f>
        <v>0</v>
      </c>
      <c r="K646">
        <f xml:space="preserve"> IF('Exploratory Data Analysis - vid'!$AL645='Multiple LR'!K$2,1,0)</f>
        <v>0</v>
      </c>
      <c r="L646">
        <f xml:space="preserve"> IF('Exploratory Data Analysis - vid'!$AL645='Multiple LR'!L$2,1,0)</f>
        <v>0</v>
      </c>
      <c r="M646">
        <f xml:space="preserve"> IF('Exploratory Data Analysis - vid'!$AL645='Multiple LR'!M$2,1,0)</f>
        <v>0</v>
      </c>
      <c r="N646">
        <f xml:space="preserve"> IF('Exploratory Data Analysis - vid'!$AL645='Multiple LR'!N$2,1,0)</f>
        <v>0</v>
      </c>
      <c r="O646">
        <v>791</v>
      </c>
      <c r="P646">
        <f>'Exploratory Data Analysis - vid'!V645</f>
        <v>39128</v>
      </c>
      <c r="Q646">
        <f t="shared" si="10"/>
        <v>10.574593602219194</v>
      </c>
      <c r="R646">
        <f>'Exploratory Data Analysis - vid'!X645</f>
        <v>1026</v>
      </c>
    </row>
    <row r="647" spans="1:18" x14ac:dyDescent="0.35">
      <c r="A647">
        <v>645</v>
      </c>
      <c r="B647" t="str">
        <f>'Exploratory Data Analysis - vid'!B646</f>
        <v>T7LP8eA_uOA</v>
      </c>
      <c r="C647">
        <f>'Exploratory Data Analysis - vid'!N646</f>
        <v>9</v>
      </c>
      <c r="D647">
        <f>'Exploratory Data Analysis - vid'!O646</f>
        <v>2022</v>
      </c>
      <c r="E647">
        <f>IF('Exploratory Data Analysis - vid'!$AF646 = 'Multiple LR'!E$2,1,0)</f>
        <v>1</v>
      </c>
      <c r="F647">
        <f>IF('Exploratory Data Analysis - vid'!$AF646 = 'Multiple LR'!F$2,1,0)</f>
        <v>0</v>
      </c>
      <c r="G647">
        <f>IF('Exploratory Data Analysis - vid'!$AF646 = 'Multiple LR'!G$2,1,0)</f>
        <v>0</v>
      </c>
      <c r="H647">
        <f>IF('Exploratory Data Analysis - vid'!$AF646 = 'Multiple LR'!H$2,1,0)</f>
        <v>0</v>
      </c>
      <c r="I647">
        <f xml:space="preserve"> IF('Exploratory Data Analysis - vid'!$AL646='Multiple LR'!I$2,1,0)</f>
        <v>0</v>
      </c>
      <c r="J647">
        <f xml:space="preserve"> IF('Exploratory Data Analysis - vid'!$AL646='Multiple LR'!J$2,1,0)</f>
        <v>0</v>
      </c>
      <c r="K647">
        <f xml:space="preserve"> IF('Exploratory Data Analysis - vid'!$AL646='Multiple LR'!K$2,1,0)</f>
        <v>0</v>
      </c>
      <c r="L647">
        <f xml:space="preserve"> IF('Exploratory Data Analysis - vid'!$AL646='Multiple LR'!L$2,1,0)</f>
        <v>1</v>
      </c>
      <c r="M647">
        <f xml:space="preserve"> IF('Exploratory Data Analysis - vid'!$AL646='Multiple LR'!M$2,1,0)</f>
        <v>0</v>
      </c>
      <c r="N647">
        <f xml:space="preserve"> IF('Exploratory Data Analysis - vid'!$AL646='Multiple LR'!N$2,1,0)</f>
        <v>0</v>
      </c>
      <c r="O647">
        <v>692</v>
      </c>
      <c r="P647">
        <f>'Exploratory Data Analysis - vid'!V646</f>
        <v>134761</v>
      </c>
      <c r="Q647">
        <f t="shared" si="10"/>
        <v>11.811258118092541</v>
      </c>
      <c r="R647">
        <f>'Exploratory Data Analysis - vid'!X646</f>
        <v>3108</v>
      </c>
    </row>
    <row r="648" spans="1:18" x14ac:dyDescent="0.35">
      <c r="A648">
        <v>646</v>
      </c>
      <c r="B648" t="str">
        <f>'Exploratory Data Analysis - vid'!B647</f>
        <v>IhbclrObvSM</v>
      </c>
      <c r="C648">
        <f>'Exploratory Data Analysis - vid'!N647</f>
        <v>9</v>
      </c>
      <c r="D648">
        <f>'Exploratory Data Analysis - vid'!O647</f>
        <v>2022</v>
      </c>
      <c r="E648">
        <f>IF('Exploratory Data Analysis - vid'!$AF647 = 'Multiple LR'!E$2,1,0)</f>
        <v>1</v>
      </c>
      <c r="F648">
        <f>IF('Exploratory Data Analysis - vid'!$AF647 = 'Multiple LR'!F$2,1,0)</f>
        <v>0</v>
      </c>
      <c r="G648">
        <f>IF('Exploratory Data Analysis - vid'!$AF647 = 'Multiple LR'!G$2,1,0)</f>
        <v>0</v>
      </c>
      <c r="H648">
        <f>IF('Exploratory Data Analysis - vid'!$AF647 = 'Multiple LR'!H$2,1,0)</f>
        <v>0</v>
      </c>
      <c r="I648">
        <f xml:space="preserve"> IF('Exploratory Data Analysis - vid'!$AL647='Multiple LR'!I$2,1,0)</f>
        <v>1</v>
      </c>
      <c r="J648">
        <f xml:space="preserve"> IF('Exploratory Data Analysis - vid'!$AL647='Multiple LR'!J$2,1,0)</f>
        <v>0</v>
      </c>
      <c r="K648">
        <f xml:space="preserve"> IF('Exploratory Data Analysis - vid'!$AL647='Multiple LR'!K$2,1,0)</f>
        <v>0</v>
      </c>
      <c r="L648">
        <f xml:space="preserve"> IF('Exploratory Data Analysis - vid'!$AL647='Multiple LR'!L$2,1,0)</f>
        <v>0</v>
      </c>
      <c r="M648">
        <f xml:space="preserve"> IF('Exploratory Data Analysis - vid'!$AL647='Multiple LR'!M$2,1,0)</f>
        <v>0</v>
      </c>
      <c r="N648">
        <f xml:space="preserve"> IF('Exploratory Data Analysis - vid'!$AL647='Multiple LR'!N$2,1,0)</f>
        <v>0</v>
      </c>
      <c r="O648">
        <v>1397</v>
      </c>
      <c r="P648">
        <f>'Exploratory Data Analysis - vid'!V647</f>
        <v>9406</v>
      </c>
      <c r="Q648">
        <f t="shared" si="10"/>
        <v>9.1491030625049934</v>
      </c>
      <c r="R648">
        <f>'Exploratory Data Analysis - vid'!X647</f>
        <v>237</v>
      </c>
    </row>
    <row r="649" spans="1:18" x14ac:dyDescent="0.35">
      <c r="A649">
        <v>647</v>
      </c>
      <c r="B649" t="str">
        <f>'Exploratory Data Analysis - vid'!B648</f>
        <v>0hoQmR74S1Q</v>
      </c>
      <c r="C649">
        <f>'Exploratory Data Analysis - vid'!N648</f>
        <v>9</v>
      </c>
      <c r="D649">
        <f>'Exploratory Data Analysis - vid'!O648</f>
        <v>2022</v>
      </c>
      <c r="E649">
        <f>IF('Exploratory Data Analysis - vid'!$AF648 = 'Multiple LR'!E$2,1,0)</f>
        <v>0</v>
      </c>
      <c r="F649">
        <f>IF('Exploratory Data Analysis - vid'!$AF648 = 'Multiple LR'!F$2,1,0)</f>
        <v>1</v>
      </c>
      <c r="G649">
        <f>IF('Exploratory Data Analysis - vid'!$AF648 = 'Multiple LR'!G$2,1,0)</f>
        <v>0</v>
      </c>
      <c r="H649">
        <f>IF('Exploratory Data Analysis - vid'!$AF648 = 'Multiple LR'!H$2,1,0)</f>
        <v>0</v>
      </c>
      <c r="I649">
        <f xml:space="preserve"> IF('Exploratory Data Analysis - vid'!$AL648='Multiple LR'!I$2,1,0)</f>
        <v>0</v>
      </c>
      <c r="J649">
        <f xml:space="preserve"> IF('Exploratory Data Analysis - vid'!$AL648='Multiple LR'!J$2,1,0)</f>
        <v>0</v>
      </c>
      <c r="K649">
        <f xml:space="preserve"> IF('Exploratory Data Analysis - vid'!$AL648='Multiple LR'!K$2,1,0)</f>
        <v>1</v>
      </c>
      <c r="L649">
        <f xml:space="preserve"> IF('Exploratory Data Analysis - vid'!$AL648='Multiple LR'!L$2,1,0)</f>
        <v>0</v>
      </c>
      <c r="M649">
        <f xml:space="preserve"> IF('Exploratory Data Analysis - vid'!$AL648='Multiple LR'!M$2,1,0)</f>
        <v>0</v>
      </c>
      <c r="N649">
        <f xml:space="preserve"> IF('Exploratory Data Analysis - vid'!$AL648='Multiple LR'!N$2,1,0)</f>
        <v>0</v>
      </c>
      <c r="O649">
        <v>853</v>
      </c>
      <c r="P649">
        <f>'Exploratory Data Analysis - vid'!V648</f>
        <v>22683</v>
      </c>
      <c r="Q649">
        <f t="shared" si="10"/>
        <v>10.02937102422638</v>
      </c>
      <c r="R649">
        <f>'Exploratory Data Analysis - vid'!X648</f>
        <v>654</v>
      </c>
    </row>
    <row r="650" spans="1:18" x14ac:dyDescent="0.35">
      <c r="A650">
        <v>648</v>
      </c>
      <c r="B650" t="str">
        <f>'Exploratory Data Analysis - vid'!B649</f>
        <v>MQ8_SsHRd2A</v>
      </c>
      <c r="C650">
        <f>'Exploratory Data Analysis - vid'!N649</f>
        <v>9</v>
      </c>
      <c r="D650">
        <f>'Exploratory Data Analysis - vid'!O649</f>
        <v>2022</v>
      </c>
      <c r="E650">
        <f>IF('Exploratory Data Analysis - vid'!$AF649 = 'Multiple LR'!E$2,1,0)</f>
        <v>1</v>
      </c>
      <c r="F650">
        <f>IF('Exploratory Data Analysis - vid'!$AF649 = 'Multiple LR'!F$2,1,0)</f>
        <v>0</v>
      </c>
      <c r="G650">
        <f>IF('Exploratory Data Analysis - vid'!$AF649 = 'Multiple LR'!G$2,1,0)</f>
        <v>0</v>
      </c>
      <c r="H650">
        <f>IF('Exploratory Data Analysis - vid'!$AF649 = 'Multiple LR'!H$2,1,0)</f>
        <v>0</v>
      </c>
      <c r="I650">
        <f xml:space="preserve"> IF('Exploratory Data Analysis - vid'!$AL649='Multiple LR'!I$2,1,0)</f>
        <v>1</v>
      </c>
      <c r="J650">
        <f xml:space="preserve"> IF('Exploratory Data Analysis - vid'!$AL649='Multiple LR'!J$2,1,0)</f>
        <v>0</v>
      </c>
      <c r="K650">
        <f xml:space="preserve"> IF('Exploratory Data Analysis - vid'!$AL649='Multiple LR'!K$2,1,0)</f>
        <v>0</v>
      </c>
      <c r="L650">
        <f xml:space="preserve"> IF('Exploratory Data Analysis - vid'!$AL649='Multiple LR'!L$2,1,0)</f>
        <v>0</v>
      </c>
      <c r="M650">
        <f xml:space="preserve"> IF('Exploratory Data Analysis - vid'!$AL649='Multiple LR'!M$2,1,0)</f>
        <v>0</v>
      </c>
      <c r="N650">
        <f xml:space="preserve"> IF('Exploratory Data Analysis - vid'!$AL649='Multiple LR'!N$2,1,0)</f>
        <v>0</v>
      </c>
      <c r="O650">
        <v>1462</v>
      </c>
      <c r="P650">
        <f>'Exploratory Data Analysis - vid'!V649</f>
        <v>136660</v>
      </c>
      <c r="Q650">
        <f t="shared" si="10"/>
        <v>11.825251368334769</v>
      </c>
      <c r="R650">
        <f>'Exploratory Data Analysis - vid'!X649</f>
        <v>3329</v>
      </c>
    </row>
    <row r="651" spans="1:18" x14ac:dyDescent="0.35">
      <c r="A651">
        <v>649</v>
      </c>
      <c r="B651" t="str">
        <f>'Exploratory Data Analysis - vid'!B650</f>
        <v>6vo2I-0M4AA</v>
      </c>
      <c r="C651">
        <f>'Exploratory Data Analysis - vid'!N650</f>
        <v>9</v>
      </c>
      <c r="D651">
        <f>'Exploratory Data Analysis - vid'!O650</f>
        <v>2022</v>
      </c>
      <c r="E651">
        <f>IF('Exploratory Data Analysis - vid'!$AF650 = 'Multiple LR'!E$2,1,0)</f>
        <v>0</v>
      </c>
      <c r="F651">
        <f>IF('Exploratory Data Analysis - vid'!$AF650 = 'Multiple LR'!F$2,1,0)</f>
        <v>0</v>
      </c>
      <c r="G651">
        <f>IF('Exploratory Data Analysis - vid'!$AF650 = 'Multiple LR'!G$2,1,0)</f>
        <v>0</v>
      </c>
      <c r="H651">
        <f>IF('Exploratory Data Analysis - vid'!$AF650 = 'Multiple LR'!H$2,1,0)</f>
        <v>1</v>
      </c>
      <c r="I651">
        <f xml:space="preserve"> IF('Exploratory Data Analysis - vid'!$AL650='Multiple LR'!I$2,1,0)</f>
        <v>0</v>
      </c>
      <c r="J651">
        <f xml:space="preserve"> IF('Exploratory Data Analysis - vid'!$AL650='Multiple LR'!J$2,1,0)</f>
        <v>0</v>
      </c>
      <c r="K651">
        <f xml:space="preserve"> IF('Exploratory Data Analysis - vid'!$AL650='Multiple LR'!K$2,1,0)</f>
        <v>1</v>
      </c>
      <c r="L651">
        <f xml:space="preserve"> IF('Exploratory Data Analysis - vid'!$AL650='Multiple LR'!L$2,1,0)</f>
        <v>0</v>
      </c>
      <c r="M651">
        <f xml:space="preserve"> IF('Exploratory Data Analysis - vid'!$AL650='Multiple LR'!M$2,1,0)</f>
        <v>0</v>
      </c>
      <c r="N651">
        <f xml:space="preserve"> IF('Exploratory Data Analysis - vid'!$AL650='Multiple LR'!N$2,1,0)</f>
        <v>0</v>
      </c>
      <c r="O651">
        <v>1062</v>
      </c>
      <c r="P651">
        <f>'Exploratory Data Analysis - vid'!V650</f>
        <v>35558</v>
      </c>
      <c r="Q651">
        <f t="shared" si="10"/>
        <v>10.478920445076517</v>
      </c>
      <c r="R651">
        <f>'Exploratory Data Analysis - vid'!X650</f>
        <v>419</v>
      </c>
    </row>
    <row r="652" spans="1:18" x14ac:dyDescent="0.35">
      <c r="A652">
        <v>650</v>
      </c>
      <c r="B652" t="str">
        <f>'Exploratory Data Analysis - vid'!B651</f>
        <v>yJ4vwuj1lBY</v>
      </c>
      <c r="C652">
        <f>'Exploratory Data Analysis - vid'!N651</f>
        <v>9</v>
      </c>
      <c r="D652">
        <f>'Exploratory Data Analysis - vid'!O651</f>
        <v>2022</v>
      </c>
      <c r="E652">
        <f>IF('Exploratory Data Analysis - vid'!$AF651 = 'Multiple LR'!E$2,1,0)</f>
        <v>1</v>
      </c>
      <c r="F652">
        <f>IF('Exploratory Data Analysis - vid'!$AF651 = 'Multiple LR'!F$2,1,0)</f>
        <v>0</v>
      </c>
      <c r="G652">
        <f>IF('Exploratory Data Analysis - vid'!$AF651 = 'Multiple LR'!G$2,1,0)</f>
        <v>0</v>
      </c>
      <c r="H652">
        <f>IF('Exploratory Data Analysis - vid'!$AF651 = 'Multiple LR'!H$2,1,0)</f>
        <v>0</v>
      </c>
      <c r="I652">
        <f xml:space="preserve"> IF('Exploratory Data Analysis - vid'!$AL651='Multiple LR'!I$2,1,0)</f>
        <v>0</v>
      </c>
      <c r="J652">
        <f xml:space="preserve"> IF('Exploratory Data Analysis - vid'!$AL651='Multiple LR'!J$2,1,0)</f>
        <v>0</v>
      </c>
      <c r="K652">
        <f xml:space="preserve"> IF('Exploratory Data Analysis - vid'!$AL651='Multiple LR'!K$2,1,0)</f>
        <v>0</v>
      </c>
      <c r="L652">
        <f xml:space="preserve"> IF('Exploratory Data Analysis - vid'!$AL651='Multiple LR'!L$2,1,0)</f>
        <v>1</v>
      </c>
      <c r="M652">
        <f xml:space="preserve"> IF('Exploratory Data Analysis - vid'!$AL651='Multiple LR'!M$2,1,0)</f>
        <v>0</v>
      </c>
      <c r="N652">
        <f xml:space="preserve"> IF('Exploratory Data Analysis - vid'!$AL651='Multiple LR'!N$2,1,0)</f>
        <v>0</v>
      </c>
      <c r="O652">
        <v>659</v>
      </c>
      <c r="P652">
        <f>'Exploratory Data Analysis - vid'!V651</f>
        <v>16425</v>
      </c>
      <c r="Q652">
        <f t="shared" si="10"/>
        <v>9.706559843352812</v>
      </c>
      <c r="R652">
        <f>'Exploratory Data Analysis - vid'!X651</f>
        <v>319</v>
      </c>
    </row>
    <row r="653" spans="1:18" x14ac:dyDescent="0.35">
      <c r="A653">
        <v>651</v>
      </c>
      <c r="B653" t="str">
        <f>'Exploratory Data Analysis - vid'!B652</f>
        <v>HDroWRz4n54</v>
      </c>
      <c r="C653">
        <f>'Exploratory Data Analysis - vid'!N652</f>
        <v>9</v>
      </c>
      <c r="D653">
        <f>'Exploratory Data Analysis - vid'!O652</f>
        <v>2022</v>
      </c>
      <c r="E653">
        <f>IF('Exploratory Data Analysis - vid'!$AF652 = 'Multiple LR'!E$2,1,0)</f>
        <v>1</v>
      </c>
      <c r="F653">
        <f>IF('Exploratory Data Analysis - vid'!$AF652 = 'Multiple LR'!F$2,1,0)</f>
        <v>0</v>
      </c>
      <c r="G653">
        <f>IF('Exploratory Data Analysis - vid'!$AF652 = 'Multiple LR'!G$2,1,0)</f>
        <v>0</v>
      </c>
      <c r="H653">
        <f>IF('Exploratory Data Analysis - vid'!$AF652 = 'Multiple LR'!H$2,1,0)</f>
        <v>0</v>
      </c>
      <c r="I653">
        <f xml:space="preserve"> IF('Exploratory Data Analysis - vid'!$AL652='Multiple LR'!I$2,1,0)</f>
        <v>0</v>
      </c>
      <c r="J653">
        <f xml:space="preserve"> IF('Exploratory Data Analysis - vid'!$AL652='Multiple LR'!J$2,1,0)</f>
        <v>0</v>
      </c>
      <c r="K653">
        <f xml:space="preserve"> IF('Exploratory Data Analysis - vid'!$AL652='Multiple LR'!K$2,1,0)</f>
        <v>1</v>
      </c>
      <c r="L653">
        <f xml:space="preserve"> IF('Exploratory Data Analysis - vid'!$AL652='Multiple LR'!L$2,1,0)</f>
        <v>0</v>
      </c>
      <c r="M653">
        <f xml:space="preserve"> IF('Exploratory Data Analysis - vid'!$AL652='Multiple LR'!M$2,1,0)</f>
        <v>0</v>
      </c>
      <c r="N653">
        <f xml:space="preserve"> IF('Exploratory Data Analysis - vid'!$AL652='Multiple LR'!N$2,1,0)</f>
        <v>0</v>
      </c>
      <c r="O653">
        <v>636</v>
      </c>
      <c r="P653">
        <f>'Exploratory Data Analysis - vid'!V652</f>
        <v>38703</v>
      </c>
      <c r="Q653">
        <f t="shared" si="10"/>
        <v>10.563672395393246</v>
      </c>
      <c r="R653">
        <f>'Exploratory Data Analysis - vid'!X652</f>
        <v>780</v>
      </c>
    </row>
    <row r="654" spans="1:18" x14ac:dyDescent="0.35">
      <c r="A654">
        <v>652</v>
      </c>
      <c r="B654" t="str">
        <f>'Exploratory Data Analysis - vid'!B653</f>
        <v>XlC2Rt2X54o</v>
      </c>
      <c r="C654">
        <f>'Exploratory Data Analysis - vid'!N653</f>
        <v>9</v>
      </c>
      <c r="D654">
        <f>'Exploratory Data Analysis - vid'!O653</f>
        <v>2022</v>
      </c>
      <c r="E654">
        <f>IF('Exploratory Data Analysis - vid'!$AF653 = 'Multiple LR'!E$2,1,0)</f>
        <v>0</v>
      </c>
      <c r="F654">
        <f>IF('Exploratory Data Analysis - vid'!$AF653 = 'Multiple LR'!F$2,1,0)</f>
        <v>0</v>
      </c>
      <c r="G654">
        <f>IF('Exploratory Data Analysis - vid'!$AF653 = 'Multiple LR'!G$2,1,0)</f>
        <v>1</v>
      </c>
      <c r="H654">
        <f>IF('Exploratory Data Analysis - vid'!$AF653 = 'Multiple LR'!H$2,1,0)</f>
        <v>0</v>
      </c>
      <c r="I654">
        <f xml:space="preserve"> IF('Exploratory Data Analysis - vid'!$AL653='Multiple LR'!I$2,1,0)</f>
        <v>0</v>
      </c>
      <c r="J654">
        <f xml:space="preserve"> IF('Exploratory Data Analysis - vid'!$AL653='Multiple LR'!J$2,1,0)</f>
        <v>0</v>
      </c>
      <c r="K654">
        <f xml:space="preserve"> IF('Exploratory Data Analysis - vid'!$AL653='Multiple LR'!K$2,1,0)</f>
        <v>0</v>
      </c>
      <c r="L654">
        <f xml:space="preserve"> IF('Exploratory Data Analysis - vid'!$AL653='Multiple LR'!L$2,1,0)</f>
        <v>0</v>
      </c>
      <c r="M654">
        <f xml:space="preserve"> IF('Exploratory Data Analysis - vid'!$AL653='Multiple LR'!M$2,1,0)</f>
        <v>1</v>
      </c>
      <c r="N654">
        <f xml:space="preserve"> IF('Exploratory Data Analysis - vid'!$AL653='Multiple LR'!N$2,1,0)</f>
        <v>0</v>
      </c>
      <c r="O654">
        <v>643</v>
      </c>
      <c r="P654">
        <f>'Exploratory Data Analysis - vid'!V653</f>
        <v>46859</v>
      </c>
      <c r="Q654">
        <f t="shared" si="10"/>
        <v>10.754898371671898</v>
      </c>
      <c r="R654">
        <f>'Exploratory Data Analysis - vid'!X653</f>
        <v>972</v>
      </c>
    </row>
    <row r="655" spans="1:18" x14ac:dyDescent="0.35">
      <c r="A655">
        <v>653</v>
      </c>
      <c r="B655" t="str">
        <f>'Exploratory Data Analysis - vid'!B654</f>
        <v>GvN4SJFsy6g</v>
      </c>
      <c r="C655">
        <f>'Exploratory Data Analysis - vid'!N654</f>
        <v>9</v>
      </c>
      <c r="D655">
        <f>'Exploratory Data Analysis - vid'!O654</f>
        <v>2022</v>
      </c>
      <c r="E655">
        <f>IF('Exploratory Data Analysis - vid'!$AF654 = 'Multiple LR'!E$2,1,0)</f>
        <v>1</v>
      </c>
      <c r="F655">
        <f>IF('Exploratory Data Analysis - vid'!$AF654 = 'Multiple LR'!F$2,1,0)</f>
        <v>0</v>
      </c>
      <c r="G655">
        <f>IF('Exploratory Data Analysis - vid'!$AF654 = 'Multiple LR'!G$2,1,0)</f>
        <v>0</v>
      </c>
      <c r="H655">
        <f>IF('Exploratory Data Analysis - vid'!$AF654 = 'Multiple LR'!H$2,1,0)</f>
        <v>0</v>
      </c>
      <c r="I655">
        <f xml:space="preserve"> IF('Exploratory Data Analysis - vid'!$AL654='Multiple LR'!I$2,1,0)</f>
        <v>0</v>
      </c>
      <c r="J655">
        <f xml:space="preserve"> IF('Exploratory Data Analysis - vid'!$AL654='Multiple LR'!J$2,1,0)</f>
        <v>0</v>
      </c>
      <c r="K655">
        <f xml:space="preserve"> IF('Exploratory Data Analysis - vid'!$AL654='Multiple LR'!K$2,1,0)</f>
        <v>0</v>
      </c>
      <c r="L655">
        <f xml:space="preserve"> IF('Exploratory Data Analysis - vid'!$AL654='Multiple LR'!L$2,1,0)</f>
        <v>1</v>
      </c>
      <c r="M655">
        <f xml:space="preserve"> IF('Exploratory Data Analysis - vid'!$AL654='Multiple LR'!M$2,1,0)</f>
        <v>0</v>
      </c>
      <c r="N655">
        <f xml:space="preserve"> IF('Exploratory Data Analysis - vid'!$AL654='Multiple LR'!N$2,1,0)</f>
        <v>0</v>
      </c>
      <c r="O655">
        <v>743</v>
      </c>
      <c r="P655">
        <f>'Exploratory Data Analysis - vid'!V654</f>
        <v>9953</v>
      </c>
      <c r="Q655">
        <f t="shared" si="10"/>
        <v>9.2056292922460639</v>
      </c>
      <c r="R655">
        <f>'Exploratory Data Analysis - vid'!X654</f>
        <v>308</v>
      </c>
    </row>
    <row r="656" spans="1:18" x14ac:dyDescent="0.35">
      <c r="A656">
        <v>654</v>
      </c>
      <c r="B656" t="str">
        <f>'Exploratory Data Analysis - vid'!B655</f>
        <v>-W8HzhyDgd4</v>
      </c>
      <c r="C656">
        <f>'Exploratory Data Analysis - vid'!N655</f>
        <v>9</v>
      </c>
      <c r="D656">
        <f>'Exploratory Data Analysis - vid'!O655</f>
        <v>2022</v>
      </c>
      <c r="E656">
        <f>IF('Exploratory Data Analysis - vid'!$AF655 = 'Multiple LR'!E$2,1,0)</f>
        <v>1</v>
      </c>
      <c r="F656">
        <f>IF('Exploratory Data Analysis - vid'!$AF655 = 'Multiple LR'!F$2,1,0)</f>
        <v>0</v>
      </c>
      <c r="G656">
        <f>IF('Exploratory Data Analysis - vid'!$AF655 = 'Multiple LR'!G$2,1,0)</f>
        <v>0</v>
      </c>
      <c r="H656">
        <f>IF('Exploratory Data Analysis - vid'!$AF655 = 'Multiple LR'!H$2,1,0)</f>
        <v>0</v>
      </c>
      <c r="I656">
        <f xml:space="preserve"> IF('Exploratory Data Analysis - vid'!$AL655='Multiple LR'!I$2,1,0)</f>
        <v>1</v>
      </c>
      <c r="J656">
        <f xml:space="preserve"> IF('Exploratory Data Analysis - vid'!$AL655='Multiple LR'!J$2,1,0)</f>
        <v>0</v>
      </c>
      <c r="K656">
        <f xml:space="preserve"> IF('Exploratory Data Analysis - vid'!$AL655='Multiple LR'!K$2,1,0)</f>
        <v>0</v>
      </c>
      <c r="L656">
        <f xml:space="preserve"> IF('Exploratory Data Analysis - vid'!$AL655='Multiple LR'!L$2,1,0)</f>
        <v>0</v>
      </c>
      <c r="M656">
        <f xml:space="preserve"> IF('Exploratory Data Analysis - vid'!$AL655='Multiple LR'!M$2,1,0)</f>
        <v>0</v>
      </c>
      <c r="N656">
        <f xml:space="preserve"> IF('Exploratory Data Analysis - vid'!$AL655='Multiple LR'!N$2,1,0)</f>
        <v>0</v>
      </c>
      <c r="O656">
        <v>577</v>
      </c>
      <c r="P656">
        <f>'Exploratory Data Analysis - vid'!V655</f>
        <v>11441</v>
      </c>
      <c r="Q656">
        <f t="shared" si="10"/>
        <v>9.344958673700944</v>
      </c>
      <c r="R656">
        <f>'Exploratory Data Analysis - vid'!X655</f>
        <v>262</v>
      </c>
    </row>
    <row r="657" spans="1:18" x14ac:dyDescent="0.35">
      <c r="A657">
        <v>655</v>
      </c>
      <c r="B657" t="str">
        <f>'Exploratory Data Analysis - vid'!B656</f>
        <v>YrZWa_JIhtY</v>
      </c>
      <c r="C657">
        <f>'Exploratory Data Analysis - vid'!N656</f>
        <v>10</v>
      </c>
      <c r="D657">
        <f>'Exploratory Data Analysis - vid'!O656</f>
        <v>2022</v>
      </c>
      <c r="E657">
        <f>IF('Exploratory Data Analysis - vid'!$AF656 = 'Multiple LR'!E$2,1,0)</f>
        <v>1</v>
      </c>
      <c r="F657">
        <f>IF('Exploratory Data Analysis - vid'!$AF656 = 'Multiple LR'!F$2,1,0)</f>
        <v>0</v>
      </c>
      <c r="G657">
        <f>IF('Exploratory Data Analysis - vid'!$AF656 = 'Multiple LR'!G$2,1,0)</f>
        <v>0</v>
      </c>
      <c r="H657">
        <f>IF('Exploratory Data Analysis - vid'!$AF656 = 'Multiple LR'!H$2,1,0)</f>
        <v>0</v>
      </c>
      <c r="I657">
        <f xml:space="preserve"> IF('Exploratory Data Analysis - vid'!$AL656='Multiple LR'!I$2,1,0)</f>
        <v>0</v>
      </c>
      <c r="J657">
        <f xml:space="preserve"> IF('Exploratory Data Analysis - vid'!$AL656='Multiple LR'!J$2,1,0)</f>
        <v>1</v>
      </c>
      <c r="K657">
        <f xml:space="preserve"> IF('Exploratory Data Analysis - vid'!$AL656='Multiple LR'!K$2,1,0)</f>
        <v>0</v>
      </c>
      <c r="L657">
        <f xml:space="preserve"> IF('Exploratory Data Analysis - vid'!$AL656='Multiple LR'!L$2,1,0)</f>
        <v>0</v>
      </c>
      <c r="M657">
        <f xml:space="preserve"> IF('Exploratory Data Analysis - vid'!$AL656='Multiple LR'!M$2,1,0)</f>
        <v>0</v>
      </c>
      <c r="N657">
        <f xml:space="preserve"> IF('Exploratory Data Analysis - vid'!$AL656='Multiple LR'!N$2,1,0)</f>
        <v>0</v>
      </c>
      <c r="O657">
        <v>598</v>
      </c>
      <c r="P657">
        <f>'Exploratory Data Analysis - vid'!V656</f>
        <v>37492</v>
      </c>
      <c r="Q657">
        <f t="shared" si="10"/>
        <v>10.531882855866376</v>
      </c>
      <c r="R657">
        <f>'Exploratory Data Analysis - vid'!X656</f>
        <v>952</v>
      </c>
    </row>
    <row r="658" spans="1:18" x14ac:dyDescent="0.35">
      <c r="A658">
        <v>656</v>
      </c>
      <c r="B658" t="str">
        <f>'Exploratory Data Analysis - vid'!B657</f>
        <v>ksbDcwiOI-Y</v>
      </c>
      <c r="C658">
        <f>'Exploratory Data Analysis - vid'!N657</f>
        <v>10</v>
      </c>
      <c r="D658">
        <f>'Exploratory Data Analysis - vid'!O657</f>
        <v>2022</v>
      </c>
      <c r="E658">
        <f>IF('Exploratory Data Analysis - vid'!$AF657 = 'Multiple LR'!E$2,1,0)</f>
        <v>1</v>
      </c>
      <c r="F658">
        <f>IF('Exploratory Data Analysis - vid'!$AF657 = 'Multiple LR'!F$2,1,0)</f>
        <v>0</v>
      </c>
      <c r="G658">
        <f>IF('Exploratory Data Analysis - vid'!$AF657 = 'Multiple LR'!G$2,1,0)</f>
        <v>0</v>
      </c>
      <c r="H658">
        <f>IF('Exploratory Data Analysis - vid'!$AF657 = 'Multiple LR'!H$2,1,0)</f>
        <v>0</v>
      </c>
      <c r="I658">
        <f xml:space="preserve"> IF('Exploratory Data Analysis - vid'!$AL657='Multiple LR'!I$2,1,0)</f>
        <v>0</v>
      </c>
      <c r="J658">
        <f xml:space="preserve"> IF('Exploratory Data Analysis - vid'!$AL657='Multiple LR'!J$2,1,0)</f>
        <v>0</v>
      </c>
      <c r="K658">
        <f xml:space="preserve"> IF('Exploratory Data Analysis - vid'!$AL657='Multiple LR'!K$2,1,0)</f>
        <v>1</v>
      </c>
      <c r="L658">
        <f xml:space="preserve"> IF('Exploratory Data Analysis - vid'!$AL657='Multiple LR'!L$2,1,0)</f>
        <v>0</v>
      </c>
      <c r="M658">
        <f xml:space="preserve"> IF('Exploratory Data Analysis - vid'!$AL657='Multiple LR'!M$2,1,0)</f>
        <v>0</v>
      </c>
      <c r="N658">
        <f xml:space="preserve"> IF('Exploratory Data Analysis - vid'!$AL657='Multiple LR'!N$2,1,0)</f>
        <v>0</v>
      </c>
      <c r="O658">
        <v>783</v>
      </c>
      <c r="P658">
        <f>'Exploratory Data Analysis - vid'!V657</f>
        <v>59363</v>
      </c>
      <c r="Q658">
        <f t="shared" si="10"/>
        <v>10.991426415647764</v>
      </c>
      <c r="R658">
        <f>'Exploratory Data Analysis - vid'!X657</f>
        <v>683</v>
      </c>
    </row>
    <row r="659" spans="1:18" x14ac:dyDescent="0.35">
      <c r="A659">
        <v>657</v>
      </c>
      <c r="B659" t="str">
        <f>'Exploratory Data Analysis - vid'!B658</f>
        <v>UZxUy6M0Je0</v>
      </c>
      <c r="C659">
        <f>'Exploratory Data Analysis - vid'!N658</f>
        <v>10</v>
      </c>
      <c r="D659">
        <f>'Exploratory Data Analysis - vid'!O658</f>
        <v>2022</v>
      </c>
      <c r="E659">
        <f>IF('Exploratory Data Analysis - vid'!$AF658 = 'Multiple LR'!E$2,1,0)</f>
        <v>1</v>
      </c>
      <c r="F659">
        <f>IF('Exploratory Data Analysis - vid'!$AF658 = 'Multiple LR'!F$2,1,0)</f>
        <v>0</v>
      </c>
      <c r="G659">
        <f>IF('Exploratory Data Analysis - vid'!$AF658 = 'Multiple LR'!G$2,1,0)</f>
        <v>0</v>
      </c>
      <c r="H659">
        <f>IF('Exploratory Data Analysis - vid'!$AF658 = 'Multiple LR'!H$2,1,0)</f>
        <v>0</v>
      </c>
      <c r="I659">
        <f xml:space="preserve"> IF('Exploratory Data Analysis - vid'!$AL658='Multiple LR'!I$2,1,0)</f>
        <v>0</v>
      </c>
      <c r="J659">
        <f xml:space="preserve"> IF('Exploratory Data Analysis - vid'!$AL658='Multiple LR'!J$2,1,0)</f>
        <v>0</v>
      </c>
      <c r="K659">
        <f xml:space="preserve"> IF('Exploratory Data Analysis - vid'!$AL658='Multiple LR'!K$2,1,0)</f>
        <v>0</v>
      </c>
      <c r="L659">
        <f xml:space="preserve"> IF('Exploratory Data Analysis - vid'!$AL658='Multiple LR'!L$2,1,0)</f>
        <v>0</v>
      </c>
      <c r="M659">
        <f xml:space="preserve"> IF('Exploratory Data Analysis - vid'!$AL658='Multiple LR'!M$2,1,0)</f>
        <v>0</v>
      </c>
      <c r="N659">
        <f xml:space="preserve"> IF('Exploratory Data Analysis - vid'!$AL658='Multiple LR'!N$2,1,0)</f>
        <v>1</v>
      </c>
      <c r="O659">
        <v>1517</v>
      </c>
      <c r="P659">
        <f>'Exploratory Data Analysis - vid'!V658</f>
        <v>93327</v>
      </c>
      <c r="Q659">
        <f t="shared" si="10"/>
        <v>11.443864734038019</v>
      </c>
      <c r="R659">
        <f>'Exploratory Data Analysis - vid'!X658</f>
        <v>3114</v>
      </c>
    </row>
    <row r="660" spans="1:18" x14ac:dyDescent="0.35">
      <c r="A660">
        <v>658</v>
      </c>
      <c r="B660" t="str">
        <f>'Exploratory Data Analysis - vid'!B659</f>
        <v>VXHLEWyT-4U</v>
      </c>
      <c r="C660">
        <f>'Exploratory Data Analysis - vid'!N659</f>
        <v>10</v>
      </c>
      <c r="D660">
        <f>'Exploratory Data Analysis - vid'!O659</f>
        <v>2022</v>
      </c>
      <c r="E660">
        <f>IF('Exploratory Data Analysis - vid'!$AF659 = 'Multiple LR'!E$2,1,0)</f>
        <v>1</v>
      </c>
      <c r="F660">
        <f>IF('Exploratory Data Analysis - vid'!$AF659 = 'Multiple LR'!F$2,1,0)</f>
        <v>0</v>
      </c>
      <c r="G660">
        <f>IF('Exploratory Data Analysis - vid'!$AF659 = 'Multiple LR'!G$2,1,0)</f>
        <v>0</v>
      </c>
      <c r="H660">
        <f>IF('Exploratory Data Analysis - vid'!$AF659 = 'Multiple LR'!H$2,1,0)</f>
        <v>0</v>
      </c>
      <c r="I660">
        <f xml:space="preserve"> IF('Exploratory Data Analysis - vid'!$AL659='Multiple LR'!I$2,1,0)</f>
        <v>0</v>
      </c>
      <c r="J660">
        <f xml:space="preserve"> IF('Exploratory Data Analysis - vid'!$AL659='Multiple LR'!J$2,1,0)</f>
        <v>0</v>
      </c>
      <c r="K660">
        <f xml:space="preserve"> IF('Exploratory Data Analysis - vid'!$AL659='Multiple LR'!K$2,1,0)</f>
        <v>0</v>
      </c>
      <c r="L660">
        <f xml:space="preserve"> IF('Exploratory Data Analysis - vid'!$AL659='Multiple LR'!L$2,1,0)</f>
        <v>0</v>
      </c>
      <c r="M660">
        <f xml:space="preserve"> IF('Exploratory Data Analysis - vid'!$AL659='Multiple LR'!M$2,1,0)</f>
        <v>0</v>
      </c>
      <c r="N660">
        <f xml:space="preserve"> IF('Exploratory Data Analysis - vid'!$AL659='Multiple LR'!N$2,1,0)</f>
        <v>1</v>
      </c>
      <c r="O660">
        <v>583</v>
      </c>
      <c r="P660">
        <f>'Exploratory Data Analysis - vid'!V659</f>
        <v>38260</v>
      </c>
      <c r="Q660">
        <f t="shared" si="10"/>
        <v>10.552160242994244</v>
      </c>
      <c r="R660">
        <f>'Exploratory Data Analysis - vid'!X659</f>
        <v>931</v>
      </c>
    </row>
    <row r="661" spans="1:18" x14ac:dyDescent="0.35">
      <c r="A661">
        <v>659</v>
      </c>
      <c r="B661" t="str">
        <f>'Exploratory Data Analysis - vid'!B660</f>
        <v>_9kA7qlkzLs</v>
      </c>
      <c r="C661">
        <f>'Exploratory Data Analysis - vid'!N660</f>
        <v>10</v>
      </c>
      <c r="D661">
        <f>'Exploratory Data Analysis - vid'!O660</f>
        <v>2022</v>
      </c>
      <c r="E661">
        <f>IF('Exploratory Data Analysis - vid'!$AF660 = 'Multiple LR'!E$2,1,0)</f>
        <v>1</v>
      </c>
      <c r="F661">
        <f>IF('Exploratory Data Analysis - vid'!$AF660 = 'Multiple LR'!F$2,1,0)</f>
        <v>0</v>
      </c>
      <c r="G661">
        <f>IF('Exploratory Data Analysis - vid'!$AF660 = 'Multiple LR'!G$2,1,0)</f>
        <v>0</v>
      </c>
      <c r="H661">
        <f>IF('Exploratory Data Analysis - vid'!$AF660 = 'Multiple LR'!H$2,1,0)</f>
        <v>0</v>
      </c>
      <c r="I661">
        <f xml:space="preserve"> IF('Exploratory Data Analysis - vid'!$AL660='Multiple LR'!I$2,1,0)</f>
        <v>0</v>
      </c>
      <c r="J661">
        <f xml:space="preserve"> IF('Exploratory Data Analysis - vid'!$AL660='Multiple LR'!J$2,1,0)</f>
        <v>0</v>
      </c>
      <c r="K661">
        <f xml:space="preserve"> IF('Exploratory Data Analysis - vid'!$AL660='Multiple LR'!K$2,1,0)</f>
        <v>0</v>
      </c>
      <c r="L661">
        <f xml:space="preserve"> IF('Exploratory Data Analysis - vid'!$AL660='Multiple LR'!L$2,1,0)</f>
        <v>0</v>
      </c>
      <c r="M661">
        <f xml:space="preserve"> IF('Exploratory Data Analysis - vid'!$AL660='Multiple LR'!M$2,1,0)</f>
        <v>0</v>
      </c>
      <c r="N661">
        <f xml:space="preserve"> IF('Exploratory Data Analysis - vid'!$AL660='Multiple LR'!N$2,1,0)</f>
        <v>1</v>
      </c>
      <c r="O661">
        <v>585</v>
      </c>
      <c r="P661">
        <f>'Exploratory Data Analysis - vid'!V660</f>
        <v>42279</v>
      </c>
      <c r="Q661">
        <f t="shared" si="10"/>
        <v>10.65204578785962</v>
      </c>
      <c r="R661">
        <f>'Exploratory Data Analysis - vid'!X660</f>
        <v>1303</v>
      </c>
    </row>
    <row r="662" spans="1:18" x14ac:dyDescent="0.35">
      <c r="A662">
        <v>660</v>
      </c>
      <c r="B662" t="str">
        <f>'Exploratory Data Analysis - vid'!B661</f>
        <v>X0JieaD-fnY</v>
      </c>
      <c r="C662">
        <f>'Exploratory Data Analysis - vid'!N661</f>
        <v>10</v>
      </c>
      <c r="D662">
        <f>'Exploratory Data Analysis - vid'!O661</f>
        <v>2022</v>
      </c>
      <c r="E662">
        <f>IF('Exploratory Data Analysis - vid'!$AF661 = 'Multiple LR'!E$2,1,0)</f>
        <v>1</v>
      </c>
      <c r="F662">
        <f>IF('Exploratory Data Analysis - vid'!$AF661 = 'Multiple LR'!F$2,1,0)</f>
        <v>0</v>
      </c>
      <c r="G662">
        <f>IF('Exploratory Data Analysis - vid'!$AF661 = 'Multiple LR'!G$2,1,0)</f>
        <v>0</v>
      </c>
      <c r="H662">
        <f>IF('Exploratory Data Analysis - vid'!$AF661 = 'Multiple LR'!H$2,1,0)</f>
        <v>0</v>
      </c>
      <c r="I662">
        <f xml:space="preserve"> IF('Exploratory Data Analysis - vid'!$AL661='Multiple LR'!I$2,1,0)</f>
        <v>0</v>
      </c>
      <c r="J662">
        <f xml:space="preserve"> IF('Exploratory Data Analysis - vid'!$AL661='Multiple LR'!J$2,1,0)</f>
        <v>0</v>
      </c>
      <c r="K662">
        <f xml:space="preserve"> IF('Exploratory Data Analysis - vid'!$AL661='Multiple LR'!K$2,1,0)</f>
        <v>1</v>
      </c>
      <c r="L662">
        <f xml:space="preserve"> IF('Exploratory Data Analysis - vid'!$AL661='Multiple LR'!L$2,1,0)</f>
        <v>0</v>
      </c>
      <c r="M662">
        <f xml:space="preserve"> IF('Exploratory Data Analysis - vid'!$AL661='Multiple LR'!M$2,1,0)</f>
        <v>0</v>
      </c>
      <c r="N662">
        <f xml:space="preserve"> IF('Exploratory Data Analysis - vid'!$AL661='Multiple LR'!N$2,1,0)</f>
        <v>0</v>
      </c>
      <c r="O662">
        <v>463</v>
      </c>
      <c r="P662">
        <f>'Exploratory Data Analysis - vid'!V661</f>
        <v>62616</v>
      </c>
      <c r="Q662">
        <f t="shared" si="10"/>
        <v>11.044776115484675</v>
      </c>
      <c r="R662">
        <f>'Exploratory Data Analysis - vid'!X661</f>
        <v>1786</v>
      </c>
    </row>
    <row r="663" spans="1:18" x14ac:dyDescent="0.35">
      <c r="A663">
        <v>661</v>
      </c>
      <c r="B663" t="str">
        <f>'Exploratory Data Analysis - vid'!B662</f>
        <v>f_fFQC_RWv0</v>
      </c>
      <c r="C663">
        <f>'Exploratory Data Analysis - vid'!N662</f>
        <v>10</v>
      </c>
      <c r="D663">
        <f>'Exploratory Data Analysis - vid'!O662</f>
        <v>2022</v>
      </c>
      <c r="E663">
        <f>IF('Exploratory Data Analysis - vid'!$AF662 = 'Multiple LR'!E$2,1,0)</f>
        <v>1</v>
      </c>
      <c r="F663">
        <f>IF('Exploratory Data Analysis - vid'!$AF662 = 'Multiple LR'!F$2,1,0)</f>
        <v>0</v>
      </c>
      <c r="G663">
        <f>IF('Exploratory Data Analysis - vid'!$AF662 = 'Multiple LR'!G$2,1,0)</f>
        <v>0</v>
      </c>
      <c r="H663">
        <f>IF('Exploratory Data Analysis - vid'!$AF662 = 'Multiple LR'!H$2,1,0)</f>
        <v>0</v>
      </c>
      <c r="I663">
        <f xml:space="preserve"> IF('Exploratory Data Analysis - vid'!$AL662='Multiple LR'!I$2,1,0)</f>
        <v>0</v>
      </c>
      <c r="J663">
        <f xml:space="preserve"> IF('Exploratory Data Analysis - vid'!$AL662='Multiple LR'!J$2,1,0)</f>
        <v>0</v>
      </c>
      <c r="K663">
        <f xml:space="preserve"> IF('Exploratory Data Analysis - vid'!$AL662='Multiple LR'!K$2,1,0)</f>
        <v>0</v>
      </c>
      <c r="L663">
        <f xml:space="preserve"> IF('Exploratory Data Analysis - vid'!$AL662='Multiple LR'!L$2,1,0)</f>
        <v>0</v>
      </c>
      <c r="M663">
        <f xml:space="preserve"> IF('Exploratory Data Analysis - vid'!$AL662='Multiple LR'!M$2,1,0)</f>
        <v>0</v>
      </c>
      <c r="N663">
        <f xml:space="preserve"> IF('Exploratory Data Analysis - vid'!$AL662='Multiple LR'!N$2,1,0)</f>
        <v>1</v>
      </c>
      <c r="O663">
        <v>1909</v>
      </c>
      <c r="P663">
        <f>'Exploratory Data Analysis - vid'!V662</f>
        <v>18077</v>
      </c>
      <c r="Q663">
        <f t="shared" si="10"/>
        <v>9.8023956909748549</v>
      </c>
      <c r="R663">
        <f>'Exploratory Data Analysis - vid'!X662</f>
        <v>360</v>
      </c>
    </row>
    <row r="664" spans="1:18" x14ac:dyDescent="0.35">
      <c r="A664">
        <v>662</v>
      </c>
      <c r="B664" t="str">
        <f>'Exploratory Data Analysis - vid'!B663</f>
        <v>kRG-Jp8cJmk</v>
      </c>
      <c r="C664">
        <f>'Exploratory Data Analysis - vid'!N663</f>
        <v>10</v>
      </c>
      <c r="D664">
        <f>'Exploratory Data Analysis - vid'!O663</f>
        <v>2022</v>
      </c>
      <c r="E664">
        <f>IF('Exploratory Data Analysis - vid'!$AF663 = 'Multiple LR'!E$2,1,0)</f>
        <v>0</v>
      </c>
      <c r="F664">
        <f>IF('Exploratory Data Analysis - vid'!$AF663 = 'Multiple LR'!F$2,1,0)</f>
        <v>0</v>
      </c>
      <c r="G664">
        <f>IF('Exploratory Data Analysis - vid'!$AF663 = 'Multiple LR'!G$2,1,0)</f>
        <v>0</v>
      </c>
      <c r="H664">
        <f>IF('Exploratory Data Analysis - vid'!$AF663 = 'Multiple LR'!H$2,1,0)</f>
        <v>1</v>
      </c>
      <c r="I664">
        <f xml:space="preserve"> IF('Exploratory Data Analysis - vid'!$AL663='Multiple LR'!I$2,1,0)</f>
        <v>0</v>
      </c>
      <c r="J664">
        <f xml:space="preserve"> IF('Exploratory Data Analysis - vid'!$AL663='Multiple LR'!J$2,1,0)</f>
        <v>0</v>
      </c>
      <c r="K664">
        <f xml:space="preserve"> IF('Exploratory Data Analysis - vid'!$AL663='Multiple LR'!K$2,1,0)</f>
        <v>0</v>
      </c>
      <c r="L664">
        <f xml:space="preserve"> IF('Exploratory Data Analysis - vid'!$AL663='Multiple LR'!L$2,1,0)</f>
        <v>0</v>
      </c>
      <c r="M664">
        <f xml:space="preserve"> IF('Exploratory Data Analysis - vid'!$AL663='Multiple LR'!M$2,1,0)</f>
        <v>0</v>
      </c>
      <c r="N664">
        <f xml:space="preserve"> IF('Exploratory Data Analysis - vid'!$AL663='Multiple LR'!N$2,1,0)</f>
        <v>1</v>
      </c>
      <c r="O664">
        <v>466</v>
      </c>
      <c r="P664">
        <f>'Exploratory Data Analysis - vid'!V663</f>
        <v>463810</v>
      </c>
      <c r="Q664">
        <f t="shared" si="10"/>
        <v>13.047230264588812</v>
      </c>
      <c r="R664">
        <f>'Exploratory Data Analysis - vid'!X663</f>
        <v>4348</v>
      </c>
    </row>
    <row r="665" spans="1:18" x14ac:dyDescent="0.35">
      <c r="A665">
        <v>663</v>
      </c>
      <c r="B665" t="str">
        <f>'Exploratory Data Analysis - vid'!B664</f>
        <v>DOq-qsV90do</v>
      </c>
      <c r="C665">
        <f>'Exploratory Data Analysis - vid'!N664</f>
        <v>10</v>
      </c>
      <c r="D665">
        <f>'Exploratory Data Analysis - vid'!O664</f>
        <v>2022</v>
      </c>
      <c r="E665">
        <f>IF('Exploratory Data Analysis - vid'!$AF664 = 'Multiple LR'!E$2,1,0)</f>
        <v>1</v>
      </c>
      <c r="F665">
        <f>IF('Exploratory Data Analysis - vid'!$AF664 = 'Multiple LR'!F$2,1,0)</f>
        <v>0</v>
      </c>
      <c r="G665">
        <f>IF('Exploratory Data Analysis - vid'!$AF664 = 'Multiple LR'!G$2,1,0)</f>
        <v>0</v>
      </c>
      <c r="H665">
        <f>IF('Exploratory Data Analysis - vid'!$AF664 = 'Multiple LR'!H$2,1,0)</f>
        <v>0</v>
      </c>
      <c r="I665">
        <f xml:space="preserve"> IF('Exploratory Data Analysis - vid'!$AL664='Multiple LR'!I$2,1,0)</f>
        <v>0</v>
      </c>
      <c r="J665">
        <f xml:space="preserve"> IF('Exploratory Data Analysis - vid'!$AL664='Multiple LR'!J$2,1,0)</f>
        <v>1</v>
      </c>
      <c r="K665">
        <f xml:space="preserve"> IF('Exploratory Data Analysis - vid'!$AL664='Multiple LR'!K$2,1,0)</f>
        <v>0</v>
      </c>
      <c r="L665">
        <f xml:space="preserve"> IF('Exploratory Data Analysis - vid'!$AL664='Multiple LR'!L$2,1,0)</f>
        <v>0</v>
      </c>
      <c r="M665">
        <f xml:space="preserve"> IF('Exploratory Data Analysis - vid'!$AL664='Multiple LR'!M$2,1,0)</f>
        <v>0</v>
      </c>
      <c r="N665">
        <f xml:space="preserve"> IF('Exploratory Data Analysis - vid'!$AL664='Multiple LR'!N$2,1,0)</f>
        <v>0</v>
      </c>
      <c r="O665">
        <v>439</v>
      </c>
      <c r="P665">
        <f>'Exploratory Data Analysis - vid'!V664</f>
        <v>42267</v>
      </c>
      <c r="Q665">
        <f t="shared" si="10"/>
        <v>10.651761918721386</v>
      </c>
      <c r="R665">
        <f>'Exploratory Data Analysis - vid'!X664</f>
        <v>858</v>
      </c>
    </row>
    <row r="666" spans="1:18" x14ac:dyDescent="0.35">
      <c r="A666">
        <v>664</v>
      </c>
      <c r="B666" t="str">
        <f>'Exploratory Data Analysis - vid'!B665</f>
        <v>2135ZY7aHEU</v>
      </c>
      <c r="C666">
        <f>'Exploratory Data Analysis - vid'!N665</f>
        <v>11</v>
      </c>
      <c r="D666">
        <f>'Exploratory Data Analysis - vid'!O665</f>
        <v>2022</v>
      </c>
      <c r="E666">
        <f>IF('Exploratory Data Analysis - vid'!$AF665 = 'Multiple LR'!E$2,1,0)</f>
        <v>0</v>
      </c>
      <c r="F666">
        <f>IF('Exploratory Data Analysis - vid'!$AF665 = 'Multiple LR'!F$2,1,0)</f>
        <v>1</v>
      </c>
      <c r="G666">
        <f>IF('Exploratory Data Analysis - vid'!$AF665 = 'Multiple LR'!G$2,1,0)</f>
        <v>0</v>
      </c>
      <c r="H666">
        <f>IF('Exploratory Data Analysis - vid'!$AF665 = 'Multiple LR'!H$2,1,0)</f>
        <v>0</v>
      </c>
      <c r="I666">
        <f xml:space="preserve"> IF('Exploratory Data Analysis - vid'!$AL665='Multiple LR'!I$2,1,0)</f>
        <v>0</v>
      </c>
      <c r="J666">
        <f xml:space="preserve"> IF('Exploratory Data Analysis - vid'!$AL665='Multiple LR'!J$2,1,0)</f>
        <v>0</v>
      </c>
      <c r="K666">
        <f xml:space="preserve"> IF('Exploratory Data Analysis - vid'!$AL665='Multiple LR'!K$2,1,0)</f>
        <v>0</v>
      </c>
      <c r="L666">
        <f xml:space="preserve"> IF('Exploratory Data Analysis - vid'!$AL665='Multiple LR'!L$2,1,0)</f>
        <v>0</v>
      </c>
      <c r="M666">
        <f xml:space="preserve"> IF('Exploratory Data Analysis - vid'!$AL665='Multiple LR'!M$2,1,0)</f>
        <v>0</v>
      </c>
      <c r="N666">
        <f xml:space="preserve"> IF('Exploratory Data Analysis - vid'!$AL665='Multiple LR'!N$2,1,0)</f>
        <v>1</v>
      </c>
      <c r="O666">
        <v>533</v>
      </c>
      <c r="P666">
        <f>'Exploratory Data Analysis - vid'!V665</f>
        <v>11203</v>
      </c>
      <c r="Q666">
        <f t="shared" si="10"/>
        <v>9.3239368785587224</v>
      </c>
      <c r="R666">
        <f>'Exploratory Data Analysis - vid'!X665</f>
        <v>279</v>
      </c>
    </row>
    <row r="667" spans="1:18" x14ac:dyDescent="0.35">
      <c r="A667">
        <v>665</v>
      </c>
      <c r="B667" t="str">
        <f>'Exploratory Data Analysis - vid'!B666</f>
        <v>8Olz5F71lDY</v>
      </c>
      <c r="C667">
        <f>'Exploratory Data Analysis - vid'!N666</f>
        <v>11</v>
      </c>
      <c r="D667">
        <f>'Exploratory Data Analysis - vid'!O666</f>
        <v>2022</v>
      </c>
      <c r="E667">
        <f>IF('Exploratory Data Analysis - vid'!$AF666 = 'Multiple LR'!E$2,1,0)</f>
        <v>0</v>
      </c>
      <c r="F667">
        <f>IF('Exploratory Data Analysis - vid'!$AF666 = 'Multiple LR'!F$2,1,0)</f>
        <v>0</v>
      </c>
      <c r="G667">
        <f>IF('Exploratory Data Analysis - vid'!$AF666 = 'Multiple LR'!G$2,1,0)</f>
        <v>1</v>
      </c>
      <c r="H667">
        <f>IF('Exploratory Data Analysis - vid'!$AF666 = 'Multiple LR'!H$2,1,0)</f>
        <v>0</v>
      </c>
      <c r="I667">
        <f xml:space="preserve"> IF('Exploratory Data Analysis - vid'!$AL666='Multiple LR'!I$2,1,0)</f>
        <v>0</v>
      </c>
      <c r="J667">
        <f xml:space="preserve"> IF('Exploratory Data Analysis - vid'!$AL666='Multiple LR'!J$2,1,0)</f>
        <v>0</v>
      </c>
      <c r="K667">
        <f xml:space="preserve"> IF('Exploratory Data Analysis - vid'!$AL666='Multiple LR'!K$2,1,0)</f>
        <v>1</v>
      </c>
      <c r="L667">
        <f xml:space="preserve"> IF('Exploratory Data Analysis - vid'!$AL666='Multiple LR'!L$2,1,0)</f>
        <v>0</v>
      </c>
      <c r="M667">
        <f xml:space="preserve"> IF('Exploratory Data Analysis - vid'!$AL666='Multiple LR'!M$2,1,0)</f>
        <v>0</v>
      </c>
      <c r="N667">
        <f xml:space="preserve"> IF('Exploratory Data Analysis - vid'!$AL666='Multiple LR'!N$2,1,0)</f>
        <v>0</v>
      </c>
      <c r="O667">
        <v>713</v>
      </c>
      <c r="P667">
        <f>'Exploratory Data Analysis - vid'!V666</f>
        <v>40200</v>
      </c>
      <c r="Q667">
        <f t="shared" si="10"/>
        <v>10.601622274607113</v>
      </c>
      <c r="R667">
        <f>'Exploratory Data Analysis - vid'!X666</f>
        <v>603</v>
      </c>
    </row>
    <row r="668" spans="1:18" x14ac:dyDescent="0.35">
      <c r="A668">
        <v>666</v>
      </c>
      <c r="B668" t="str">
        <f>'Exploratory Data Analysis - vid'!B667</f>
        <v>J076ljHZEug</v>
      </c>
      <c r="C668">
        <f>'Exploratory Data Analysis - vid'!N667</f>
        <v>11</v>
      </c>
      <c r="D668">
        <f>'Exploratory Data Analysis - vid'!O667</f>
        <v>2022</v>
      </c>
      <c r="E668">
        <f>IF('Exploratory Data Analysis - vid'!$AF667 = 'Multiple LR'!E$2,1,0)</f>
        <v>0</v>
      </c>
      <c r="F668">
        <f>IF('Exploratory Data Analysis - vid'!$AF667 = 'Multiple LR'!F$2,1,0)</f>
        <v>0</v>
      </c>
      <c r="G668">
        <f>IF('Exploratory Data Analysis - vid'!$AF667 = 'Multiple LR'!G$2,1,0)</f>
        <v>1</v>
      </c>
      <c r="H668">
        <f>IF('Exploratory Data Analysis - vid'!$AF667 = 'Multiple LR'!H$2,1,0)</f>
        <v>0</v>
      </c>
      <c r="I668">
        <f xml:space="preserve"> IF('Exploratory Data Analysis - vid'!$AL667='Multiple LR'!I$2,1,0)</f>
        <v>1</v>
      </c>
      <c r="J668">
        <f xml:space="preserve"> IF('Exploratory Data Analysis - vid'!$AL667='Multiple LR'!J$2,1,0)</f>
        <v>0</v>
      </c>
      <c r="K668">
        <f xml:space="preserve"> IF('Exploratory Data Analysis - vid'!$AL667='Multiple LR'!K$2,1,0)</f>
        <v>0</v>
      </c>
      <c r="L668">
        <f xml:space="preserve"> IF('Exploratory Data Analysis - vid'!$AL667='Multiple LR'!L$2,1,0)</f>
        <v>0</v>
      </c>
      <c r="M668">
        <f xml:space="preserve"> IF('Exploratory Data Analysis - vid'!$AL667='Multiple LR'!M$2,1,0)</f>
        <v>0</v>
      </c>
      <c r="N668">
        <f xml:space="preserve"> IF('Exploratory Data Analysis - vid'!$AL667='Multiple LR'!N$2,1,0)</f>
        <v>0</v>
      </c>
      <c r="O668">
        <v>771</v>
      </c>
      <c r="P668">
        <f>'Exploratory Data Analysis - vid'!V667</f>
        <v>67004</v>
      </c>
      <c r="Q668">
        <f t="shared" si="10"/>
        <v>11.112507598083578</v>
      </c>
      <c r="R668">
        <f>'Exploratory Data Analysis - vid'!X667</f>
        <v>1266</v>
      </c>
    </row>
    <row r="669" spans="1:18" x14ac:dyDescent="0.35">
      <c r="A669">
        <v>667</v>
      </c>
      <c r="B669" t="str">
        <f>'Exploratory Data Analysis - vid'!B668</f>
        <v>60xxO1EgmHo</v>
      </c>
      <c r="C669">
        <f>'Exploratory Data Analysis - vid'!N668</f>
        <v>11</v>
      </c>
      <c r="D669">
        <f>'Exploratory Data Analysis - vid'!O668</f>
        <v>2022</v>
      </c>
      <c r="E669">
        <f>IF('Exploratory Data Analysis - vid'!$AF668 = 'Multiple LR'!E$2,1,0)</f>
        <v>1</v>
      </c>
      <c r="F669">
        <f>IF('Exploratory Data Analysis - vid'!$AF668 = 'Multiple LR'!F$2,1,0)</f>
        <v>0</v>
      </c>
      <c r="G669">
        <f>IF('Exploratory Data Analysis - vid'!$AF668 = 'Multiple LR'!G$2,1,0)</f>
        <v>0</v>
      </c>
      <c r="H669">
        <f>IF('Exploratory Data Analysis - vid'!$AF668 = 'Multiple LR'!H$2,1,0)</f>
        <v>0</v>
      </c>
      <c r="I669">
        <f xml:space="preserve"> IF('Exploratory Data Analysis - vid'!$AL668='Multiple LR'!I$2,1,0)</f>
        <v>0</v>
      </c>
      <c r="J669">
        <f xml:space="preserve"> IF('Exploratory Data Analysis - vid'!$AL668='Multiple LR'!J$2,1,0)</f>
        <v>0</v>
      </c>
      <c r="K669">
        <f xml:space="preserve"> IF('Exploratory Data Analysis - vid'!$AL668='Multiple LR'!K$2,1,0)</f>
        <v>0</v>
      </c>
      <c r="L669">
        <f xml:space="preserve"> IF('Exploratory Data Analysis - vid'!$AL668='Multiple LR'!L$2,1,0)</f>
        <v>1</v>
      </c>
      <c r="M669">
        <f xml:space="preserve"> IF('Exploratory Data Analysis - vid'!$AL668='Multiple LR'!M$2,1,0)</f>
        <v>0</v>
      </c>
      <c r="N669">
        <f xml:space="preserve"> IF('Exploratory Data Analysis - vid'!$AL668='Multiple LR'!N$2,1,0)</f>
        <v>0</v>
      </c>
      <c r="O669">
        <v>736</v>
      </c>
      <c r="P669">
        <f>'Exploratory Data Analysis - vid'!V668</f>
        <v>14226</v>
      </c>
      <c r="Q669">
        <f t="shared" si="10"/>
        <v>9.5628265552934604</v>
      </c>
      <c r="R669">
        <f>'Exploratory Data Analysis - vid'!X668</f>
        <v>344</v>
      </c>
    </row>
    <row r="670" spans="1:18" x14ac:dyDescent="0.35">
      <c r="A670">
        <v>668</v>
      </c>
      <c r="B670" t="str">
        <f>'Exploratory Data Analysis - vid'!B669</f>
        <v>0yM8ph4Rt_o</v>
      </c>
      <c r="C670">
        <f>'Exploratory Data Analysis - vid'!N669</f>
        <v>11</v>
      </c>
      <c r="D670">
        <f>'Exploratory Data Analysis - vid'!O669</f>
        <v>2022</v>
      </c>
      <c r="E670">
        <f>IF('Exploratory Data Analysis - vid'!$AF669 = 'Multiple LR'!E$2,1,0)</f>
        <v>1</v>
      </c>
      <c r="F670">
        <f>IF('Exploratory Data Analysis - vid'!$AF669 = 'Multiple LR'!F$2,1,0)</f>
        <v>0</v>
      </c>
      <c r="G670">
        <f>IF('Exploratory Data Analysis - vid'!$AF669 = 'Multiple LR'!G$2,1,0)</f>
        <v>0</v>
      </c>
      <c r="H670">
        <f>IF('Exploratory Data Analysis - vid'!$AF669 = 'Multiple LR'!H$2,1,0)</f>
        <v>0</v>
      </c>
      <c r="I670">
        <f xml:space="preserve"> IF('Exploratory Data Analysis - vid'!$AL669='Multiple LR'!I$2,1,0)</f>
        <v>0</v>
      </c>
      <c r="J670">
        <f xml:space="preserve"> IF('Exploratory Data Analysis - vid'!$AL669='Multiple LR'!J$2,1,0)</f>
        <v>0</v>
      </c>
      <c r="K670">
        <f xml:space="preserve"> IF('Exploratory Data Analysis - vid'!$AL669='Multiple LR'!K$2,1,0)</f>
        <v>0</v>
      </c>
      <c r="L670">
        <f xml:space="preserve"> IF('Exploratory Data Analysis - vid'!$AL669='Multiple LR'!L$2,1,0)</f>
        <v>0</v>
      </c>
      <c r="M670">
        <f xml:space="preserve"> IF('Exploratory Data Analysis - vid'!$AL669='Multiple LR'!M$2,1,0)</f>
        <v>0</v>
      </c>
      <c r="N670">
        <f xml:space="preserve"> IF('Exploratory Data Analysis - vid'!$AL669='Multiple LR'!N$2,1,0)</f>
        <v>1</v>
      </c>
      <c r="O670">
        <v>549</v>
      </c>
      <c r="P670">
        <f>'Exploratory Data Analysis - vid'!V669</f>
        <v>46363</v>
      </c>
      <c r="Q670">
        <f t="shared" si="10"/>
        <v>10.744257006317746</v>
      </c>
      <c r="R670">
        <f>'Exploratory Data Analysis - vid'!X669</f>
        <v>367</v>
      </c>
    </row>
    <row r="671" spans="1:18" x14ac:dyDescent="0.35">
      <c r="A671">
        <v>669</v>
      </c>
      <c r="B671" t="str">
        <f>'Exploratory Data Analysis - vid'!B670</f>
        <v>alWHbf2CrQg</v>
      </c>
      <c r="C671">
        <f>'Exploratory Data Analysis - vid'!N670</f>
        <v>11</v>
      </c>
      <c r="D671">
        <f>'Exploratory Data Analysis - vid'!O670</f>
        <v>2022</v>
      </c>
      <c r="E671">
        <f>IF('Exploratory Data Analysis - vid'!$AF670 = 'Multiple LR'!E$2,1,0)</f>
        <v>1</v>
      </c>
      <c r="F671">
        <f>IF('Exploratory Data Analysis - vid'!$AF670 = 'Multiple LR'!F$2,1,0)</f>
        <v>0</v>
      </c>
      <c r="G671">
        <f>IF('Exploratory Data Analysis - vid'!$AF670 = 'Multiple LR'!G$2,1,0)</f>
        <v>0</v>
      </c>
      <c r="H671">
        <f>IF('Exploratory Data Analysis - vid'!$AF670 = 'Multiple LR'!H$2,1,0)</f>
        <v>0</v>
      </c>
      <c r="I671">
        <f xml:space="preserve"> IF('Exploratory Data Analysis - vid'!$AL670='Multiple LR'!I$2,1,0)</f>
        <v>0</v>
      </c>
      <c r="J671">
        <f xml:space="preserve"> IF('Exploratory Data Analysis - vid'!$AL670='Multiple LR'!J$2,1,0)</f>
        <v>0</v>
      </c>
      <c r="K671">
        <f xml:space="preserve"> IF('Exploratory Data Analysis - vid'!$AL670='Multiple LR'!K$2,1,0)</f>
        <v>0</v>
      </c>
      <c r="L671">
        <f xml:space="preserve"> IF('Exploratory Data Analysis - vid'!$AL670='Multiple LR'!L$2,1,0)</f>
        <v>1</v>
      </c>
      <c r="M671">
        <f xml:space="preserve"> IF('Exploratory Data Analysis - vid'!$AL670='Multiple LR'!M$2,1,0)</f>
        <v>0</v>
      </c>
      <c r="N671">
        <f xml:space="preserve"> IF('Exploratory Data Analysis - vid'!$AL670='Multiple LR'!N$2,1,0)</f>
        <v>0</v>
      </c>
      <c r="O671">
        <v>713</v>
      </c>
      <c r="P671">
        <f>'Exploratory Data Analysis - vid'!V670</f>
        <v>28196</v>
      </c>
      <c r="Q671">
        <f t="shared" si="10"/>
        <v>10.246935402893767</v>
      </c>
      <c r="R671">
        <f>'Exploratory Data Analysis - vid'!X670</f>
        <v>570</v>
      </c>
    </row>
    <row r="672" spans="1:18" x14ac:dyDescent="0.35">
      <c r="A672">
        <v>670</v>
      </c>
      <c r="B672" t="str">
        <f>'Exploratory Data Analysis - vid'!B671</f>
        <v>ZSuoPGLACG4</v>
      </c>
      <c r="C672">
        <f>'Exploratory Data Analysis - vid'!N671</f>
        <v>11</v>
      </c>
      <c r="D672">
        <f>'Exploratory Data Analysis - vid'!O671</f>
        <v>2022</v>
      </c>
      <c r="E672">
        <f>IF('Exploratory Data Analysis - vid'!$AF671 = 'Multiple LR'!E$2,1,0)</f>
        <v>0</v>
      </c>
      <c r="F672">
        <f>IF('Exploratory Data Analysis - vid'!$AF671 = 'Multiple LR'!F$2,1,0)</f>
        <v>0</v>
      </c>
      <c r="G672">
        <f>IF('Exploratory Data Analysis - vid'!$AF671 = 'Multiple LR'!G$2,1,0)</f>
        <v>1</v>
      </c>
      <c r="H672">
        <f>IF('Exploratory Data Analysis - vid'!$AF671 = 'Multiple LR'!H$2,1,0)</f>
        <v>0</v>
      </c>
      <c r="I672">
        <f xml:space="preserve"> IF('Exploratory Data Analysis - vid'!$AL671='Multiple LR'!I$2,1,0)</f>
        <v>0</v>
      </c>
      <c r="J672">
        <f xml:space="preserve"> IF('Exploratory Data Analysis - vid'!$AL671='Multiple LR'!J$2,1,0)</f>
        <v>0</v>
      </c>
      <c r="K672">
        <f xml:space="preserve"> IF('Exploratory Data Analysis - vid'!$AL671='Multiple LR'!K$2,1,0)</f>
        <v>0</v>
      </c>
      <c r="L672">
        <f xml:space="preserve"> IF('Exploratory Data Analysis - vid'!$AL671='Multiple LR'!L$2,1,0)</f>
        <v>0</v>
      </c>
      <c r="M672">
        <f xml:space="preserve"> IF('Exploratory Data Analysis - vid'!$AL671='Multiple LR'!M$2,1,0)</f>
        <v>0</v>
      </c>
      <c r="N672">
        <f xml:space="preserve"> IF('Exploratory Data Analysis - vid'!$AL671='Multiple LR'!N$2,1,0)</f>
        <v>1</v>
      </c>
      <c r="O672">
        <v>691</v>
      </c>
      <c r="P672">
        <f>'Exploratory Data Analysis - vid'!V671</f>
        <v>24818</v>
      </c>
      <c r="Q672">
        <f t="shared" si="10"/>
        <v>10.119324475334565</v>
      </c>
      <c r="R672">
        <f>'Exploratory Data Analysis - vid'!X671</f>
        <v>458</v>
      </c>
    </row>
    <row r="673" spans="1:18" x14ac:dyDescent="0.35">
      <c r="A673">
        <v>671</v>
      </c>
      <c r="B673" t="str">
        <f>'Exploratory Data Analysis - vid'!B672</f>
        <v>nBdi2nANbkQ</v>
      </c>
      <c r="C673">
        <f>'Exploratory Data Analysis - vid'!N672</f>
        <v>11</v>
      </c>
      <c r="D673">
        <f>'Exploratory Data Analysis - vid'!O672</f>
        <v>2022</v>
      </c>
      <c r="E673">
        <f>IF('Exploratory Data Analysis - vid'!$AF672 = 'Multiple LR'!E$2,1,0)</f>
        <v>1</v>
      </c>
      <c r="F673">
        <f>IF('Exploratory Data Analysis - vid'!$AF672 = 'Multiple LR'!F$2,1,0)</f>
        <v>0</v>
      </c>
      <c r="G673">
        <f>IF('Exploratory Data Analysis - vid'!$AF672 = 'Multiple LR'!G$2,1,0)</f>
        <v>0</v>
      </c>
      <c r="H673">
        <f>IF('Exploratory Data Analysis - vid'!$AF672 = 'Multiple LR'!H$2,1,0)</f>
        <v>0</v>
      </c>
      <c r="I673">
        <f xml:space="preserve"> IF('Exploratory Data Analysis - vid'!$AL672='Multiple LR'!I$2,1,0)</f>
        <v>0</v>
      </c>
      <c r="J673">
        <f xml:space="preserve"> IF('Exploratory Data Analysis - vid'!$AL672='Multiple LR'!J$2,1,0)</f>
        <v>1</v>
      </c>
      <c r="K673">
        <f xml:space="preserve"> IF('Exploratory Data Analysis - vid'!$AL672='Multiple LR'!K$2,1,0)</f>
        <v>0</v>
      </c>
      <c r="L673">
        <f xml:space="preserve"> IF('Exploratory Data Analysis - vid'!$AL672='Multiple LR'!L$2,1,0)</f>
        <v>0</v>
      </c>
      <c r="M673">
        <f xml:space="preserve"> IF('Exploratory Data Analysis - vid'!$AL672='Multiple LR'!M$2,1,0)</f>
        <v>0</v>
      </c>
      <c r="N673">
        <f xml:space="preserve"> IF('Exploratory Data Analysis - vid'!$AL672='Multiple LR'!N$2,1,0)</f>
        <v>0</v>
      </c>
      <c r="O673">
        <v>619</v>
      </c>
      <c r="P673">
        <f>'Exploratory Data Analysis - vid'!V672</f>
        <v>23027</v>
      </c>
      <c r="Q673">
        <f t="shared" si="10"/>
        <v>10.04442271945762</v>
      </c>
      <c r="R673">
        <f>'Exploratory Data Analysis - vid'!X672</f>
        <v>543</v>
      </c>
    </row>
    <row r="674" spans="1:18" x14ac:dyDescent="0.35">
      <c r="A674">
        <v>672</v>
      </c>
      <c r="B674" t="str">
        <f>'Exploratory Data Analysis - vid'!B673</f>
        <v>6jMLpqofkts</v>
      </c>
      <c r="C674">
        <f>'Exploratory Data Analysis - vid'!N673</f>
        <v>11</v>
      </c>
      <c r="D674">
        <f>'Exploratory Data Analysis - vid'!O673</f>
        <v>2022</v>
      </c>
      <c r="E674">
        <f>IF('Exploratory Data Analysis - vid'!$AF673 = 'Multiple LR'!E$2,1,0)</f>
        <v>1</v>
      </c>
      <c r="F674">
        <f>IF('Exploratory Data Analysis - vid'!$AF673 = 'Multiple LR'!F$2,1,0)</f>
        <v>0</v>
      </c>
      <c r="G674">
        <f>IF('Exploratory Data Analysis - vid'!$AF673 = 'Multiple LR'!G$2,1,0)</f>
        <v>0</v>
      </c>
      <c r="H674">
        <f>IF('Exploratory Data Analysis - vid'!$AF673 = 'Multiple LR'!H$2,1,0)</f>
        <v>0</v>
      </c>
      <c r="I674">
        <f xml:space="preserve"> IF('Exploratory Data Analysis - vid'!$AL673='Multiple LR'!I$2,1,0)</f>
        <v>0</v>
      </c>
      <c r="J674">
        <f xml:space="preserve"> IF('Exploratory Data Analysis - vid'!$AL673='Multiple LR'!J$2,1,0)</f>
        <v>0</v>
      </c>
      <c r="K674">
        <f xml:space="preserve"> IF('Exploratory Data Analysis - vid'!$AL673='Multiple LR'!K$2,1,0)</f>
        <v>1</v>
      </c>
      <c r="L674">
        <f xml:space="preserve"> IF('Exploratory Data Analysis - vid'!$AL673='Multiple LR'!L$2,1,0)</f>
        <v>0</v>
      </c>
      <c r="M674">
        <f xml:space="preserve"> IF('Exploratory Data Analysis - vid'!$AL673='Multiple LR'!M$2,1,0)</f>
        <v>0</v>
      </c>
      <c r="N674">
        <f xml:space="preserve"> IF('Exploratory Data Analysis - vid'!$AL673='Multiple LR'!N$2,1,0)</f>
        <v>0</v>
      </c>
      <c r="O674">
        <v>487</v>
      </c>
      <c r="P674">
        <f>'Exploratory Data Analysis - vid'!V673</f>
        <v>30071</v>
      </c>
      <c r="Q674">
        <f t="shared" si="10"/>
        <v>10.311316531166229</v>
      </c>
      <c r="R674">
        <f>'Exploratory Data Analysis - vid'!X673</f>
        <v>411</v>
      </c>
    </row>
    <row r="675" spans="1:18" x14ac:dyDescent="0.35">
      <c r="A675">
        <v>673</v>
      </c>
      <c r="B675" t="str">
        <f>'Exploratory Data Analysis - vid'!B674</f>
        <v>D8gJIAmNKKs</v>
      </c>
      <c r="C675">
        <f>'Exploratory Data Analysis - vid'!N674</f>
        <v>11</v>
      </c>
      <c r="D675">
        <f>'Exploratory Data Analysis - vid'!O674</f>
        <v>2022</v>
      </c>
      <c r="E675">
        <f>IF('Exploratory Data Analysis - vid'!$AF674 = 'Multiple LR'!E$2,1,0)</f>
        <v>0</v>
      </c>
      <c r="F675">
        <f>IF('Exploratory Data Analysis - vid'!$AF674 = 'Multiple LR'!F$2,1,0)</f>
        <v>1</v>
      </c>
      <c r="G675">
        <f>IF('Exploratory Data Analysis - vid'!$AF674 = 'Multiple LR'!G$2,1,0)</f>
        <v>0</v>
      </c>
      <c r="H675">
        <f>IF('Exploratory Data Analysis - vid'!$AF674 = 'Multiple LR'!H$2,1,0)</f>
        <v>0</v>
      </c>
      <c r="I675">
        <f xml:space="preserve"> IF('Exploratory Data Analysis - vid'!$AL674='Multiple LR'!I$2,1,0)</f>
        <v>1</v>
      </c>
      <c r="J675">
        <f xml:space="preserve"> IF('Exploratory Data Analysis - vid'!$AL674='Multiple LR'!J$2,1,0)</f>
        <v>0</v>
      </c>
      <c r="K675">
        <f xml:space="preserve"> IF('Exploratory Data Analysis - vid'!$AL674='Multiple LR'!K$2,1,0)</f>
        <v>0</v>
      </c>
      <c r="L675">
        <f xml:space="preserve"> IF('Exploratory Data Analysis - vid'!$AL674='Multiple LR'!L$2,1,0)</f>
        <v>0</v>
      </c>
      <c r="M675">
        <f xml:space="preserve"> IF('Exploratory Data Analysis - vid'!$AL674='Multiple LR'!M$2,1,0)</f>
        <v>0</v>
      </c>
      <c r="N675">
        <f xml:space="preserve"> IF('Exploratory Data Analysis - vid'!$AL674='Multiple LR'!N$2,1,0)</f>
        <v>0</v>
      </c>
      <c r="O675">
        <v>616</v>
      </c>
      <c r="P675">
        <f>'Exploratory Data Analysis - vid'!V674</f>
        <v>7125</v>
      </c>
      <c r="Q675">
        <f t="shared" si="10"/>
        <v>8.8713650051368518</v>
      </c>
      <c r="R675">
        <f>'Exploratory Data Analysis - vid'!X674</f>
        <v>140</v>
      </c>
    </row>
    <row r="676" spans="1:18" x14ac:dyDescent="0.35">
      <c r="A676">
        <v>674</v>
      </c>
      <c r="B676" t="str">
        <f>'Exploratory Data Analysis - vid'!B675</f>
        <v>7diJ7AQ_-gg</v>
      </c>
      <c r="C676">
        <f>'Exploratory Data Analysis - vid'!N675</f>
        <v>11</v>
      </c>
      <c r="D676">
        <f>'Exploratory Data Analysis - vid'!O675</f>
        <v>2022</v>
      </c>
      <c r="E676">
        <f>IF('Exploratory Data Analysis - vid'!$AF675 = 'Multiple LR'!E$2,1,0)</f>
        <v>1</v>
      </c>
      <c r="F676">
        <f>IF('Exploratory Data Analysis - vid'!$AF675 = 'Multiple LR'!F$2,1,0)</f>
        <v>0</v>
      </c>
      <c r="G676">
        <f>IF('Exploratory Data Analysis - vid'!$AF675 = 'Multiple LR'!G$2,1,0)</f>
        <v>0</v>
      </c>
      <c r="H676">
        <f>IF('Exploratory Data Analysis - vid'!$AF675 = 'Multiple LR'!H$2,1,0)</f>
        <v>0</v>
      </c>
      <c r="I676">
        <f xml:space="preserve"> IF('Exploratory Data Analysis - vid'!$AL675='Multiple LR'!I$2,1,0)</f>
        <v>1</v>
      </c>
      <c r="J676">
        <f xml:space="preserve"> IF('Exploratory Data Analysis - vid'!$AL675='Multiple LR'!J$2,1,0)</f>
        <v>0</v>
      </c>
      <c r="K676">
        <f xml:space="preserve"> IF('Exploratory Data Analysis - vid'!$AL675='Multiple LR'!K$2,1,0)</f>
        <v>0</v>
      </c>
      <c r="L676">
        <f xml:space="preserve"> IF('Exploratory Data Analysis - vid'!$AL675='Multiple LR'!L$2,1,0)</f>
        <v>0</v>
      </c>
      <c r="M676">
        <f xml:space="preserve"> IF('Exploratory Data Analysis - vid'!$AL675='Multiple LR'!M$2,1,0)</f>
        <v>0</v>
      </c>
      <c r="N676">
        <f xml:space="preserve"> IF('Exploratory Data Analysis - vid'!$AL675='Multiple LR'!N$2,1,0)</f>
        <v>0</v>
      </c>
      <c r="O676">
        <v>2045</v>
      </c>
      <c r="P676">
        <f>'Exploratory Data Analysis - vid'!V675</f>
        <v>13206</v>
      </c>
      <c r="Q676">
        <f t="shared" si="10"/>
        <v>9.4884265507545162</v>
      </c>
      <c r="R676">
        <f>'Exploratory Data Analysis - vid'!X675</f>
        <v>265</v>
      </c>
    </row>
    <row r="677" spans="1:18" x14ac:dyDescent="0.35">
      <c r="A677">
        <v>675</v>
      </c>
      <c r="B677" t="str">
        <f>'Exploratory Data Analysis - vid'!B676</f>
        <v>PPbn1zZjAzI</v>
      </c>
      <c r="C677">
        <f>'Exploratory Data Analysis - vid'!N676</f>
        <v>12</v>
      </c>
      <c r="D677">
        <f>'Exploratory Data Analysis - vid'!O676</f>
        <v>2022</v>
      </c>
      <c r="E677">
        <f>IF('Exploratory Data Analysis - vid'!$AF676 = 'Multiple LR'!E$2,1,0)</f>
        <v>1</v>
      </c>
      <c r="F677">
        <f>IF('Exploratory Data Analysis - vid'!$AF676 = 'Multiple LR'!F$2,1,0)</f>
        <v>0</v>
      </c>
      <c r="G677">
        <f>IF('Exploratory Data Analysis - vid'!$AF676 = 'Multiple LR'!G$2,1,0)</f>
        <v>0</v>
      </c>
      <c r="H677">
        <f>IF('Exploratory Data Analysis - vid'!$AF676 = 'Multiple LR'!H$2,1,0)</f>
        <v>0</v>
      </c>
      <c r="I677">
        <f xml:space="preserve"> IF('Exploratory Data Analysis - vid'!$AL676='Multiple LR'!I$2,1,0)</f>
        <v>0</v>
      </c>
      <c r="J677">
        <f xml:space="preserve"> IF('Exploratory Data Analysis - vid'!$AL676='Multiple LR'!J$2,1,0)</f>
        <v>1</v>
      </c>
      <c r="K677">
        <f xml:space="preserve"> IF('Exploratory Data Analysis - vid'!$AL676='Multiple LR'!K$2,1,0)</f>
        <v>0</v>
      </c>
      <c r="L677">
        <f xml:space="preserve"> IF('Exploratory Data Analysis - vid'!$AL676='Multiple LR'!L$2,1,0)</f>
        <v>0</v>
      </c>
      <c r="M677">
        <f xml:space="preserve"> IF('Exploratory Data Analysis - vid'!$AL676='Multiple LR'!M$2,1,0)</f>
        <v>0</v>
      </c>
      <c r="N677">
        <f xml:space="preserve"> IF('Exploratory Data Analysis - vid'!$AL676='Multiple LR'!N$2,1,0)</f>
        <v>0</v>
      </c>
      <c r="O677">
        <v>1876</v>
      </c>
      <c r="P677">
        <f>'Exploratory Data Analysis - vid'!V676</f>
        <v>577150</v>
      </c>
      <c r="Q677">
        <f t="shared" si="10"/>
        <v>13.265857477043058</v>
      </c>
      <c r="R677">
        <f>'Exploratory Data Analysis - vid'!X676</f>
        <v>13768</v>
      </c>
    </row>
    <row r="678" spans="1:18" x14ac:dyDescent="0.35">
      <c r="A678">
        <v>676</v>
      </c>
      <c r="B678" t="str">
        <f>'Exploratory Data Analysis - vid'!B677</f>
        <v>lxjWdKD1MnI</v>
      </c>
      <c r="C678">
        <f>'Exploratory Data Analysis - vid'!N677</f>
        <v>12</v>
      </c>
      <c r="D678">
        <f>'Exploratory Data Analysis - vid'!O677</f>
        <v>2022</v>
      </c>
      <c r="E678">
        <f>IF('Exploratory Data Analysis - vid'!$AF677 = 'Multiple LR'!E$2,1,0)</f>
        <v>0</v>
      </c>
      <c r="F678">
        <f>IF('Exploratory Data Analysis - vid'!$AF677 = 'Multiple LR'!F$2,1,0)</f>
        <v>1</v>
      </c>
      <c r="G678">
        <f>IF('Exploratory Data Analysis - vid'!$AF677 = 'Multiple LR'!G$2,1,0)</f>
        <v>0</v>
      </c>
      <c r="H678">
        <f>IF('Exploratory Data Analysis - vid'!$AF677 = 'Multiple LR'!H$2,1,0)</f>
        <v>0</v>
      </c>
      <c r="I678">
        <f xml:space="preserve"> IF('Exploratory Data Analysis - vid'!$AL677='Multiple LR'!I$2,1,0)</f>
        <v>1</v>
      </c>
      <c r="J678">
        <f xml:space="preserve"> IF('Exploratory Data Analysis - vid'!$AL677='Multiple LR'!J$2,1,0)</f>
        <v>0</v>
      </c>
      <c r="K678">
        <f xml:space="preserve"> IF('Exploratory Data Analysis - vid'!$AL677='Multiple LR'!K$2,1,0)</f>
        <v>0</v>
      </c>
      <c r="L678">
        <f xml:space="preserve"> IF('Exploratory Data Analysis - vid'!$AL677='Multiple LR'!L$2,1,0)</f>
        <v>0</v>
      </c>
      <c r="M678">
        <f xml:space="preserve"> IF('Exploratory Data Analysis - vid'!$AL677='Multiple LR'!M$2,1,0)</f>
        <v>0</v>
      </c>
      <c r="N678">
        <f xml:space="preserve"> IF('Exploratory Data Analysis - vid'!$AL677='Multiple LR'!N$2,1,0)</f>
        <v>0</v>
      </c>
      <c r="O678">
        <v>498</v>
      </c>
      <c r="P678">
        <f>'Exploratory Data Analysis - vid'!V677</f>
        <v>175929</v>
      </c>
      <c r="Q678">
        <f t="shared" si="10"/>
        <v>12.077835783538042</v>
      </c>
      <c r="R678">
        <f>'Exploratory Data Analysis - vid'!X677</f>
        <v>3023</v>
      </c>
    </row>
    <row r="679" spans="1:18" x14ac:dyDescent="0.35">
      <c r="A679">
        <v>677</v>
      </c>
      <c r="B679" t="str">
        <f>'Exploratory Data Analysis - vid'!B678</f>
        <v>mK2nw3U1ISk</v>
      </c>
      <c r="C679">
        <f>'Exploratory Data Analysis - vid'!N678</f>
        <v>12</v>
      </c>
      <c r="D679">
        <f>'Exploratory Data Analysis - vid'!O678</f>
        <v>2022</v>
      </c>
      <c r="E679">
        <f>IF('Exploratory Data Analysis - vid'!$AF678 = 'Multiple LR'!E$2,1,0)</f>
        <v>0</v>
      </c>
      <c r="F679">
        <f>IF('Exploratory Data Analysis - vid'!$AF678 = 'Multiple LR'!F$2,1,0)</f>
        <v>1</v>
      </c>
      <c r="G679">
        <f>IF('Exploratory Data Analysis - vid'!$AF678 = 'Multiple LR'!G$2,1,0)</f>
        <v>0</v>
      </c>
      <c r="H679">
        <f>IF('Exploratory Data Analysis - vid'!$AF678 = 'Multiple LR'!H$2,1,0)</f>
        <v>0</v>
      </c>
      <c r="I679">
        <f xml:space="preserve"> IF('Exploratory Data Analysis - vid'!$AL678='Multiple LR'!I$2,1,0)</f>
        <v>0</v>
      </c>
      <c r="J679">
        <f xml:space="preserve"> IF('Exploratory Data Analysis - vid'!$AL678='Multiple LR'!J$2,1,0)</f>
        <v>1</v>
      </c>
      <c r="K679">
        <f xml:space="preserve"> IF('Exploratory Data Analysis - vid'!$AL678='Multiple LR'!K$2,1,0)</f>
        <v>0</v>
      </c>
      <c r="L679">
        <f xml:space="preserve"> IF('Exploratory Data Analysis - vid'!$AL678='Multiple LR'!L$2,1,0)</f>
        <v>0</v>
      </c>
      <c r="M679">
        <f xml:space="preserve"> IF('Exploratory Data Analysis - vid'!$AL678='Multiple LR'!M$2,1,0)</f>
        <v>0</v>
      </c>
      <c r="N679">
        <f xml:space="preserve"> IF('Exploratory Data Analysis - vid'!$AL678='Multiple LR'!N$2,1,0)</f>
        <v>0</v>
      </c>
      <c r="O679">
        <v>2274</v>
      </c>
      <c r="P679">
        <f>'Exploratory Data Analysis - vid'!V678</f>
        <v>21699</v>
      </c>
      <c r="Q679">
        <f t="shared" si="10"/>
        <v>9.9850214555173906</v>
      </c>
      <c r="R679">
        <f>'Exploratory Data Analysis - vid'!X678</f>
        <v>490</v>
      </c>
    </row>
    <row r="680" spans="1:18" x14ac:dyDescent="0.35">
      <c r="A680">
        <v>678</v>
      </c>
      <c r="B680" t="str">
        <f>'Exploratory Data Analysis - vid'!B679</f>
        <v>SObZMOS-1N4</v>
      </c>
      <c r="C680">
        <f>'Exploratory Data Analysis - vid'!N679</f>
        <v>12</v>
      </c>
      <c r="D680">
        <f>'Exploratory Data Analysis - vid'!O679</f>
        <v>2022</v>
      </c>
      <c r="E680">
        <f>IF('Exploratory Data Analysis - vid'!$AF679 = 'Multiple LR'!E$2,1,0)</f>
        <v>1</v>
      </c>
      <c r="F680">
        <f>IF('Exploratory Data Analysis - vid'!$AF679 = 'Multiple LR'!F$2,1,0)</f>
        <v>0</v>
      </c>
      <c r="G680">
        <f>IF('Exploratory Data Analysis - vid'!$AF679 = 'Multiple LR'!G$2,1,0)</f>
        <v>0</v>
      </c>
      <c r="H680">
        <f>IF('Exploratory Data Analysis - vid'!$AF679 = 'Multiple LR'!H$2,1,0)</f>
        <v>0</v>
      </c>
      <c r="I680">
        <f xml:space="preserve"> IF('Exploratory Data Analysis - vid'!$AL679='Multiple LR'!I$2,1,0)</f>
        <v>1</v>
      </c>
      <c r="J680">
        <f xml:space="preserve"> IF('Exploratory Data Analysis - vid'!$AL679='Multiple LR'!J$2,1,0)</f>
        <v>0</v>
      </c>
      <c r="K680">
        <f xml:space="preserve"> IF('Exploratory Data Analysis - vid'!$AL679='Multiple LR'!K$2,1,0)</f>
        <v>0</v>
      </c>
      <c r="L680">
        <f xml:space="preserve"> IF('Exploratory Data Analysis - vid'!$AL679='Multiple LR'!L$2,1,0)</f>
        <v>0</v>
      </c>
      <c r="M680">
        <f xml:space="preserve"> IF('Exploratory Data Analysis - vid'!$AL679='Multiple LR'!M$2,1,0)</f>
        <v>0</v>
      </c>
      <c r="N680">
        <f xml:space="preserve"> IF('Exploratory Data Analysis - vid'!$AL679='Multiple LR'!N$2,1,0)</f>
        <v>0</v>
      </c>
      <c r="O680">
        <v>504</v>
      </c>
      <c r="P680">
        <f>'Exploratory Data Analysis - vid'!V679</f>
        <v>25760</v>
      </c>
      <c r="Q680">
        <f t="shared" si="10"/>
        <v>10.15657818021829</v>
      </c>
      <c r="R680">
        <f>'Exploratory Data Analysis - vid'!X679</f>
        <v>592</v>
      </c>
    </row>
    <row r="681" spans="1:18" x14ac:dyDescent="0.35">
      <c r="A681">
        <v>679</v>
      </c>
      <c r="B681" t="str">
        <f>'Exploratory Data Analysis - vid'!B680</f>
        <v>Ylp9s5opGh0</v>
      </c>
      <c r="C681">
        <f>'Exploratory Data Analysis - vid'!N680</f>
        <v>12</v>
      </c>
      <c r="D681">
        <f>'Exploratory Data Analysis - vid'!O680</f>
        <v>2022</v>
      </c>
      <c r="E681">
        <f>IF('Exploratory Data Analysis - vid'!$AF680 = 'Multiple LR'!E$2,1,0)</f>
        <v>0</v>
      </c>
      <c r="F681">
        <f>IF('Exploratory Data Analysis - vid'!$AF680 = 'Multiple LR'!F$2,1,0)</f>
        <v>0</v>
      </c>
      <c r="G681">
        <f>IF('Exploratory Data Analysis - vid'!$AF680 = 'Multiple LR'!G$2,1,0)</f>
        <v>1</v>
      </c>
      <c r="H681">
        <f>IF('Exploratory Data Analysis - vid'!$AF680 = 'Multiple LR'!H$2,1,0)</f>
        <v>0</v>
      </c>
      <c r="I681">
        <f xml:space="preserve"> IF('Exploratory Data Analysis - vid'!$AL680='Multiple LR'!I$2,1,0)</f>
        <v>1</v>
      </c>
      <c r="J681">
        <f xml:space="preserve"> IF('Exploratory Data Analysis - vid'!$AL680='Multiple LR'!J$2,1,0)</f>
        <v>0</v>
      </c>
      <c r="K681">
        <f xml:space="preserve"> IF('Exploratory Data Analysis - vid'!$AL680='Multiple LR'!K$2,1,0)</f>
        <v>0</v>
      </c>
      <c r="L681">
        <f xml:space="preserve"> IF('Exploratory Data Analysis - vid'!$AL680='Multiple LR'!L$2,1,0)</f>
        <v>0</v>
      </c>
      <c r="M681">
        <f xml:space="preserve"> IF('Exploratory Data Analysis - vid'!$AL680='Multiple LR'!M$2,1,0)</f>
        <v>0</v>
      </c>
      <c r="N681">
        <f xml:space="preserve"> IF('Exploratory Data Analysis - vid'!$AL680='Multiple LR'!N$2,1,0)</f>
        <v>0</v>
      </c>
      <c r="O681">
        <v>500</v>
      </c>
      <c r="P681">
        <f>'Exploratory Data Analysis - vid'!V680</f>
        <v>48854</v>
      </c>
      <c r="Q681">
        <f t="shared" si="10"/>
        <v>10.796591537434947</v>
      </c>
      <c r="R681">
        <f>'Exploratory Data Analysis - vid'!X680</f>
        <v>486</v>
      </c>
    </row>
    <row r="682" spans="1:18" x14ac:dyDescent="0.35">
      <c r="A682">
        <v>680</v>
      </c>
      <c r="B682" t="str">
        <f>'Exploratory Data Analysis - vid'!B681</f>
        <v>y0cC7_iq3XI</v>
      </c>
      <c r="C682">
        <f>'Exploratory Data Analysis - vid'!N681</f>
        <v>12</v>
      </c>
      <c r="D682">
        <f>'Exploratory Data Analysis - vid'!O681</f>
        <v>2022</v>
      </c>
      <c r="E682">
        <f>IF('Exploratory Data Analysis - vid'!$AF681 = 'Multiple LR'!E$2,1,0)</f>
        <v>1</v>
      </c>
      <c r="F682">
        <f>IF('Exploratory Data Analysis - vid'!$AF681 = 'Multiple LR'!F$2,1,0)</f>
        <v>0</v>
      </c>
      <c r="G682">
        <f>IF('Exploratory Data Analysis - vid'!$AF681 = 'Multiple LR'!G$2,1,0)</f>
        <v>0</v>
      </c>
      <c r="H682">
        <f>IF('Exploratory Data Analysis - vid'!$AF681 = 'Multiple LR'!H$2,1,0)</f>
        <v>0</v>
      </c>
      <c r="I682">
        <f xml:space="preserve"> IF('Exploratory Data Analysis - vid'!$AL681='Multiple LR'!I$2,1,0)</f>
        <v>0</v>
      </c>
      <c r="J682">
        <f xml:space="preserve"> IF('Exploratory Data Analysis - vid'!$AL681='Multiple LR'!J$2,1,0)</f>
        <v>0</v>
      </c>
      <c r="K682">
        <f xml:space="preserve"> IF('Exploratory Data Analysis - vid'!$AL681='Multiple LR'!K$2,1,0)</f>
        <v>0</v>
      </c>
      <c r="L682">
        <f xml:space="preserve"> IF('Exploratory Data Analysis - vid'!$AL681='Multiple LR'!L$2,1,0)</f>
        <v>0</v>
      </c>
      <c r="M682">
        <f xml:space="preserve"> IF('Exploratory Data Analysis - vid'!$AL681='Multiple LR'!M$2,1,0)</f>
        <v>0</v>
      </c>
      <c r="N682">
        <f xml:space="preserve"> IF('Exploratory Data Analysis - vid'!$AL681='Multiple LR'!N$2,1,0)</f>
        <v>1</v>
      </c>
      <c r="O682">
        <v>437</v>
      </c>
      <c r="P682">
        <f>'Exploratory Data Analysis - vid'!V681</f>
        <v>28155</v>
      </c>
      <c r="Q682">
        <f t="shared" si="10"/>
        <v>10.245480237688719</v>
      </c>
      <c r="R682">
        <f>'Exploratory Data Analysis - vid'!X681</f>
        <v>442</v>
      </c>
    </row>
    <row r="683" spans="1:18" x14ac:dyDescent="0.35">
      <c r="A683">
        <v>681</v>
      </c>
      <c r="B683" t="str">
        <f>'Exploratory Data Analysis - vid'!B682</f>
        <v>Rs2cwlGeUUw</v>
      </c>
      <c r="C683">
        <f>'Exploratory Data Analysis - vid'!N682</f>
        <v>12</v>
      </c>
      <c r="D683">
        <f>'Exploratory Data Analysis - vid'!O682</f>
        <v>2022</v>
      </c>
      <c r="E683">
        <f>IF('Exploratory Data Analysis - vid'!$AF682 = 'Multiple LR'!E$2,1,0)</f>
        <v>1</v>
      </c>
      <c r="F683">
        <f>IF('Exploratory Data Analysis - vid'!$AF682 = 'Multiple LR'!F$2,1,0)</f>
        <v>0</v>
      </c>
      <c r="G683">
        <f>IF('Exploratory Data Analysis - vid'!$AF682 = 'Multiple LR'!G$2,1,0)</f>
        <v>0</v>
      </c>
      <c r="H683">
        <f>IF('Exploratory Data Analysis - vid'!$AF682 = 'Multiple LR'!H$2,1,0)</f>
        <v>0</v>
      </c>
      <c r="I683">
        <f xml:space="preserve"> IF('Exploratory Data Analysis - vid'!$AL682='Multiple LR'!I$2,1,0)</f>
        <v>0</v>
      </c>
      <c r="J683">
        <f xml:space="preserve"> IF('Exploratory Data Analysis - vid'!$AL682='Multiple LR'!J$2,1,0)</f>
        <v>1</v>
      </c>
      <c r="K683">
        <f xml:space="preserve"> IF('Exploratory Data Analysis - vid'!$AL682='Multiple LR'!K$2,1,0)</f>
        <v>0</v>
      </c>
      <c r="L683">
        <f xml:space="preserve"> IF('Exploratory Data Analysis - vid'!$AL682='Multiple LR'!L$2,1,0)</f>
        <v>0</v>
      </c>
      <c r="M683">
        <f xml:space="preserve"> IF('Exploratory Data Analysis - vid'!$AL682='Multiple LR'!M$2,1,0)</f>
        <v>0</v>
      </c>
      <c r="N683">
        <f xml:space="preserve"> IF('Exploratory Data Analysis - vid'!$AL682='Multiple LR'!N$2,1,0)</f>
        <v>0</v>
      </c>
      <c r="O683">
        <v>620</v>
      </c>
      <c r="P683">
        <f>'Exploratory Data Analysis - vid'!V682</f>
        <v>44694</v>
      </c>
      <c r="Q683">
        <f t="shared" si="10"/>
        <v>10.707594543404332</v>
      </c>
      <c r="R683">
        <f>'Exploratory Data Analysis - vid'!X682</f>
        <v>637</v>
      </c>
    </row>
    <row r="684" spans="1:18" x14ac:dyDescent="0.35">
      <c r="A684">
        <v>682</v>
      </c>
      <c r="B684" t="str">
        <f>'Exploratory Data Analysis - vid'!B683</f>
        <v>oktO3pQPwNM</v>
      </c>
      <c r="C684">
        <f>'Exploratory Data Analysis - vid'!N683</f>
        <v>12</v>
      </c>
      <c r="D684">
        <f>'Exploratory Data Analysis - vid'!O683</f>
        <v>2022</v>
      </c>
      <c r="E684">
        <f>IF('Exploratory Data Analysis - vid'!$AF683 = 'Multiple LR'!E$2,1,0)</f>
        <v>1</v>
      </c>
      <c r="F684">
        <f>IF('Exploratory Data Analysis - vid'!$AF683 = 'Multiple LR'!F$2,1,0)</f>
        <v>0</v>
      </c>
      <c r="G684">
        <f>IF('Exploratory Data Analysis - vid'!$AF683 = 'Multiple LR'!G$2,1,0)</f>
        <v>0</v>
      </c>
      <c r="H684">
        <f>IF('Exploratory Data Analysis - vid'!$AF683 = 'Multiple LR'!H$2,1,0)</f>
        <v>0</v>
      </c>
      <c r="I684">
        <f xml:space="preserve"> IF('Exploratory Data Analysis - vid'!$AL683='Multiple LR'!I$2,1,0)</f>
        <v>0</v>
      </c>
      <c r="J684">
        <f xml:space="preserve"> IF('Exploratory Data Analysis - vid'!$AL683='Multiple LR'!J$2,1,0)</f>
        <v>0</v>
      </c>
      <c r="K684">
        <f xml:space="preserve"> IF('Exploratory Data Analysis - vid'!$AL683='Multiple LR'!K$2,1,0)</f>
        <v>1</v>
      </c>
      <c r="L684">
        <f xml:space="preserve"> IF('Exploratory Data Analysis - vid'!$AL683='Multiple LR'!L$2,1,0)</f>
        <v>0</v>
      </c>
      <c r="M684">
        <f xml:space="preserve"> IF('Exploratory Data Analysis - vid'!$AL683='Multiple LR'!M$2,1,0)</f>
        <v>0</v>
      </c>
      <c r="N684">
        <f xml:space="preserve"> IF('Exploratory Data Analysis - vid'!$AL683='Multiple LR'!N$2,1,0)</f>
        <v>0</v>
      </c>
      <c r="O684">
        <v>1908</v>
      </c>
      <c r="P684">
        <f>'Exploratory Data Analysis - vid'!V683</f>
        <v>16353</v>
      </c>
      <c r="Q684">
        <f t="shared" si="10"/>
        <v>9.7021666457323903</v>
      </c>
      <c r="R684">
        <f>'Exploratory Data Analysis - vid'!X683</f>
        <v>298</v>
      </c>
    </row>
    <row r="685" spans="1:18" x14ac:dyDescent="0.35">
      <c r="A685">
        <v>683</v>
      </c>
      <c r="B685" t="str">
        <f>'Exploratory Data Analysis - vid'!B684</f>
        <v>XiVodifSvC8</v>
      </c>
      <c r="C685">
        <f>'Exploratory Data Analysis - vid'!N684</f>
        <v>12</v>
      </c>
      <c r="D685">
        <f>'Exploratory Data Analysis - vid'!O684</f>
        <v>2022</v>
      </c>
      <c r="E685">
        <f>IF('Exploratory Data Analysis - vid'!$AF684 = 'Multiple LR'!E$2,1,0)</f>
        <v>1</v>
      </c>
      <c r="F685">
        <f>IF('Exploratory Data Analysis - vid'!$AF684 = 'Multiple LR'!F$2,1,0)</f>
        <v>0</v>
      </c>
      <c r="G685">
        <f>IF('Exploratory Data Analysis - vid'!$AF684 = 'Multiple LR'!G$2,1,0)</f>
        <v>0</v>
      </c>
      <c r="H685">
        <f>IF('Exploratory Data Analysis - vid'!$AF684 = 'Multiple LR'!H$2,1,0)</f>
        <v>0</v>
      </c>
      <c r="I685">
        <f xml:space="preserve"> IF('Exploratory Data Analysis - vid'!$AL684='Multiple LR'!I$2,1,0)</f>
        <v>1</v>
      </c>
      <c r="J685">
        <f xml:space="preserve"> IF('Exploratory Data Analysis - vid'!$AL684='Multiple LR'!J$2,1,0)</f>
        <v>0</v>
      </c>
      <c r="K685">
        <f xml:space="preserve"> IF('Exploratory Data Analysis - vid'!$AL684='Multiple LR'!K$2,1,0)</f>
        <v>0</v>
      </c>
      <c r="L685">
        <f xml:space="preserve"> IF('Exploratory Data Analysis - vid'!$AL684='Multiple LR'!L$2,1,0)</f>
        <v>0</v>
      </c>
      <c r="M685">
        <f xml:space="preserve"> IF('Exploratory Data Analysis - vid'!$AL684='Multiple LR'!M$2,1,0)</f>
        <v>0</v>
      </c>
      <c r="N685">
        <f xml:space="preserve"> IF('Exploratory Data Analysis - vid'!$AL684='Multiple LR'!N$2,1,0)</f>
        <v>0</v>
      </c>
      <c r="O685">
        <v>536</v>
      </c>
      <c r="P685">
        <f>'Exploratory Data Analysis - vid'!V684</f>
        <v>15784</v>
      </c>
      <c r="Q685">
        <f t="shared" si="10"/>
        <v>9.6667520477024507</v>
      </c>
      <c r="R685">
        <f>'Exploratory Data Analysis - vid'!X684</f>
        <v>259</v>
      </c>
    </row>
    <row r="686" spans="1:18" x14ac:dyDescent="0.35">
      <c r="A686">
        <v>684</v>
      </c>
      <c r="B686" t="str">
        <f>'Exploratory Data Analysis - vid'!B685</f>
        <v>k11TQln4sIQ</v>
      </c>
      <c r="C686">
        <f>'Exploratory Data Analysis - vid'!N685</f>
        <v>12</v>
      </c>
      <c r="D686">
        <f>'Exploratory Data Analysis - vid'!O685</f>
        <v>2022</v>
      </c>
      <c r="E686">
        <f>IF('Exploratory Data Analysis - vid'!$AF685 = 'Multiple LR'!E$2,1,0)</f>
        <v>1</v>
      </c>
      <c r="F686">
        <f>IF('Exploratory Data Analysis - vid'!$AF685 = 'Multiple LR'!F$2,1,0)</f>
        <v>0</v>
      </c>
      <c r="G686">
        <f>IF('Exploratory Data Analysis - vid'!$AF685 = 'Multiple LR'!G$2,1,0)</f>
        <v>0</v>
      </c>
      <c r="H686">
        <f>IF('Exploratory Data Analysis - vid'!$AF685 = 'Multiple LR'!H$2,1,0)</f>
        <v>0</v>
      </c>
      <c r="I686">
        <f xml:space="preserve"> IF('Exploratory Data Analysis - vid'!$AL685='Multiple LR'!I$2,1,0)</f>
        <v>1</v>
      </c>
      <c r="J686">
        <f xml:space="preserve"> IF('Exploratory Data Analysis - vid'!$AL685='Multiple LR'!J$2,1,0)</f>
        <v>0</v>
      </c>
      <c r="K686">
        <f xml:space="preserve"> IF('Exploratory Data Analysis - vid'!$AL685='Multiple LR'!K$2,1,0)</f>
        <v>0</v>
      </c>
      <c r="L686">
        <f xml:space="preserve"> IF('Exploratory Data Analysis - vid'!$AL685='Multiple LR'!L$2,1,0)</f>
        <v>0</v>
      </c>
      <c r="M686">
        <f xml:space="preserve"> IF('Exploratory Data Analysis - vid'!$AL685='Multiple LR'!M$2,1,0)</f>
        <v>0</v>
      </c>
      <c r="N686">
        <f xml:space="preserve"> IF('Exploratory Data Analysis - vid'!$AL685='Multiple LR'!N$2,1,0)</f>
        <v>0</v>
      </c>
      <c r="O686">
        <v>650</v>
      </c>
      <c r="P686">
        <f>'Exploratory Data Analysis - vid'!V685</f>
        <v>461539</v>
      </c>
      <c r="Q686">
        <f t="shared" si="10"/>
        <v>13.042321836396779</v>
      </c>
      <c r="R686">
        <f>'Exploratory Data Analysis - vid'!X685</f>
        <v>5427</v>
      </c>
    </row>
    <row r="687" spans="1:18" x14ac:dyDescent="0.35">
      <c r="A687">
        <v>685</v>
      </c>
      <c r="B687" t="str">
        <f>'Exploratory Data Analysis - vid'!B686</f>
        <v>tABDTDtORAc</v>
      </c>
      <c r="C687">
        <f>'Exploratory Data Analysis - vid'!N686</f>
        <v>12</v>
      </c>
      <c r="D687">
        <f>'Exploratory Data Analysis - vid'!O686</f>
        <v>2022</v>
      </c>
      <c r="E687">
        <f>IF('Exploratory Data Analysis - vid'!$AF686 = 'Multiple LR'!E$2,1,0)</f>
        <v>0</v>
      </c>
      <c r="F687">
        <f>IF('Exploratory Data Analysis - vid'!$AF686 = 'Multiple LR'!F$2,1,0)</f>
        <v>1</v>
      </c>
      <c r="G687">
        <f>IF('Exploratory Data Analysis - vid'!$AF686 = 'Multiple LR'!G$2,1,0)</f>
        <v>0</v>
      </c>
      <c r="H687">
        <f>IF('Exploratory Data Analysis - vid'!$AF686 = 'Multiple LR'!H$2,1,0)</f>
        <v>0</v>
      </c>
      <c r="I687">
        <f xml:space="preserve"> IF('Exploratory Data Analysis - vid'!$AL686='Multiple LR'!I$2,1,0)</f>
        <v>0</v>
      </c>
      <c r="J687">
        <f xml:space="preserve"> IF('Exploratory Data Analysis - vid'!$AL686='Multiple LR'!J$2,1,0)</f>
        <v>1</v>
      </c>
      <c r="K687">
        <f xml:space="preserve"> IF('Exploratory Data Analysis - vid'!$AL686='Multiple LR'!K$2,1,0)</f>
        <v>0</v>
      </c>
      <c r="L687">
        <f xml:space="preserve"> IF('Exploratory Data Analysis - vid'!$AL686='Multiple LR'!L$2,1,0)</f>
        <v>0</v>
      </c>
      <c r="M687">
        <f xml:space="preserve"> IF('Exploratory Data Analysis - vid'!$AL686='Multiple LR'!M$2,1,0)</f>
        <v>0</v>
      </c>
      <c r="N687">
        <f xml:space="preserve"> IF('Exploratory Data Analysis - vid'!$AL686='Multiple LR'!N$2,1,0)</f>
        <v>0</v>
      </c>
      <c r="O687">
        <v>460</v>
      </c>
      <c r="P687">
        <f>'Exploratory Data Analysis - vid'!V686</f>
        <v>39039</v>
      </c>
      <c r="Q687">
        <f t="shared" si="10"/>
        <v>10.572316425444868</v>
      </c>
      <c r="R687">
        <f>'Exploratory Data Analysis - vid'!X686</f>
        <v>1111</v>
      </c>
    </row>
    <row r="688" spans="1:18" x14ac:dyDescent="0.35">
      <c r="A688">
        <v>686</v>
      </c>
      <c r="B688" t="str">
        <f>'Exploratory Data Analysis - vid'!B687</f>
        <v>8ekaBXKQa5Y</v>
      </c>
      <c r="C688">
        <f>'Exploratory Data Analysis - vid'!N687</f>
        <v>12</v>
      </c>
      <c r="D688">
        <f>'Exploratory Data Analysis - vid'!O687</f>
        <v>2022</v>
      </c>
      <c r="E688">
        <f>IF('Exploratory Data Analysis - vid'!$AF687 = 'Multiple LR'!E$2,1,0)</f>
        <v>1</v>
      </c>
      <c r="F688">
        <f>IF('Exploratory Data Analysis - vid'!$AF687 = 'Multiple LR'!F$2,1,0)</f>
        <v>0</v>
      </c>
      <c r="G688">
        <f>IF('Exploratory Data Analysis - vid'!$AF687 = 'Multiple LR'!G$2,1,0)</f>
        <v>0</v>
      </c>
      <c r="H688">
        <f>IF('Exploratory Data Analysis - vid'!$AF687 = 'Multiple LR'!H$2,1,0)</f>
        <v>0</v>
      </c>
      <c r="I688">
        <f xml:space="preserve"> IF('Exploratory Data Analysis - vid'!$AL687='Multiple LR'!I$2,1,0)</f>
        <v>0</v>
      </c>
      <c r="J688">
        <f xml:space="preserve"> IF('Exploratory Data Analysis - vid'!$AL687='Multiple LR'!J$2,1,0)</f>
        <v>0</v>
      </c>
      <c r="K688">
        <f xml:space="preserve"> IF('Exploratory Data Analysis - vid'!$AL687='Multiple LR'!K$2,1,0)</f>
        <v>0</v>
      </c>
      <c r="L688">
        <f xml:space="preserve"> IF('Exploratory Data Analysis - vid'!$AL687='Multiple LR'!L$2,1,0)</f>
        <v>0</v>
      </c>
      <c r="M688">
        <f xml:space="preserve"> IF('Exploratory Data Analysis - vid'!$AL687='Multiple LR'!M$2,1,0)</f>
        <v>0</v>
      </c>
      <c r="N688">
        <f xml:space="preserve"> IF('Exploratory Data Analysis - vid'!$AL687='Multiple LR'!N$2,1,0)</f>
        <v>1</v>
      </c>
      <c r="O688">
        <v>428</v>
      </c>
      <c r="P688">
        <f>'Exploratory Data Analysis - vid'!V687</f>
        <v>60299</v>
      </c>
      <c r="Q688">
        <f t="shared" si="10"/>
        <v>11.007070798829838</v>
      </c>
      <c r="R688">
        <f>'Exploratory Data Analysis - vid'!X687</f>
        <v>1585</v>
      </c>
    </row>
    <row r="689" spans="1:18" x14ac:dyDescent="0.35">
      <c r="A689">
        <v>687</v>
      </c>
      <c r="B689" t="str">
        <f>'Exploratory Data Analysis - vid'!B688</f>
        <v>zXsdql1LxVw</v>
      </c>
      <c r="C689">
        <f>'Exploratory Data Analysis - vid'!N688</f>
        <v>12</v>
      </c>
      <c r="D689">
        <f>'Exploratory Data Analysis - vid'!O688</f>
        <v>2022</v>
      </c>
      <c r="E689">
        <f>IF('Exploratory Data Analysis - vid'!$AF688 = 'Multiple LR'!E$2,1,0)</f>
        <v>1</v>
      </c>
      <c r="F689">
        <f>IF('Exploratory Data Analysis - vid'!$AF688 = 'Multiple LR'!F$2,1,0)</f>
        <v>0</v>
      </c>
      <c r="G689">
        <f>IF('Exploratory Data Analysis - vid'!$AF688 = 'Multiple LR'!G$2,1,0)</f>
        <v>0</v>
      </c>
      <c r="H689">
        <f>IF('Exploratory Data Analysis - vid'!$AF688 = 'Multiple LR'!H$2,1,0)</f>
        <v>0</v>
      </c>
      <c r="I689">
        <f xml:space="preserve"> IF('Exploratory Data Analysis - vid'!$AL688='Multiple LR'!I$2,1,0)</f>
        <v>0</v>
      </c>
      <c r="J689">
        <f xml:space="preserve"> IF('Exploratory Data Analysis - vid'!$AL688='Multiple LR'!J$2,1,0)</f>
        <v>0</v>
      </c>
      <c r="K689">
        <f xml:space="preserve"> IF('Exploratory Data Analysis - vid'!$AL688='Multiple LR'!K$2,1,0)</f>
        <v>0</v>
      </c>
      <c r="L689">
        <f xml:space="preserve"> IF('Exploratory Data Analysis - vid'!$AL688='Multiple LR'!L$2,1,0)</f>
        <v>1</v>
      </c>
      <c r="M689">
        <f xml:space="preserve"> IF('Exploratory Data Analysis - vid'!$AL688='Multiple LR'!M$2,1,0)</f>
        <v>0</v>
      </c>
      <c r="N689">
        <f xml:space="preserve"> IF('Exploratory Data Analysis - vid'!$AL688='Multiple LR'!N$2,1,0)</f>
        <v>0</v>
      </c>
      <c r="O689">
        <v>647</v>
      </c>
      <c r="P689">
        <f>'Exploratory Data Analysis - vid'!V688</f>
        <v>21260</v>
      </c>
      <c r="Q689">
        <f t="shared" si="10"/>
        <v>9.9645826518959382</v>
      </c>
      <c r="R689">
        <f>'Exploratory Data Analysis - vid'!X688</f>
        <v>413</v>
      </c>
    </row>
    <row r="690" spans="1:18" x14ac:dyDescent="0.35">
      <c r="A690">
        <v>688</v>
      </c>
      <c r="B690" t="str">
        <f>'Exploratory Data Analysis - vid'!B689</f>
        <v>LJDx_bnHi0k</v>
      </c>
      <c r="C690">
        <f>'Exploratory Data Analysis - vid'!N689</f>
        <v>1</v>
      </c>
      <c r="D690">
        <f>'Exploratory Data Analysis - vid'!O689</f>
        <v>2023</v>
      </c>
      <c r="E690">
        <f>IF('Exploratory Data Analysis - vid'!$AF689 = 'Multiple LR'!E$2,1,0)</f>
        <v>0</v>
      </c>
      <c r="F690">
        <f>IF('Exploratory Data Analysis - vid'!$AF689 = 'Multiple LR'!F$2,1,0)</f>
        <v>0</v>
      </c>
      <c r="G690">
        <f>IF('Exploratory Data Analysis - vid'!$AF689 = 'Multiple LR'!G$2,1,0)</f>
        <v>1</v>
      </c>
      <c r="H690">
        <f>IF('Exploratory Data Analysis - vid'!$AF689 = 'Multiple LR'!H$2,1,0)</f>
        <v>0</v>
      </c>
      <c r="I690">
        <f xml:space="preserve"> IF('Exploratory Data Analysis - vid'!$AL689='Multiple LR'!I$2,1,0)</f>
        <v>0</v>
      </c>
      <c r="J690">
        <f xml:space="preserve"> IF('Exploratory Data Analysis - vid'!$AL689='Multiple LR'!J$2,1,0)</f>
        <v>0</v>
      </c>
      <c r="K690">
        <f xml:space="preserve"> IF('Exploratory Data Analysis - vid'!$AL689='Multiple LR'!K$2,1,0)</f>
        <v>0</v>
      </c>
      <c r="L690">
        <f xml:space="preserve"> IF('Exploratory Data Analysis - vid'!$AL689='Multiple LR'!L$2,1,0)</f>
        <v>0</v>
      </c>
      <c r="M690">
        <f xml:space="preserve"> IF('Exploratory Data Analysis - vid'!$AL689='Multiple LR'!M$2,1,0)</f>
        <v>0</v>
      </c>
      <c r="N690">
        <f xml:space="preserve"> IF('Exploratory Data Analysis - vid'!$AL689='Multiple LR'!N$2,1,0)</f>
        <v>1</v>
      </c>
      <c r="O690">
        <v>474</v>
      </c>
      <c r="P690">
        <f>'Exploratory Data Analysis - vid'!V689</f>
        <v>32205</v>
      </c>
      <c r="Q690">
        <f t="shared" si="10"/>
        <v>10.379876998980992</v>
      </c>
      <c r="R690">
        <f>'Exploratory Data Analysis - vid'!X689</f>
        <v>560</v>
      </c>
    </row>
    <row r="691" spans="1:18" x14ac:dyDescent="0.35">
      <c r="A691">
        <v>689</v>
      </c>
      <c r="B691" t="str">
        <f>'Exploratory Data Analysis - vid'!B690</f>
        <v>UnfLtncmBg8</v>
      </c>
      <c r="C691">
        <f>'Exploratory Data Analysis - vid'!N690</f>
        <v>1</v>
      </c>
      <c r="D691">
        <f>'Exploratory Data Analysis - vid'!O690</f>
        <v>2023</v>
      </c>
      <c r="E691">
        <f>IF('Exploratory Data Analysis - vid'!$AF690 = 'Multiple LR'!E$2,1,0)</f>
        <v>0</v>
      </c>
      <c r="F691">
        <f>IF('Exploratory Data Analysis - vid'!$AF690 = 'Multiple LR'!F$2,1,0)</f>
        <v>0</v>
      </c>
      <c r="G691">
        <f>IF('Exploratory Data Analysis - vid'!$AF690 = 'Multiple LR'!G$2,1,0)</f>
        <v>1</v>
      </c>
      <c r="H691">
        <f>IF('Exploratory Data Analysis - vid'!$AF690 = 'Multiple LR'!H$2,1,0)</f>
        <v>0</v>
      </c>
      <c r="I691">
        <f xml:space="preserve"> IF('Exploratory Data Analysis - vid'!$AL690='Multiple LR'!I$2,1,0)</f>
        <v>0</v>
      </c>
      <c r="J691">
        <f xml:space="preserve"> IF('Exploratory Data Analysis - vid'!$AL690='Multiple LR'!J$2,1,0)</f>
        <v>0</v>
      </c>
      <c r="K691">
        <f xml:space="preserve"> IF('Exploratory Data Analysis - vid'!$AL690='Multiple LR'!K$2,1,0)</f>
        <v>0</v>
      </c>
      <c r="L691">
        <f xml:space="preserve"> IF('Exploratory Data Analysis - vid'!$AL690='Multiple LR'!L$2,1,0)</f>
        <v>0</v>
      </c>
      <c r="M691">
        <f xml:space="preserve"> IF('Exploratory Data Analysis - vid'!$AL690='Multiple LR'!M$2,1,0)</f>
        <v>0</v>
      </c>
      <c r="N691">
        <f xml:space="preserve"> IF('Exploratory Data Analysis - vid'!$AL690='Multiple LR'!N$2,1,0)</f>
        <v>1</v>
      </c>
      <c r="O691">
        <v>486</v>
      </c>
      <c r="P691">
        <f>'Exploratory Data Analysis - vid'!V690</f>
        <v>742414</v>
      </c>
      <c r="Q691">
        <f t="shared" si="10"/>
        <v>13.517662318034944</v>
      </c>
      <c r="R691">
        <f>'Exploratory Data Analysis - vid'!X690</f>
        <v>15515</v>
      </c>
    </row>
    <row r="692" spans="1:18" x14ac:dyDescent="0.35">
      <c r="A692">
        <v>690</v>
      </c>
      <c r="B692" t="str">
        <f>'Exploratory Data Analysis - vid'!B691</f>
        <v>FtwsIPkvars</v>
      </c>
      <c r="C692">
        <f>'Exploratory Data Analysis - vid'!N691</f>
        <v>1</v>
      </c>
      <c r="D692">
        <f>'Exploratory Data Analysis - vid'!O691</f>
        <v>2023</v>
      </c>
      <c r="E692">
        <f>IF('Exploratory Data Analysis - vid'!$AF691 = 'Multiple LR'!E$2,1,0)</f>
        <v>1</v>
      </c>
      <c r="F692">
        <f>IF('Exploratory Data Analysis - vid'!$AF691 = 'Multiple LR'!F$2,1,0)</f>
        <v>0</v>
      </c>
      <c r="G692">
        <f>IF('Exploratory Data Analysis - vid'!$AF691 = 'Multiple LR'!G$2,1,0)</f>
        <v>0</v>
      </c>
      <c r="H692">
        <f>IF('Exploratory Data Analysis - vid'!$AF691 = 'Multiple LR'!H$2,1,0)</f>
        <v>0</v>
      </c>
      <c r="I692">
        <f xml:space="preserve"> IF('Exploratory Data Analysis - vid'!$AL691='Multiple LR'!I$2,1,0)</f>
        <v>0</v>
      </c>
      <c r="J692">
        <f xml:space="preserve"> IF('Exploratory Data Analysis - vid'!$AL691='Multiple LR'!J$2,1,0)</f>
        <v>1</v>
      </c>
      <c r="K692">
        <f xml:space="preserve"> IF('Exploratory Data Analysis - vid'!$AL691='Multiple LR'!K$2,1,0)</f>
        <v>0</v>
      </c>
      <c r="L692">
        <f xml:space="preserve"> IF('Exploratory Data Analysis - vid'!$AL691='Multiple LR'!L$2,1,0)</f>
        <v>0</v>
      </c>
      <c r="M692">
        <f xml:space="preserve"> IF('Exploratory Data Analysis - vid'!$AL691='Multiple LR'!M$2,1,0)</f>
        <v>0</v>
      </c>
      <c r="N692">
        <f xml:space="preserve"> IF('Exploratory Data Analysis - vid'!$AL691='Multiple LR'!N$2,1,0)</f>
        <v>0</v>
      </c>
      <c r="O692">
        <v>545</v>
      </c>
      <c r="P692">
        <f>'Exploratory Data Analysis - vid'!V691</f>
        <v>252552</v>
      </c>
      <c r="Q692">
        <f t="shared" si="10"/>
        <v>12.439372447088758</v>
      </c>
      <c r="R692">
        <f>'Exploratory Data Analysis - vid'!X691</f>
        <v>5528</v>
      </c>
    </row>
    <row r="693" spans="1:18" x14ac:dyDescent="0.35">
      <c r="A693">
        <v>691</v>
      </c>
      <c r="B693" t="str">
        <f>'Exploratory Data Analysis - vid'!B692</f>
        <v>LrX4rlLNDoQ</v>
      </c>
      <c r="C693">
        <f>'Exploratory Data Analysis - vid'!N692</f>
        <v>1</v>
      </c>
      <c r="D693">
        <f>'Exploratory Data Analysis - vid'!O692</f>
        <v>2023</v>
      </c>
      <c r="E693">
        <f>IF('Exploratory Data Analysis - vid'!$AF692 = 'Multiple LR'!E$2,1,0)</f>
        <v>1</v>
      </c>
      <c r="F693">
        <f>IF('Exploratory Data Analysis - vid'!$AF692 = 'Multiple LR'!F$2,1,0)</f>
        <v>0</v>
      </c>
      <c r="G693">
        <f>IF('Exploratory Data Analysis - vid'!$AF692 = 'Multiple LR'!G$2,1,0)</f>
        <v>0</v>
      </c>
      <c r="H693">
        <f>IF('Exploratory Data Analysis - vid'!$AF692 = 'Multiple LR'!H$2,1,0)</f>
        <v>0</v>
      </c>
      <c r="I693">
        <f xml:space="preserve"> IF('Exploratory Data Analysis - vid'!$AL692='Multiple LR'!I$2,1,0)</f>
        <v>0</v>
      </c>
      <c r="J693">
        <f xml:space="preserve"> IF('Exploratory Data Analysis - vid'!$AL692='Multiple LR'!J$2,1,0)</f>
        <v>1</v>
      </c>
      <c r="K693">
        <f xml:space="preserve"> IF('Exploratory Data Analysis - vid'!$AL692='Multiple LR'!K$2,1,0)</f>
        <v>0</v>
      </c>
      <c r="L693">
        <f xml:space="preserve"> IF('Exploratory Data Analysis - vid'!$AL692='Multiple LR'!L$2,1,0)</f>
        <v>0</v>
      </c>
      <c r="M693">
        <f xml:space="preserve"> IF('Exploratory Data Analysis - vid'!$AL692='Multiple LR'!M$2,1,0)</f>
        <v>0</v>
      </c>
      <c r="N693">
        <f xml:space="preserve"> IF('Exploratory Data Analysis - vid'!$AL692='Multiple LR'!N$2,1,0)</f>
        <v>0</v>
      </c>
      <c r="O693">
        <v>541</v>
      </c>
      <c r="P693">
        <f>'Exploratory Data Analysis - vid'!V692</f>
        <v>326497</v>
      </c>
      <c r="Q693">
        <f t="shared" si="10"/>
        <v>12.696176039295</v>
      </c>
      <c r="R693">
        <f>'Exploratory Data Analysis - vid'!X692</f>
        <v>7941</v>
      </c>
    </row>
    <row r="694" spans="1:18" x14ac:dyDescent="0.35">
      <c r="A694">
        <v>692</v>
      </c>
      <c r="B694" t="str">
        <f>'Exploratory Data Analysis - vid'!B693</f>
        <v>LKZu0b2kPzo</v>
      </c>
      <c r="C694">
        <f>'Exploratory Data Analysis - vid'!N693</f>
        <v>1</v>
      </c>
      <c r="D694">
        <f>'Exploratory Data Analysis - vid'!O693</f>
        <v>2023</v>
      </c>
      <c r="E694">
        <f>IF('Exploratory Data Analysis - vid'!$AF693 = 'Multiple LR'!E$2,1,0)</f>
        <v>1</v>
      </c>
      <c r="F694">
        <f>IF('Exploratory Data Analysis - vid'!$AF693 = 'Multiple LR'!F$2,1,0)</f>
        <v>0</v>
      </c>
      <c r="G694">
        <f>IF('Exploratory Data Analysis - vid'!$AF693 = 'Multiple LR'!G$2,1,0)</f>
        <v>0</v>
      </c>
      <c r="H694">
        <f>IF('Exploratory Data Analysis - vid'!$AF693 = 'Multiple LR'!H$2,1,0)</f>
        <v>0</v>
      </c>
      <c r="I694">
        <f xml:space="preserve"> IF('Exploratory Data Analysis - vid'!$AL693='Multiple LR'!I$2,1,0)</f>
        <v>0</v>
      </c>
      <c r="J694">
        <f xml:space="preserve"> IF('Exploratory Data Analysis - vid'!$AL693='Multiple LR'!J$2,1,0)</f>
        <v>0</v>
      </c>
      <c r="K694">
        <f xml:space="preserve"> IF('Exploratory Data Analysis - vid'!$AL693='Multiple LR'!K$2,1,0)</f>
        <v>0</v>
      </c>
      <c r="L694">
        <f xml:space="preserve"> IF('Exploratory Data Analysis - vid'!$AL693='Multiple LR'!L$2,1,0)</f>
        <v>1</v>
      </c>
      <c r="M694">
        <f xml:space="preserve"> IF('Exploratory Data Analysis - vid'!$AL693='Multiple LR'!M$2,1,0)</f>
        <v>0</v>
      </c>
      <c r="N694">
        <f xml:space="preserve"> IF('Exploratory Data Analysis - vid'!$AL693='Multiple LR'!N$2,1,0)</f>
        <v>0</v>
      </c>
      <c r="O694">
        <v>699</v>
      </c>
      <c r="P694">
        <f>'Exploratory Data Analysis - vid'!V693</f>
        <v>22448</v>
      </c>
      <c r="Q694">
        <f t="shared" si="10"/>
        <v>10.018956802342242</v>
      </c>
      <c r="R694">
        <f>'Exploratory Data Analysis - vid'!X693</f>
        <v>659</v>
      </c>
    </row>
    <row r="695" spans="1:18" x14ac:dyDescent="0.35">
      <c r="A695">
        <v>693</v>
      </c>
      <c r="B695" t="str">
        <f>'Exploratory Data Analysis - vid'!B694</f>
        <v>Oaw_-M2qv5o</v>
      </c>
      <c r="C695">
        <f>'Exploratory Data Analysis - vid'!N694</f>
        <v>1</v>
      </c>
      <c r="D695">
        <f>'Exploratory Data Analysis - vid'!O694</f>
        <v>2023</v>
      </c>
      <c r="E695">
        <f>IF('Exploratory Data Analysis - vid'!$AF694 = 'Multiple LR'!E$2,1,0)</f>
        <v>0</v>
      </c>
      <c r="F695">
        <f>IF('Exploratory Data Analysis - vid'!$AF694 = 'Multiple LR'!F$2,1,0)</f>
        <v>1</v>
      </c>
      <c r="G695">
        <f>IF('Exploratory Data Analysis - vid'!$AF694 = 'Multiple LR'!G$2,1,0)</f>
        <v>0</v>
      </c>
      <c r="H695">
        <f>IF('Exploratory Data Analysis - vid'!$AF694 = 'Multiple LR'!H$2,1,0)</f>
        <v>0</v>
      </c>
      <c r="I695">
        <f xml:space="preserve"> IF('Exploratory Data Analysis - vid'!$AL694='Multiple LR'!I$2,1,0)</f>
        <v>0</v>
      </c>
      <c r="J695">
        <f xml:space="preserve"> IF('Exploratory Data Analysis - vid'!$AL694='Multiple LR'!J$2,1,0)</f>
        <v>0</v>
      </c>
      <c r="K695">
        <f xml:space="preserve"> IF('Exploratory Data Analysis - vid'!$AL694='Multiple LR'!K$2,1,0)</f>
        <v>0</v>
      </c>
      <c r="L695">
        <f xml:space="preserve"> IF('Exploratory Data Analysis - vid'!$AL694='Multiple LR'!L$2,1,0)</f>
        <v>0</v>
      </c>
      <c r="M695">
        <f xml:space="preserve"> IF('Exploratory Data Analysis - vid'!$AL694='Multiple LR'!M$2,1,0)</f>
        <v>1</v>
      </c>
      <c r="N695">
        <f xml:space="preserve"> IF('Exploratory Data Analysis - vid'!$AL694='Multiple LR'!N$2,1,0)</f>
        <v>0</v>
      </c>
      <c r="O695">
        <v>452</v>
      </c>
      <c r="P695">
        <f>'Exploratory Data Analysis - vid'!V694</f>
        <v>19606</v>
      </c>
      <c r="Q695">
        <f t="shared" si="10"/>
        <v>9.8835909208216712</v>
      </c>
      <c r="R695">
        <f>'Exploratory Data Analysis - vid'!X694</f>
        <v>465</v>
      </c>
    </row>
    <row r="696" spans="1:18" x14ac:dyDescent="0.35">
      <c r="A696">
        <v>694</v>
      </c>
      <c r="B696" t="str">
        <f>'Exploratory Data Analysis - vid'!B695</f>
        <v>KSoY-iwkYwc</v>
      </c>
      <c r="C696">
        <f>'Exploratory Data Analysis - vid'!N695</f>
        <v>1</v>
      </c>
      <c r="D696">
        <f>'Exploratory Data Analysis - vid'!O695</f>
        <v>2023</v>
      </c>
      <c r="E696">
        <f>IF('Exploratory Data Analysis - vid'!$AF695 = 'Multiple LR'!E$2,1,0)</f>
        <v>1</v>
      </c>
      <c r="F696">
        <f>IF('Exploratory Data Analysis - vid'!$AF695 = 'Multiple LR'!F$2,1,0)</f>
        <v>0</v>
      </c>
      <c r="G696">
        <f>IF('Exploratory Data Analysis - vid'!$AF695 = 'Multiple LR'!G$2,1,0)</f>
        <v>0</v>
      </c>
      <c r="H696">
        <f>IF('Exploratory Data Analysis - vid'!$AF695 = 'Multiple LR'!H$2,1,0)</f>
        <v>0</v>
      </c>
      <c r="I696">
        <f xml:space="preserve"> IF('Exploratory Data Analysis - vid'!$AL695='Multiple LR'!I$2,1,0)</f>
        <v>0</v>
      </c>
      <c r="J696">
        <f xml:space="preserve"> IF('Exploratory Data Analysis - vid'!$AL695='Multiple LR'!J$2,1,0)</f>
        <v>1</v>
      </c>
      <c r="K696">
        <f xml:space="preserve"> IF('Exploratory Data Analysis - vid'!$AL695='Multiple LR'!K$2,1,0)</f>
        <v>0</v>
      </c>
      <c r="L696">
        <f xml:space="preserve"> IF('Exploratory Data Analysis - vid'!$AL695='Multiple LR'!L$2,1,0)</f>
        <v>0</v>
      </c>
      <c r="M696">
        <f xml:space="preserve"> IF('Exploratory Data Analysis - vid'!$AL695='Multiple LR'!M$2,1,0)</f>
        <v>0</v>
      </c>
      <c r="N696">
        <f xml:space="preserve"> IF('Exploratory Data Analysis - vid'!$AL695='Multiple LR'!N$2,1,0)</f>
        <v>0</v>
      </c>
      <c r="O696">
        <v>1222</v>
      </c>
      <c r="P696">
        <f>'Exploratory Data Analysis - vid'!V695</f>
        <v>383767</v>
      </c>
      <c r="Q696">
        <f t="shared" si="10"/>
        <v>12.85779087657661</v>
      </c>
      <c r="R696">
        <f>'Exploratory Data Analysis - vid'!X695</f>
        <v>12963</v>
      </c>
    </row>
    <row r="697" spans="1:18" x14ac:dyDescent="0.35">
      <c r="A697">
        <v>695</v>
      </c>
      <c r="B697" t="str">
        <f>'Exploratory Data Analysis - vid'!B696</f>
        <v>JzQZsHetHoQ</v>
      </c>
      <c r="C697">
        <f>'Exploratory Data Analysis - vid'!N696</f>
        <v>1</v>
      </c>
      <c r="D697">
        <f>'Exploratory Data Analysis - vid'!O696</f>
        <v>2023</v>
      </c>
      <c r="E697">
        <f>IF('Exploratory Data Analysis - vid'!$AF696 = 'Multiple LR'!E$2,1,0)</f>
        <v>0</v>
      </c>
      <c r="F697">
        <f>IF('Exploratory Data Analysis - vid'!$AF696 = 'Multiple LR'!F$2,1,0)</f>
        <v>1</v>
      </c>
      <c r="G697">
        <f>IF('Exploratory Data Analysis - vid'!$AF696 = 'Multiple LR'!G$2,1,0)</f>
        <v>0</v>
      </c>
      <c r="H697">
        <f>IF('Exploratory Data Analysis - vid'!$AF696 = 'Multiple LR'!H$2,1,0)</f>
        <v>0</v>
      </c>
      <c r="I697">
        <f xml:space="preserve"> IF('Exploratory Data Analysis - vid'!$AL696='Multiple LR'!I$2,1,0)</f>
        <v>0</v>
      </c>
      <c r="J697">
        <f xml:space="preserve"> IF('Exploratory Data Analysis - vid'!$AL696='Multiple LR'!J$2,1,0)</f>
        <v>1</v>
      </c>
      <c r="K697">
        <f xml:space="preserve"> IF('Exploratory Data Analysis - vid'!$AL696='Multiple LR'!K$2,1,0)</f>
        <v>0</v>
      </c>
      <c r="L697">
        <f xml:space="preserve"> IF('Exploratory Data Analysis - vid'!$AL696='Multiple LR'!L$2,1,0)</f>
        <v>0</v>
      </c>
      <c r="M697">
        <f xml:space="preserve"> IF('Exploratory Data Analysis - vid'!$AL696='Multiple LR'!M$2,1,0)</f>
        <v>0</v>
      </c>
      <c r="N697">
        <f xml:space="preserve"> IF('Exploratory Data Analysis - vid'!$AL696='Multiple LR'!N$2,1,0)</f>
        <v>0</v>
      </c>
      <c r="O697">
        <v>715</v>
      </c>
      <c r="P697">
        <f>'Exploratory Data Analysis - vid'!V696</f>
        <v>25947</v>
      </c>
      <c r="Q697">
        <f t="shared" si="10"/>
        <v>10.163811274974622</v>
      </c>
      <c r="R697">
        <f>'Exploratory Data Analysis - vid'!X696</f>
        <v>557</v>
      </c>
    </row>
    <row r="698" spans="1:18" x14ac:dyDescent="0.35">
      <c r="A698">
        <v>696</v>
      </c>
      <c r="B698" t="str">
        <f>'Exploratory Data Analysis - vid'!B697</f>
        <v>bYC89iF_q6Y</v>
      </c>
      <c r="C698">
        <f>'Exploratory Data Analysis - vid'!N697</f>
        <v>1</v>
      </c>
      <c r="D698">
        <f>'Exploratory Data Analysis - vid'!O697</f>
        <v>2023</v>
      </c>
      <c r="E698">
        <f>IF('Exploratory Data Analysis - vid'!$AF697 = 'Multiple LR'!E$2,1,0)</f>
        <v>0</v>
      </c>
      <c r="F698">
        <f>IF('Exploratory Data Analysis - vid'!$AF697 = 'Multiple LR'!F$2,1,0)</f>
        <v>1</v>
      </c>
      <c r="G698">
        <f>IF('Exploratory Data Analysis - vid'!$AF697 = 'Multiple LR'!G$2,1,0)</f>
        <v>0</v>
      </c>
      <c r="H698">
        <f>IF('Exploratory Data Analysis - vid'!$AF697 = 'Multiple LR'!H$2,1,0)</f>
        <v>0</v>
      </c>
      <c r="I698">
        <f xml:space="preserve"> IF('Exploratory Data Analysis - vid'!$AL697='Multiple LR'!I$2,1,0)</f>
        <v>0</v>
      </c>
      <c r="J698">
        <f xml:space="preserve"> IF('Exploratory Data Analysis - vid'!$AL697='Multiple LR'!J$2,1,0)</f>
        <v>0</v>
      </c>
      <c r="K698">
        <f xml:space="preserve"> IF('Exploratory Data Analysis - vid'!$AL697='Multiple LR'!K$2,1,0)</f>
        <v>0</v>
      </c>
      <c r="L698">
        <f xml:space="preserve"> IF('Exploratory Data Analysis - vid'!$AL697='Multiple LR'!L$2,1,0)</f>
        <v>0</v>
      </c>
      <c r="M698">
        <f xml:space="preserve"> IF('Exploratory Data Analysis - vid'!$AL697='Multiple LR'!M$2,1,0)</f>
        <v>0</v>
      </c>
      <c r="N698">
        <f xml:space="preserve"> IF('Exploratory Data Analysis - vid'!$AL697='Multiple LR'!N$2,1,0)</f>
        <v>1</v>
      </c>
      <c r="O698">
        <v>1194</v>
      </c>
      <c r="P698">
        <f>'Exploratory Data Analysis - vid'!V697</f>
        <v>41972</v>
      </c>
      <c r="Q698">
        <f t="shared" si="10"/>
        <v>10.644758008277801</v>
      </c>
      <c r="R698">
        <f>'Exploratory Data Analysis - vid'!X697</f>
        <v>885</v>
      </c>
    </row>
    <row r="699" spans="1:18" x14ac:dyDescent="0.35">
      <c r="A699">
        <v>697</v>
      </c>
      <c r="B699" t="str">
        <f>'Exploratory Data Analysis - vid'!B698</f>
        <v>cazEv08bXFo</v>
      </c>
      <c r="C699">
        <f>'Exploratory Data Analysis - vid'!N698</f>
        <v>2</v>
      </c>
      <c r="D699">
        <f>'Exploratory Data Analysis - vid'!O698</f>
        <v>2023</v>
      </c>
      <c r="E699">
        <f>IF('Exploratory Data Analysis - vid'!$AF698 = 'Multiple LR'!E$2,1,0)</f>
        <v>0</v>
      </c>
      <c r="F699">
        <f>IF('Exploratory Data Analysis - vid'!$AF698 = 'Multiple LR'!F$2,1,0)</f>
        <v>1</v>
      </c>
      <c r="G699">
        <f>IF('Exploratory Data Analysis - vid'!$AF698 = 'Multiple LR'!G$2,1,0)</f>
        <v>0</v>
      </c>
      <c r="H699">
        <f>IF('Exploratory Data Analysis - vid'!$AF698 = 'Multiple LR'!H$2,1,0)</f>
        <v>0</v>
      </c>
      <c r="I699">
        <f xml:space="preserve"> IF('Exploratory Data Analysis - vid'!$AL698='Multiple LR'!I$2,1,0)</f>
        <v>0</v>
      </c>
      <c r="J699">
        <f xml:space="preserve"> IF('Exploratory Data Analysis - vid'!$AL698='Multiple LR'!J$2,1,0)</f>
        <v>1</v>
      </c>
      <c r="K699">
        <f xml:space="preserve"> IF('Exploratory Data Analysis - vid'!$AL698='Multiple LR'!K$2,1,0)</f>
        <v>0</v>
      </c>
      <c r="L699">
        <f xml:space="preserve"> IF('Exploratory Data Analysis - vid'!$AL698='Multiple LR'!L$2,1,0)</f>
        <v>0</v>
      </c>
      <c r="M699">
        <f xml:space="preserve"> IF('Exploratory Data Analysis - vid'!$AL698='Multiple LR'!M$2,1,0)</f>
        <v>0</v>
      </c>
      <c r="N699">
        <f xml:space="preserve"> IF('Exploratory Data Analysis - vid'!$AL698='Multiple LR'!N$2,1,0)</f>
        <v>0</v>
      </c>
      <c r="O699">
        <v>480</v>
      </c>
      <c r="P699">
        <f>'Exploratory Data Analysis - vid'!V698</f>
        <v>46504</v>
      </c>
      <c r="Q699">
        <f t="shared" si="10"/>
        <v>10.747293609381186</v>
      </c>
      <c r="R699">
        <f>'Exploratory Data Analysis - vid'!X698</f>
        <v>1462</v>
      </c>
    </row>
    <row r="700" spans="1:18" x14ac:dyDescent="0.35">
      <c r="A700">
        <v>698</v>
      </c>
      <c r="B700" t="str">
        <f>'Exploratory Data Analysis - vid'!B699</f>
        <v>9z5bk9Ryrnk</v>
      </c>
      <c r="C700">
        <f>'Exploratory Data Analysis - vid'!N699</f>
        <v>2</v>
      </c>
      <c r="D700">
        <f>'Exploratory Data Analysis - vid'!O699</f>
        <v>2023</v>
      </c>
      <c r="E700">
        <f>IF('Exploratory Data Analysis - vid'!$AF699 = 'Multiple LR'!E$2,1,0)</f>
        <v>1</v>
      </c>
      <c r="F700">
        <f>IF('Exploratory Data Analysis - vid'!$AF699 = 'Multiple LR'!F$2,1,0)</f>
        <v>0</v>
      </c>
      <c r="G700">
        <f>IF('Exploratory Data Analysis - vid'!$AF699 = 'Multiple LR'!G$2,1,0)</f>
        <v>0</v>
      </c>
      <c r="H700">
        <f>IF('Exploratory Data Analysis - vid'!$AF699 = 'Multiple LR'!H$2,1,0)</f>
        <v>0</v>
      </c>
      <c r="I700">
        <f xml:space="preserve"> IF('Exploratory Data Analysis - vid'!$AL699='Multiple LR'!I$2,1,0)</f>
        <v>0</v>
      </c>
      <c r="J700">
        <f xml:space="preserve"> IF('Exploratory Data Analysis - vid'!$AL699='Multiple LR'!J$2,1,0)</f>
        <v>0</v>
      </c>
      <c r="K700">
        <f xml:space="preserve"> IF('Exploratory Data Analysis - vid'!$AL699='Multiple LR'!K$2,1,0)</f>
        <v>1</v>
      </c>
      <c r="L700">
        <f xml:space="preserve"> IF('Exploratory Data Analysis - vid'!$AL699='Multiple LR'!L$2,1,0)</f>
        <v>0</v>
      </c>
      <c r="M700">
        <f xml:space="preserve"> IF('Exploratory Data Analysis - vid'!$AL699='Multiple LR'!M$2,1,0)</f>
        <v>0</v>
      </c>
      <c r="N700">
        <f xml:space="preserve"> IF('Exploratory Data Analysis - vid'!$AL699='Multiple LR'!N$2,1,0)</f>
        <v>0</v>
      </c>
      <c r="O700">
        <v>436</v>
      </c>
      <c r="P700">
        <f>'Exploratory Data Analysis - vid'!V699</f>
        <v>55785</v>
      </c>
      <c r="Q700">
        <f t="shared" si="10"/>
        <v>10.92926029502728</v>
      </c>
      <c r="R700">
        <f>'Exploratory Data Analysis - vid'!X699</f>
        <v>1063</v>
      </c>
    </row>
    <row r="701" spans="1:18" x14ac:dyDescent="0.35">
      <c r="A701">
        <v>699</v>
      </c>
      <c r="B701" t="str">
        <f>'Exploratory Data Analysis - vid'!B700</f>
        <v>hijGDGFUs8w</v>
      </c>
      <c r="C701">
        <f>'Exploratory Data Analysis - vid'!N700</f>
        <v>2</v>
      </c>
      <c r="D701">
        <f>'Exploratory Data Analysis - vid'!O700</f>
        <v>2023</v>
      </c>
      <c r="E701">
        <f>IF('Exploratory Data Analysis - vid'!$AF700 = 'Multiple LR'!E$2,1,0)</f>
        <v>1</v>
      </c>
      <c r="F701">
        <f>IF('Exploratory Data Analysis - vid'!$AF700 = 'Multiple LR'!F$2,1,0)</f>
        <v>0</v>
      </c>
      <c r="G701">
        <f>IF('Exploratory Data Analysis - vid'!$AF700 = 'Multiple LR'!G$2,1,0)</f>
        <v>0</v>
      </c>
      <c r="H701">
        <f>IF('Exploratory Data Analysis - vid'!$AF700 = 'Multiple LR'!H$2,1,0)</f>
        <v>0</v>
      </c>
      <c r="I701">
        <f xml:space="preserve"> IF('Exploratory Data Analysis - vid'!$AL700='Multiple LR'!I$2,1,0)</f>
        <v>0</v>
      </c>
      <c r="J701">
        <f xml:space="preserve"> IF('Exploratory Data Analysis - vid'!$AL700='Multiple LR'!J$2,1,0)</f>
        <v>1</v>
      </c>
      <c r="K701">
        <f xml:space="preserve"> IF('Exploratory Data Analysis - vid'!$AL700='Multiple LR'!K$2,1,0)</f>
        <v>0</v>
      </c>
      <c r="L701">
        <f xml:space="preserve"> IF('Exploratory Data Analysis - vid'!$AL700='Multiple LR'!L$2,1,0)</f>
        <v>0</v>
      </c>
      <c r="M701">
        <f xml:space="preserve"> IF('Exploratory Data Analysis - vid'!$AL700='Multiple LR'!M$2,1,0)</f>
        <v>0</v>
      </c>
      <c r="N701">
        <f xml:space="preserve"> IF('Exploratory Data Analysis - vid'!$AL700='Multiple LR'!N$2,1,0)</f>
        <v>0</v>
      </c>
      <c r="O701">
        <v>340</v>
      </c>
      <c r="P701">
        <f>'Exploratory Data Analysis - vid'!V700</f>
        <v>36145</v>
      </c>
      <c r="Q701">
        <f t="shared" si="10"/>
        <v>10.495293905434398</v>
      </c>
      <c r="R701">
        <f>'Exploratory Data Analysis - vid'!X700</f>
        <v>1017</v>
      </c>
    </row>
    <row r="702" spans="1:18" x14ac:dyDescent="0.35">
      <c r="A702">
        <v>700</v>
      </c>
      <c r="B702" t="str">
        <f>'Exploratory Data Analysis - vid'!B701</f>
        <v>UJZEhfuKwOo</v>
      </c>
      <c r="C702">
        <f>'Exploratory Data Analysis - vid'!N701</f>
        <v>2</v>
      </c>
      <c r="D702">
        <f>'Exploratory Data Analysis - vid'!O701</f>
        <v>2023</v>
      </c>
      <c r="E702">
        <f>IF('Exploratory Data Analysis - vid'!$AF701 = 'Multiple LR'!E$2,1,0)</f>
        <v>1</v>
      </c>
      <c r="F702">
        <f>IF('Exploratory Data Analysis - vid'!$AF701 = 'Multiple LR'!F$2,1,0)</f>
        <v>0</v>
      </c>
      <c r="G702">
        <f>IF('Exploratory Data Analysis - vid'!$AF701 = 'Multiple LR'!G$2,1,0)</f>
        <v>0</v>
      </c>
      <c r="H702">
        <f>IF('Exploratory Data Analysis - vid'!$AF701 = 'Multiple LR'!H$2,1,0)</f>
        <v>0</v>
      </c>
      <c r="I702">
        <f xml:space="preserve"> IF('Exploratory Data Analysis - vid'!$AL701='Multiple LR'!I$2,1,0)</f>
        <v>0</v>
      </c>
      <c r="J702">
        <f xml:space="preserve"> IF('Exploratory Data Analysis - vid'!$AL701='Multiple LR'!J$2,1,0)</f>
        <v>0</v>
      </c>
      <c r="K702">
        <f xml:space="preserve"> IF('Exploratory Data Analysis - vid'!$AL701='Multiple LR'!K$2,1,0)</f>
        <v>1</v>
      </c>
      <c r="L702">
        <f xml:space="preserve"> IF('Exploratory Data Analysis - vid'!$AL701='Multiple LR'!L$2,1,0)</f>
        <v>0</v>
      </c>
      <c r="M702">
        <f xml:space="preserve"> IF('Exploratory Data Analysis - vid'!$AL701='Multiple LR'!M$2,1,0)</f>
        <v>0</v>
      </c>
      <c r="N702">
        <f xml:space="preserve"> IF('Exploratory Data Analysis - vid'!$AL701='Multiple LR'!N$2,1,0)</f>
        <v>0</v>
      </c>
      <c r="O702">
        <v>433</v>
      </c>
      <c r="P702">
        <f>'Exploratory Data Analysis - vid'!V701</f>
        <v>228702</v>
      </c>
      <c r="Q702">
        <f t="shared" si="10"/>
        <v>12.340175125053527</v>
      </c>
      <c r="R702">
        <f>'Exploratory Data Analysis - vid'!X701</f>
        <v>1922</v>
      </c>
    </row>
    <row r="703" spans="1:18" x14ac:dyDescent="0.35">
      <c r="A703">
        <v>701</v>
      </c>
      <c r="B703" t="str">
        <f>'Exploratory Data Analysis - vid'!B702</f>
        <v>tbTm9sWAklI</v>
      </c>
      <c r="C703">
        <f>'Exploratory Data Analysis - vid'!N702</f>
        <v>2</v>
      </c>
      <c r="D703">
        <f>'Exploratory Data Analysis - vid'!O702</f>
        <v>2023</v>
      </c>
      <c r="E703">
        <f>IF('Exploratory Data Analysis - vid'!$AF702 = 'Multiple LR'!E$2,1,0)</f>
        <v>1</v>
      </c>
      <c r="F703">
        <f>IF('Exploratory Data Analysis - vid'!$AF702 = 'Multiple LR'!F$2,1,0)</f>
        <v>0</v>
      </c>
      <c r="G703">
        <f>IF('Exploratory Data Analysis - vid'!$AF702 = 'Multiple LR'!G$2,1,0)</f>
        <v>0</v>
      </c>
      <c r="H703">
        <f>IF('Exploratory Data Analysis - vid'!$AF702 = 'Multiple LR'!H$2,1,0)</f>
        <v>0</v>
      </c>
      <c r="I703">
        <f xml:space="preserve"> IF('Exploratory Data Analysis - vid'!$AL702='Multiple LR'!I$2,1,0)</f>
        <v>0</v>
      </c>
      <c r="J703">
        <f xml:space="preserve"> IF('Exploratory Data Analysis - vid'!$AL702='Multiple LR'!J$2,1,0)</f>
        <v>0</v>
      </c>
      <c r="K703">
        <f xml:space="preserve"> IF('Exploratory Data Analysis - vid'!$AL702='Multiple LR'!K$2,1,0)</f>
        <v>0</v>
      </c>
      <c r="L703">
        <f xml:space="preserve"> IF('Exploratory Data Analysis - vid'!$AL702='Multiple LR'!L$2,1,0)</f>
        <v>1</v>
      </c>
      <c r="M703">
        <f xml:space="preserve"> IF('Exploratory Data Analysis - vid'!$AL702='Multiple LR'!M$2,1,0)</f>
        <v>0</v>
      </c>
      <c r="N703">
        <f xml:space="preserve"> IF('Exploratory Data Analysis - vid'!$AL702='Multiple LR'!N$2,1,0)</f>
        <v>0</v>
      </c>
      <c r="O703">
        <v>405</v>
      </c>
      <c r="P703">
        <f>'Exploratory Data Analysis - vid'!V702</f>
        <v>47584</v>
      </c>
      <c r="Q703">
        <f t="shared" si="10"/>
        <v>10.770251849259882</v>
      </c>
      <c r="R703">
        <f>'Exploratory Data Analysis - vid'!X702</f>
        <v>1123</v>
      </c>
    </row>
    <row r="704" spans="1:18" x14ac:dyDescent="0.35">
      <c r="A704">
        <v>702</v>
      </c>
      <c r="B704" t="str">
        <f>'Exploratory Data Analysis - vid'!B703</f>
        <v>qKD7Ghgbwrk</v>
      </c>
      <c r="C704">
        <f>'Exploratory Data Analysis - vid'!N703</f>
        <v>2</v>
      </c>
      <c r="D704">
        <f>'Exploratory Data Analysis - vid'!O703</f>
        <v>2023</v>
      </c>
      <c r="E704">
        <f>IF('Exploratory Data Analysis - vid'!$AF703 = 'Multiple LR'!E$2,1,0)</f>
        <v>0</v>
      </c>
      <c r="F704">
        <f>IF('Exploratory Data Analysis - vid'!$AF703 = 'Multiple LR'!F$2,1,0)</f>
        <v>0</v>
      </c>
      <c r="G704">
        <f>IF('Exploratory Data Analysis - vid'!$AF703 = 'Multiple LR'!G$2,1,0)</f>
        <v>1</v>
      </c>
      <c r="H704">
        <f>IF('Exploratory Data Analysis - vid'!$AF703 = 'Multiple LR'!H$2,1,0)</f>
        <v>0</v>
      </c>
      <c r="I704">
        <f xml:space="preserve"> IF('Exploratory Data Analysis - vid'!$AL703='Multiple LR'!I$2,1,0)</f>
        <v>0</v>
      </c>
      <c r="J704">
        <f xml:space="preserve"> IF('Exploratory Data Analysis - vid'!$AL703='Multiple LR'!J$2,1,0)</f>
        <v>0</v>
      </c>
      <c r="K704">
        <f xml:space="preserve"> IF('Exploratory Data Analysis - vid'!$AL703='Multiple LR'!K$2,1,0)</f>
        <v>0</v>
      </c>
      <c r="L704">
        <f xml:space="preserve"> IF('Exploratory Data Analysis - vid'!$AL703='Multiple LR'!L$2,1,0)</f>
        <v>0</v>
      </c>
      <c r="M704">
        <f xml:space="preserve"> IF('Exploratory Data Analysis - vid'!$AL703='Multiple LR'!M$2,1,0)</f>
        <v>0</v>
      </c>
      <c r="N704">
        <f xml:space="preserve"> IF('Exploratory Data Analysis - vid'!$AL703='Multiple LR'!N$2,1,0)</f>
        <v>1</v>
      </c>
      <c r="O704">
        <v>439</v>
      </c>
      <c r="P704">
        <f>'Exploratory Data Analysis - vid'!V703</f>
        <v>60859</v>
      </c>
      <c r="Q704">
        <f t="shared" si="10"/>
        <v>11.016314992162503</v>
      </c>
      <c r="R704">
        <f>'Exploratory Data Analysis - vid'!X703</f>
        <v>1123</v>
      </c>
    </row>
    <row r="705" spans="1:18" x14ac:dyDescent="0.35">
      <c r="A705">
        <v>703</v>
      </c>
      <c r="B705" t="str">
        <f>'Exploratory Data Analysis - vid'!B704</f>
        <v>2HdsXtd6Sqc</v>
      </c>
      <c r="C705">
        <f>'Exploratory Data Analysis - vid'!N704</f>
        <v>2</v>
      </c>
      <c r="D705">
        <f>'Exploratory Data Analysis - vid'!O704</f>
        <v>2023</v>
      </c>
      <c r="E705">
        <f>IF('Exploratory Data Analysis - vid'!$AF704 = 'Multiple LR'!E$2,1,0)</f>
        <v>0</v>
      </c>
      <c r="F705">
        <f>IF('Exploratory Data Analysis - vid'!$AF704 = 'Multiple LR'!F$2,1,0)</f>
        <v>1</v>
      </c>
      <c r="G705">
        <f>IF('Exploratory Data Analysis - vid'!$AF704 = 'Multiple LR'!G$2,1,0)</f>
        <v>0</v>
      </c>
      <c r="H705">
        <f>IF('Exploratory Data Analysis - vid'!$AF704 = 'Multiple LR'!H$2,1,0)</f>
        <v>0</v>
      </c>
      <c r="I705">
        <f xml:space="preserve"> IF('Exploratory Data Analysis - vid'!$AL704='Multiple LR'!I$2,1,0)</f>
        <v>0</v>
      </c>
      <c r="J705">
        <f xml:space="preserve"> IF('Exploratory Data Analysis - vid'!$AL704='Multiple LR'!J$2,1,0)</f>
        <v>1</v>
      </c>
      <c r="K705">
        <f xml:space="preserve"> IF('Exploratory Data Analysis - vid'!$AL704='Multiple LR'!K$2,1,0)</f>
        <v>0</v>
      </c>
      <c r="L705">
        <f xml:space="preserve"> IF('Exploratory Data Analysis - vid'!$AL704='Multiple LR'!L$2,1,0)</f>
        <v>0</v>
      </c>
      <c r="M705">
        <f xml:space="preserve"> IF('Exploratory Data Analysis - vid'!$AL704='Multiple LR'!M$2,1,0)</f>
        <v>0</v>
      </c>
      <c r="N705">
        <f xml:space="preserve"> IF('Exploratory Data Analysis - vid'!$AL704='Multiple LR'!N$2,1,0)</f>
        <v>0</v>
      </c>
      <c r="O705">
        <v>401</v>
      </c>
      <c r="P705">
        <f>'Exploratory Data Analysis - vid'!V704</f>
        <v>41080</v>
      </c>
      <c r="Q705">
        <f t="shared" si="10"/>
        <v>10.623276664042494</v>
      </c>
      <c r="R705">
        <f>'Exploratory Data Analysis - vid'!X704</f>
        <v>1205</v>
      </c>
    </row>
    <row r="706" spans="1:18" x14ac:dyDescent="0.35">
      <c r="A706">
        <v>704</v>
      </c>
      <c r="B706" t="str">
        <f>'Exploratory Data Analysis - vid'!B705</f>
        <v>Df8F-q4MrK0</v>
      </c>
      <c r="C706">
        <f>'Exploratory Data Analysis - vid'!N705</f>
        <v>2</v>
      </c>
      <c r="D706">
        <f>'Exploratory Data Analysis - vid'!O705</f>
        <v>2023</v>
      </c>
      <c r="E706">
        <f>IF('Exploratory Data Analysis - vid'!$AF705 = 'Multiple LR'!E$2,1,0)</f>
        <v>1</v>
      </c>
      <c r="F706">
        <f>IF('Exploratory Data Analysis - vid'!$AF705 = 'Multiple LR'!F$2,1,0)</f>
        <v>0</v>
      </c>
      <c r="G706">
        <f>IF('Exploratory Data Analysis - vid'!$AF705 = 'Multiple LR'!G$2,1,0)</f>
        <v>0</v>
      </c>
      <c r="H706">
        <f>IF('Exploratory Data Analysis - vid'!$AF705 = 'Multiple LR'!H$2,1,0)</f>
        <v>0</v>
      </c>
      <c r="I706">
        <f xml:space="preserve"> IF('Exploratory Data Analysis - vid'!$AL705='Multiple LR'!I$2,1,0)</f>
        <v>1</v>
      </c>
      <c r="J706">
        <f xml:space="preserve"> IF('Exploratory Data Analysis - vid'!$AL705='Multiple LR'!J$2,1,0)</f>
        <v>0</v>
      </c>
      <c r="K706">
        <f xml:space="preserve"> IF('Exploratory Data Analysis - vid'!$AL705='Multiple LR'!K$2,1,0)</f>
        <v>0</v>
      </c>
      <c r="L706">
        <f xml:space="preserve"> IF('Exploratory Data Analysis - vid'!$AL705='Multiple LR'!L$2,1,0)</f>
        <v>0</v>
      </c>
      <c r="M706">
        <f xml:space="preserve"> IF('Exploratory Data Analysis - vid'!$AL705='Multiple LR'!M$2,1,0)</f>
        <v>0</v>
      </c>
      <c r="N706">
        <f xml:space="preserve"> IF('Exploratory Data Analysis - vid'!$AL705='Multiple LR'!N$2,1,0)</f>
        <v>0</v>
      </c>
      <c r="O706">
        <v>640</v>
      </c>
      <c r="P706">
        <f>'Exploratory Data Analysis - vid'!V705</f>
        <v>27887</v>
      </c>
      <c r="Q706">
        <f t="shared" si="10"/>
        <v>10.235915909400319</v>
      </c>
      <c r="R706">
        <f>'Exploratory Data Analysis - vid'!X705</f>
        <v>346</v>
      </c>
    </row>
    <row r="707" spans="1:18" x14ac:dyDescent="0.35">
      <c r="A707">
        <v>705</v>
      </c>
      <c r="B707" t="str">
        <f>'Exploratory Data Analysis - vid'!B706</f>
        <v>oPCpVEtqEqI</v>
      </c>
      <c r="C707">
        <f>'Exploratory Data Analysis - vid'!N706</f>
        <v>2</v>
      </c>
      <c r="D707">
        <f>'Exploratory Data Analysis - vid'!O706</f>
        <v>2023</v>
      </c>
      <c r="E707">
        <f>IF('Exploratory Data Analysis - vid'!$AF706 = 'Multiple LR'!E$2,1,0)</f>
        <v>1</v>
      </c>
      <c r="F707">
        <f>IF('Exploratory Data Analysis - vid'!$AF706 = 'Multiple LR'!F$2,1,0)</f>
        <v>0</v>
      </c>
      <c r="G707">
        <f>IF('Exploratory Data Analysis - vid'!$AF706 = 'Multiple LR'!G$2,1,0)</f>
        <v>0</v>
      </c>
      <c r="H707">
        <f>IF('Exploratory Data Analysis - vid'!$AF706 = 'Multiple LR'!H$2,1,0)</f>
        <v>0</v>
      </c>
      <c r="I707">
        <f xml:space="preserve"> IF('Exploratory Data Analysis - vid'!$AL706='Multiple LR'!I$2,1,0)</f>
        <v>0</v>
      </c>
      <c r="J707">
        <f xml:space="preserve"> IF('Exploratory Data Analysis - vid'!$AL706='Multiple LR'!J$2,1,0)</f>
        <v>0</v>
      </c>
      <c r="K707">
        <f xml:space="preserve"> IF('Exploratory Data Analysis - vid'!$AL706='Multiple LR'!K$2,1,0)</f>
        <v>0</v>
      </c>
      <c r="L707">
        <f xml:space="preserve"> IF('Exploratory Data Analysis - vid'!$AL706='Multiple LR'!L$2,1,0)</f>
        <v>1</v>
      </c>
      <c r="M707">
        <f xml:space="preserve"> IF('Exploratory Data Analysis - vid'!$AL706='Multiple LR'!M$2,1,0)</f>
        <v>0</v>
      </c>
      <c r="N707">
        <f xml:space="preserve"> IF('Exploratory Data Analysis - vid'!$AL706='Multiple LR'!N$2,1,0)</f>
        <v>0</v>
      </c>
      <c r="O707">
        <v>569</v>
      </c>
      <c r="P707">
        <f>'Exploratory Data Analysis - vid'!V706</f>
        <v>19514</v>
      </c>
      <c r="Q707">
        <f t="shared" si="10"/>
        <v>9.8788874356678953</v>
      </c>
      <c r="R707">
        <f>'Exploratory Data Analysis - vid'!X706</f>
        <v>516</v>
      </c>
    </row>
    <row r="708" spans="1:18" x14ac:dyDescent="0.35">
      <c r="A708">
        <v>706</v>
      </c>
      <c r="B708" t="str">
        <f>'Exploratory Data Analysis - vid'!B707</f>
        <v>Z39hpase0f4</v>
      </c>
      <c r="C708">
        <f>'Exploratory Data Analysis - vid'!N707</f>
        <v>3</v>
      </c>
      <c r="D708">
        <f>'Exploratory Data Analysis - vid'!O707</f>
        <v>2023</v>
      </c>
      <c r="E708">
        <f>IF('Exploratory Data Analysis - vid'!$AF707 = 'Multiple LR'!E$2,1,0)</f>
        <v>0</v>
      </c>
      <c r="F708">
        <f>IF('Exploratory Data Analysis - vid'!$AF707 = 'Multiple LR'!F$2,1,0)</f>
        <v>1</v>
      </c>
      <c r="G708">
        <f>IF('Exploratory Data Analysis - vid'!$AF707 = 'Multiple LR'!G$2,1,0)</f>
        <v>0</v>
      </c>
      <c r="H708">
        <f>IF('Exploratory Data Analysis - vid'!$AF707 = 'Multiple LR'!H$2,1,0)</f>
        <v>0</v>
      </c>
      <c r="I708">
        <f xml:space="preserve"> IF('Exploratory Data Analysis - vid'!$AL707='Multiple LR'!I$2,1,0)</f>
        <v>0</v>
      </c>
      <c r="J708">
        <f xml:space="preserve"> IF('Exploratory Data Analysis - vid'!$AL707='Multiple LR'!J$2,1,0)</f>
        <v>1</v>
      </c>
      <c r="K708">
        <f xml:space="preserve"> IF('Exploratory Data Analysis - vid'!$AL707='Multiple LR'!K$2,1,0)</f>
        <v>0</v>
      </c>
      <c r="L708">
        <f xml:space="preserve"> IF('Exploratory Data Analysis - vid'!$AL707='Multiple LR'!L$2,1,0)</f>
        <v>0</v>
      </c>
      <c r="M708">
        <f xml:space="preserve"> IF('Exploratory Data Analysis - vid'!$AL707='Multiple LR'!M$2,1,0)</f>
        <v>0</v>
      </c>
      <c r="N708">
        <f xml:space="preserve"> IF('Exploratory Data Analysis - vid'!$AL707='Multiple LR'!N$2,1,0)</f>
        <v>0</v>
      </c>
      <c r="O708">
        <v>551</v>
      </c>
      <c r="P708">
        <f>'Exploratory Data Analysis - vid'!V707</f>
        <v>42764</v>
      </c>
      <c r="Q708">
        <f t="shared" ref="Q708:Q771" si="11">LN(P708)</f>
        <v>10.663451906133391</v>
      </c>
      <c r="R708">
        <f>'Exploratory Data Analysis - vid'!X707</f>
        <v>1125</v>
      </c>
    </row>
    <row r="709" spans="1:18" x14ac:dyDescent="0.35">
      <c r="A709">
        <v>707</v>
      </c>
      <c r="B709" t="str">
        <f>'Exploratory Data Analysis - vid'!B708</f>
        <v>8QhoiNjUftU</v>
      </c>
      <c r="C709">
        <f>'Exploratory Data Analysis - vid'!N708</f>
        <v>3</v>
      </c>
      <c r="D709">
        <f>'Exploratory Data Analysis - vid'!O708</f>
        <v>2023</v>
      </c>
      <c r="E709">
        <f>IF('Exploratory Data Analysis - vid'!$AF708 = 'Multiple LR'!E$2,1,0)</f>
        <v>1</v>
      </c>
      <c r="F709">
        <f>IF('Exploratory Data Analysis - vid'!$AF708 = 'Multiple LR'!F$2,1,0)</f>
        <v>0</v>
      </c>
      <c r="G709">
        <f>IF('Exploratory Data Analysis - vid'!$AF708 = 'Multiple LR'!G$2,1,0)</f>
        <v>0</v>
      </c>
      <c r="H709">
        <f>IF('Exploratory Data Analysis - vid'!$AF708 = 'Multiple LR'!H$2,1,0)</f>
        <v>0</v>
      </c>
      <c r="I709">
        <f xml:space="preserve"> IF('Exploratory Data Analysis - vid'!$AL708='Multiple LR'!I$2,1,0)</f>
        <v>0</v>
      </c>
      <c r="J709">
        <f xml:space="preserve"> IF('Exploratory Data Analysis - vid'!$AL708='Multiple LR'!J$2,1,0)</f>
        <v>1</v>
      </c>
      <c r="K709">
        <f xml:space="preserve"> IF('Exploratory Data Analysis - vid'!$AL708='Multiple LR'!K$2,1,0)</f>
        <v>0</v>
      </c>
      <c r="L709">
        <f xml:space="preserve"> IF('Exploratory Data Analysis - vid'!$AL708='Multiple LR'!L$2,1,0)</f>
        <v>0</v>
      </c>
      <c r="M709">
        <f xml:space="preserve"> IF('Exploratory Data Analysis - vid'!$AL708='Multiple LR'!M$2,1,0)</f>
        <v>0</v>
      </c>
      <c r="N709">
        <f xml:space="preserve"> IF('Exploratory Data Analysis - vid'!$AL708='Multiple LR'!N$2,1,0)</f>
        <v>0</v>
      </c>
      <c r="O709">
        <v>655</v>
      </c>
      <c r="P709">
        <f>'Exploratory Data Analysis - vid'!V708</f>
        <v>452853</v>
      </c>
      <c r="Q709">
        <f t="shared" si="11"/>
        <v>13.02332284849132</v>
      </c>
      <c r="R709">
        <f>'Exploratory Data Analysis - vid'!X708</f>
        <v>5162</v>
      </c>
    </row>
    <row r="710" spans="1:18" x14ac:dyDescent="0.35">
      <c r="A710">
        <v>708</v>
      </c>
      <c r="B710" t="str">
        <f>'Exploratory Data Analysis - vid'!B709</f>
        <v>R0ETUrFqu50</v>
      </c>
      <c r="C710">
        <f>'Exploratory Data Analysis - vid'!N709</f>
        <v>3</v>
      </c>
      <c r="D710">
        <f>'Exploratory Data Analysis - vid'!O709</f>
        <v>2023</v>
      </c>
      <c r="E710">
        <f>IF('Exploratory Data Analysis - vid'!$AF709 = 'Multiple LR'!E$2,1,0)</f>
        <v>0</v>
      </c>
      <c r="F710">
        <f>IF('Exploratory Data Analysis - vid'!$AF709 = 'Multiple LR'!F$2,1,0)</f>
        <v>1</v>
      </c>
      <c r="G710">
        <f>IF('Exploratory Data Analysis - vid'!$AF709 = 'Multiple LR'!G$2,1,0)</f>
        <v>0</v>
      </c>
      <c r="H710">
        <f>IF('Exploratory Data Analysis - vid'!$AF709 = 'Multiple LR'!H$2,1,0)</f>
        <v>0</v>
      </c>
      <c r="I710">
        <f xml:space="preserve"> IF('Exploratory Data Analysis - vid'!$AL709='Multiple LR'!I$2,1,0)</f>
        <v>0</v>
      </c>
      <c r="J710">
        <f xml:space="preserve"> IF('Exploratory Data Analysis - vid'!$AL709='Multiple LR'!J$2,1,0)</f>
        <v>0</v>
      </c>
      <c r="K710">
        <f xml:space="preserve"> IF('Exploratory Data Analysis - vid'!$AL709='Multiple LR'!K$2,1,0)</f>
        <v>0</v>
      </c>
      <c r="L710">
        <f xml:space="preserve"> IF('Exploratory Data Analysis - vid'!$AL709='Multiple LR'!L$2,1,0)</f>
        <v>0</v>
      </c>
      <c r="M710">
        <f xml:space="preserve"> IF('Exploratory Data Analysis - vid'!$AL709='Multiple LR'!M$2,1,0)</f>
        <v>0</v>
      </c>
      <c r="N710">
        <f xml:space="preserve"> IF('Exploratory Data Analysis - vid'!$AL709='Multiple LR'!N$2,1,0)</f>
        <v>1</v>
      </c>
      <c r="O710">
        <v>343</v>
      </c>
      <c r="P710">
        <f>'Exploratory Data Analysis - vid'!V709</f>
        <v>55853</v>
      </c>
      <c r="Q710">
        <f t="shared" si="11"/>
        <v>10.930478518363595</v>
      </c>
      <c r="R710">
        <f>'Exploratory Data Analysis - vid'!X709</f>
        <v>1740</v>
      </c>
    </row>
    <row r="711" spans="1:18" x14ac:dyDescent="0.35">
      <c r="A711">
        <v>709</v>
      </c>
      <c r="B711" t="str">
        <f>'Exploratory Data Analysis - vid'!B710</f>
        <v>teb9ySkwF1I</v>
      </c>
      <c r="C711">
        <f>'Exploratory Data Analysis - vid'!N710</f>
        <v>3</v>
      </c>
      <c r="D711">
        <f>'Exploratory Data Analysis - vid'!O710</f>
        <v>2023</v>
      </c>
      <c r="E711">
        <f>IF('Exploratory Data Analysis - vid'!$AF710 = 'Multiple LR'!E$2,1,0)</f>
        <v>1</v>
      </c>
      <c r="F711">
        <f>IF('Exploratory Data Analysis - vid'!$AF710 = 'Multiple LR'!F$2,1,0)</f>
        <v>0</v>
      </c>
      <c r="G711">
        <f>IF('Exploratory Data Analysis - vid'!$AF710 = 'Multiple LR'!G$2,1,0)</f>
        <v>0</v>
      </c>
      <c r="H711">
        <f>IF('Exploratory Data Analysis - vid'!$AF710 = 'Multiple LR'!H$2,1,0)</f>
        <v>0</v>
      </c>
      <c r="I711">
        <f xml:space="preserve"> IF('Exploratory Data Analysis - vid'!$AL710='Multiple LR'!I$2,1,0)</f>
        <v>0</v>
      </c>
      <c r="J711">
        <f xml:space="preserve"> IF('Exploratory Data Analysis - vid'!$AL710='Multiple LR'!J$2,1,0)</f>
        <v>0</v>
      </c>
      <c r="K711">
        <f xml:space="preserve"> IF('Exploratory Data Analysis - vid'!$AL710='Multiple LR'!K$2,1,0)</f>
        <v>1</v>
      </c>
      <c r="L711">
        <f xml:space="preserve"> IF('Exploratory Data Analysis - vid'!$AL710='Multiple LR'!L$2,1,0)</f>
        <v>0</v>
      </c>
      <c r="M711">
        <f xml:space="preserve"> IF('Exploratory Data Analysis - vid'!$AL710='Multiple LR'!M$2,1,0)</f>
        <v>0</v>
      </c>
      <c r="N711">
        <f xml:space="preserve"> IF('Exploratory Data Analysis - vid'!$AL710='Multiple LR'!N$2,1,0)</f>
        <v>0</v>
      </c>
      <c r="O711">
        <v>479</v>
      </c>
      <c r="P711">
        <f>'Exploratory Data Analysis - vid'!V710</f>
        <v>17703</v>
      </c>
      <c r="Q711">
        <f t="shared" si="11"/>
        <v>9.7814893957252789</v>
      </c>
      <c r="R711">
        <f>'Exploratory Data Analysis - vid'!X710</f>
        <v>350</v>
      </c>
    </row>
    <row r="712" spans="1:18" x14ac:dyDescent="0.35">
      <c r="A712">
        <v>710</v>
      </c>
      <c r="B712" t="str">
        <f>'Exploratory Data Analysis - vid'!B711</f>
        <v>QST8Nkj9LLE</v>
      </c>
      <c r="C712">
        <f>'Exploratory Data Analysis - vid'!N711</f>
        <v>3</v>
      </c>
      <c r="D712">
        <f>'Exploratory Data Analysis - vid'!O711</f>
        <v>2023</v>
      </c>
      <c r="E712">
        <f>IF('Exploratory Data Analysis - vid'!$AF711 = 'Multiple LR'!E$2,1,0)</f>
        <v>0</v>
      </c>
      <c r="F712">
        <f>IF('Exploratory Data Analysis - vid'!$AF711 = 'Multiple LR'!F$2,1,0)</f>
        <v>0</v>
      </c>
      <c r="G712">
        <f>IF('Exploratory Data Analysis - vid'!$AF711 = 'Multiple LR'!G$2,1,0)</f>
        <v>1</v>
      </c>
      <c r="H712">
        <f>IF('Exploratory Data Analysis - vid'!$AF711 = 'Multiple LR'!H$2,1,0)</f>
        <v>0</v>
      </c>
      <c r="I712">
        <f xml:space="preserve"> IF('Exploratory Data Analysis - vid'!$AL711='Multiple LR'!I$2,1,0)</f>
        <v>0</v>
      </c>
      <c r="J712">
        <f xml:space="preserve"> IF('Exploratory Data Analysis - vid'!$AL711='Multiple LR'!J$2,1,0)</f>
        <v>1</v>
      </c>
      <c r="K712">
        <f xml:space="preserve"> IF('Exploratory Data Analysis - vid'!$AL711='Multiple LR'!K$2,1,0)</f>
        <v>0</v>
      </c>
      <c r="L712">
        <f xml:space="preserve"> IF('Exploratory Data Analysis - vid'!$AL711='Multiple LR'!L$2,1,0)</f>
        <v>0</v>
      </c>
      <c r="M712">
        <f xml:space="preserve"> IF('Exploratory Data Analysis - vid'!$AL711='Multiple LR'!M$2,1,0)</f>
        <v>0</v>
      </c>
      <c r="N712">
        <f xml:space="preserve"> IF('Exploratory Data Analysis - vid'!$AL711='Multiple LR'!N$2,1,0)</f>
        <v>0</v>
      </c>
      <c r="O712">
        <v>444</v>
      </c>
      <c r="P712">
        <f>'Exploratory Data Analysis - vid'!V711</f>
        <v>135293</v>
      </c>
      <c r="Q712">
        <f t="shared" si="11"/>
        <v>11.815198075939476</v>
      </c>
      <c r="R712">
        <f>'Exploratory Data Analysis - vid'!X711</f>
        <v>3531</v>
      </c>
    </row>
    <row r="713" spans="1:18" x14ac:dyDescent="0.35">
      <c r="A713">
        <v>711</v>
      </c>
      <c r="B713" t="str">
        <f>'Exploratory Data Analysis - vid'!B712</f>
        <v>RvE7_91Th6E</v>
      </c>
      <c r="C713">
        <f>'Exploratory Data Analysis - vid'!N712</f>
        <v>3</v>
      </c>
      <c r="D713">
        <f>'Exploratory Data Analysis - vid'!O712</f>
        <v>2023</v>
      </c>
      <c r="E713">
        <f>IF('Exploratory Data Analysis - vid'!$AF712 = 'Multiple LR'!E$2,1,0)</f>
        <v>1</v>
      </c>
      <c r="F713">
        <f>IF('Exploratory Data Analysis - vid'!$AF712 = 'Multiple LR'!F$2,1,0)</f>
        <v>0</v>
      </c>
      <c r="G713">
        <f>IF('Exploratory Data Analysis - vid'!$AF712 = 'Multiple LR'!G$2,1,0)</f>
        <v>0</v>
      </c>
      <c r="H713">
        <f>IF('Exploratory Data Analysis - vid'!$AF712 = 'Multiple LR'!H$2,1,0)</f>
        <v>0</v>
      </c>
      <c r="I713">
        <f xml:space="preserve"> IF('Exploratory Data Analysis - vid'!$AL712='Multiple LR'!I$2,1,0)</f>
        <v>0</v>
      </c>
      <c r="J713">
        <f xml:space="preserve"> IF('Exploratory Data Analysis - vid'!$AL712='Multiple LR'!J$2,1,0)</f>
        <v>0</v>
      </c>
      <c r="K713">
        <f xml:space="preserve"> IF('Exploratory Data Analysis - vid'!$AL712='Multiple LR'!K$2,1,0)</f>
        <v>1</v>
      </c>
      <c r="L713">
        <f xml:space="preserve"> IF('Exploratory Data Analysis - vid'!$AL712='Multiple LR'!L$2,1,0)</f>
        <v>0</v>
      </c>
      <c r="M713">
        <f xml:space="preserve"> IF('Exploratory Data Analysis - vid'!$AL712='Multiple LR'!M$2,1,0)</f>
        <v>0</v>
      </c>
      <c r="N713">
        <f xml:space="preserve"> IF('Exploratory Data Analysis - vid'!$AL712='Multiple LR'!N$2,1,0)</f>
        <v>0</v>
      </c>
      <c r="O713">
        <v>572</v>
      </c>
      <c r="P713">
        <f>'Exploratory Data Analysis - vid'!V712</f>
        <v>15490</v>
      </c>
      <c r="Q713">
        <f t="shared" si="11"/>
        <v>9.6479499334109136</v>
      </c>
      <c r="R713">
        <f>'Exploratory Data Analysis - vid'!X712</f>
        <v>270</v>
      </c>
    </row>
    <row r="714" spans="1:18" x14ac:dyDescent="0.35">
      <c r="A714">
        <v>712</v>
      </c>
      <c r="B714" t="str">
        <f>'Exploratory Data Analysis - vid'!B713</f>
        <v>0XXhH7NxA4M</v>
      </c>
      <c r="C714">
        <f>'Exploratory Data Analysis - vid'!N713</f>
        <v>3</v>
      </c>
      <c r="D714">
        <f>'Exploratory Data Analysis - vid'!O713</f>
        <v>2023</v>
      </c>
      <c r="E714">
        <f>IF('Exploratory Data Analysis - vid'!$AF713 = 'Multiple LR'!E$2,1,0)</f>
        <v>0</v>
      </c>
      <c r="F714">
        <f>IF('Exploratory Data Analysis - vid'!$AF713 = 'Multiple LR'!F$2,1,0)</f>
        <v>1</v>
      </c>
      <c r="G714">
        <f>IF('Exploratory Data Analysis - vid'!$AF713 = 'Multiple LR'!G$2,1,0)</f>
        <v>0</v>
      </c>
      <c r="H714">
        <f>IF('Exploratory Data Analysis - vid'!$AF713 = 'Multiple LR'!H$2,1,0)</f>
        <v>0</v>
      </c>
      <c r="I714">
        <f xml:space="preserve"> IF('Exploratory Data Analysis - vid'!$AL713='Multiple LR'!I$2,1,0)</f>
        <v>0</v>
      </c>
      <c r="J714">
        <f xml:space="preserve"> IF('Exploratory Data Analysis - vid'!$AL713='Multiple LR'!J$2,1,0)</f>
        <v>0</v>
      </c>
      <c r="K714">
        <f xml:space="preserve"> IF('Exploratory Data Analysis - vid'!$AL713='Multiple LR'!K$2,1,0)</f>
        <v>0</v>
      </c>
      <c r="L714">
        <f xml:space="preserve"> IF('Exploratory Data Analysis - vid'!$AL713='Multiple LR'!L$2,1,0)</f>
        <v>0</v>
      </c>
      <c r="M714">
        <f xml:space="preserve"> IF('Exploratory Data Analysis - vid'!$AL713='Multiple LR'!M$2,1,0)</f>
        <v>0</v>
      </c>
      <c r="N714">
        <f xml:space="preserve"> IF('Exploratory Data Analysis - vid'!$AL713='Multiple LR'!N$2,1,0)</f>
        <v>1</v>
      </c>
      <c r="O714">
        <v>526</v>
      </c>
      <c r="P714">
        <f>'Exploratory Data Analysis - vid'!V713</f>
        <v>30379</v>
      </c>
      <c r="Q714">
        <f t="shared" si="11"/>
        <v>10.321506859215644</v>
      </c>
      <c r="R714">
        <f>'Exploratory Data Analysis - vid'!X713</f>
        <v>831</v>
      </c>
    </row>
    <row r="715" spans="1:18" x14ac:dyDescent="0.35">
      <c r="A715">
        <v>713</v>
      </c>
      <c r="B715" t="str">
        <f>'Exploratory Data Analysis - vid'!B714</f>
        <v>nS24pQjfviE</v>
      </c>
      <c r="C715">
        <f>'Exploratory Data Analysis - vid'!N714</f>
        <v>12</v>
      </c>
      <c r="D715">
        <f>'Exploratory Data Analysis - vid'!O714</f>
        <v>2020</v>
      </c>
      <c r="E715">
        <f>IF('Exploratory Data Analysis - vid'!$AF714 = 'Multiple LR'!E$2,1,0)</f>
        <v>1</v>
      </c>
      <c r="F715">
        <f>IF('Exploratory Data Analysis - vid'!$AF714 = 'Multiple LR'!F$2,1,0)</f>
        <v>0</v>
      </c>
      <c r="G715">
        <f>IF('Exploratory Data Analysis - vid'!$AF714 = 'Multiple LR'!G$2,1,0)</f>
        <v>0</v>
      </c>
      <c r="H715">
        <f>IF('Exploratory Data Analysis - vid'!$AF714 = 'Multiple LR'!H$2,1,0)</f>
        <v>0</v>
      </c>
      <c r="I715">
        <f xml:space="preserve"> IF('Exploratory Data Analysis - vid'!$AL714='Multiple LR'!I$2,1,0)</f>
        <v>0</v>
      </c>
      <c r="J715">
        <f xml:space="preserve"> IF('Exploratory Data Analysis - vid'!$AL714='Multiple LR'!J$2,1,0)</f>
        <v>0</v>
      </c>
      <c r="K715">
        <f xml:space="preserve"> IF('Exploratory Data Analysis - vid'!$AL714='Multiple LR'!K$2,1,0)</f>
        <v>1</v>
      </c>
      <c r="L715">
        <f xml:space="preserve"> IF('Exploratory Data Analysis - vid'!$AL714='Multiple LR'!L$2,1,0)</f>
        <v>0</v>
      </c>
      <c r="M715">
        <f xml:space="preserve"> IF('Exploratory Data Analysis - vid'!$AL714='Multiple LR'!M$2,1,0)</f>
        <v>0</v>
      </c>
      <c r="N715">
        <f xml:space="preserve"> IF('Exploratory Data Analysis - vid'!$AL714='Multiple LR'!N$2,1,0)</f>
        <v>0</v>
      </c>
      <c r="O715">
        <v>388</v>
      </c>
      <c r="P715">
        <f>'Exploratory Data Analysis - vid'!V714</f>
        <v>7053</v>
      </c>
      <c r="Q715">
        <f t="shared" si="11"/>
        <v>8.8612083372081791</v>
      </c>
      <c r="R715">
        <f>'Exploratory Data Analysis - vid'!X714</f>
        <v>142</v>
      </c>
    </row>
    <row r="716" spans="1:18" x14ac:dyDescent="0.35">
      <c r="A716">
        <v>714</v>
      </c>
      <c r="B716" t="str">
        <f>'Exploratory Data Analysis - vid'!B715</f>
        <v>jXETmKSSWBY</v>
      </c>
      <c r="C716">
        <f>'Exploratory Data Analysis - vid'!N715</f>
        <v>12</v>
      </c>
      <c r="D716">
        <f>'Exploratory Data Analysis - vid'!O715</f>
        <v>2020</v>
      </c>
      <c r="E716">
        <f>IF('Exploratory Data Analysis - vid'!$AF715 = 'Multiple LR'!E$2,1,0)</f>
        <v>1</v>
      </c>
      <c r="F716">
        <f>IF('Exploratory Data Analysis - vid'!$AF715 = 'Multiple LR'!F$2,1,0)</f>
        <v>0</v>
      </c>
      <c r="G716">
        <f>IF('Exploratory Data Analysis - vid'!$AF715 = 'Multiple LR'!G$2,1,0)</f>
        <v>0</v>
      </c>
      <c r="H716">
        <f>IF('Exploratory Data Analysis - vid'!$AF715 = 'Multiple LR'!H$2,1,0)</f>
        <v>0</v>
      </c>
      <c r="I716">
        <f xml:space="preserve"> IF('Exploratory Data Analysis - vid'!$AL715='Multiple LR'!I$2,1,0)</f>
        <v>0</v>
      </c>
      <c r="J716">
        <f xml:space="preserve"> IF('Exploratory Data Analysis - vid'!$AL715='Multiple LR'!J$2,1,0)</f>
        <v>0</v>
      </c>
      <c r="K716">
        <f xml:space="preserve"> IF('Exploratory Data Analysis - vid'!$AL715='Multiple LR'!K$2,1,0)</f>
        <v>1</v>
      </c>
      <c r="L716">
        <f xml:space="preserve"> IF('Exploratory Data Analysis - vid'!$AL715='Multiple LR'!L$2,1,0)</f>
        <v>0</v>
      </c>
      <c r="M716">
        <f xml:space="preserve"> IF('Exploratory Data Analysis - vid'!$AL715='Multiple LR'!M$2,1,0)</f>
        <v>0</v>
      </c>
      <c r="N716">
        <f xml:space="preserve"> IF('Exploratory Data Analysis - vid'!$AL715='Multiple LR'!N$2,1,0)</f>
        <v>0</v>
      </c>
      <c r="O716">
        <v>374</v>
      </c>
      <c r="P716">
        <f>'Exploratory Data Analysis - vid'!V715</f>
        <v>6058</v>
      </c>
      <c r="Q716">
        <f t="shared" si="11"/>
        <v>8.7091349915871827</v>
      </c>
      <c r="R716">
        <f>'Exploratory Data Analysis - vid'!X715</f>
        <v>127</v>
      </c>
    </row>
    <row r="717" spans="1:18" x14ac:dyDescent="0.35">
      <c r="A717">
        <v>715</v>
      </c>
      <c r="B717" t="str">
        <f>'Exploratory Data Analysis - vid'!B716</f>
        <v>TsLRjL7arI8</v>
      </c>
      <c r="C717">
        <f>'Exploratory Data Analysis - vid'!N716</f>
        <v>12</v>
      </c>
      <c r="D717">
        <f>'Exploratory Data Analysis - vid'!O716</f>
        <v>2020</v>
      </c>
      <c r="E717">
        <f>IF('Exploratory Data Analysis - vid'!$AF716 = 'Multiple LR'!E$2,1,0)</f>
        <v>0</v>
      </c>
      <c r="F717">
        <f>IF('Exploratory Data Analysis - vid'!$AF716 = 'Multiple LR'!F$2,1,0)</f>
        <v>0</v>
      </c>
      <c r="G717">
        <f>IF('Exploratory Data Analysis - vid'!$AF716 = 'Multiple LR'!G$2,1,0)</f>
        <v>1</v>
      </c>
      <c r="H717">
        <f>IF('Exploratory Data Analysis - vid'!$AF716 = 'Multiple LR'!H$2,1,0)</f>
        <v>0</v>
      </c>
      <c r="I717">
        <f xml:space="preserve"> IF('Exploratory Data Analysis - vid'!$AL716='Multiple LR'!I$2,1,0)</f>
        <v>0</v>
      </c>
      <c r="J717">
        <f xml:space="preserve"> IF('Exploratory Data Analysis - vid'!$AL716='Multiple LR'!J$2,1,0)</f>
        <v>0</v>
      </c>
      <c r="K717">
        <f xml:space="preserve"> IF('Exploratory Data Analysis - vid'!$AL716='Multiple LR'!K$2,1,0)</f>
        <v>1</v>
      </c>
      <c r="L717">
        <f xml:space="preserve"> IF('Exploratory Data Analysis - vid'!$AL716='Multiple LR'!L$2,1,0)</f>
        <v>0</v>
      </c>
      <c r="M717">
        <f xml:space="preserve"> IF('Exploratory Data Analysis - vid'!$AL716='Multiple LR'!M$2,1,0)</f>
        <v>0</v>
      </c>
      <c r="N717">
        <f xml:space="preserve"> IF('Exploratory Data Analysis - vid'!$AL716='Multiple LR'!N$2,1,0)</f>
        <v>0</v>
      </c>
      <c r="O717">
        <v>284</v>
      </c>
      <c r="P717">
        <f>'Exploratory Data Analysis - vid'!V716</f>
        <v>54601</v>
      </c>
      <c r="Q717">
        <f t="shared" si="11"/>
        <v>10.907807476583594</v>
      </c>
      <c r="R717">
        <f>'Exploratory Data Analysis - vid'!X716</f>
        <v>994</v>
      </c>
    </row>
    <row r="718" spans="1:18" x14ac:dyDescent="0.35">
      <c r="A718">
        <v>716</v>
      </c>
      <c r="B718" t="str">
        <f>'Exploratory Data Analysis - vid'!B717</f>
        <v>d-FECOIiQt0</v>
      </c>
      <c r="C718">
        <f>'Exploratory Data Analysis - vid'!N717</f>
        <v>12</v>
      </c>
      <c r="D718">
        <f>'Exploratory Data Analysis - vid'!O717</f>
        <v>2020</v>
      </c>
      <c r="E718">
        <f>IF('Exploratory Data Analysis - vid'!$AF717 = 'Multiple LR'!E$2,1,0)</f>
        <v>1</v>
      </c>
      <c r="F718">
        <f>IF('Exploratory Data Analysis - vid'!$AF717 = 'Multiple LR'!F$2,1,0)</f>
        <v>0</v>
      </c>
      <c r="G718">
        <f>IF('Exploratory Data Analysis - vid'!$AF717 = 'Multiple LR'!G$2,1,0)</f>
        <v>0</v>
      </c>
      <c r="H718">
        <f>IF('Exploratory Data Analysis - vid'!$AF717 = 'Multiple LR'!H$2,1,0)</f>
        <v>0</v>
      </c>
      <c r="I718">
        <f xml:space="preserve"> IF('Exploratory Data Analysis - vid'!$AL717='Multiple LR'!I$2,1,0)</f>
        <v>0</v>
      </c>
      <c r="J718">
        <f xml:space="preserve"> IF('Exploratory Data Analysis - vid'!$AL717='Multiple LR'!J$2,1,0)</f>
        <v>0</v>
      </c>
      <c r="K718">
        <f xml:space="preserve"> IF('Exploratory Data Analysis - vid'!$AL717='Multiple LR'!K$2,1,0)</f>
        <v>1</v>
      </c>
      <c r="L718">
        <f xml:space="preserve"> IF('Exploratory Data Analysis - vid'!$AL717='Multiple LR'!L$2,1,0)</f>
        <v>0</v>
      </c>
      <c r="M718">
        <f xml:space="preserve"> IF('Exploratory Data Analysis - vid'!$AL717='Multiple LR'!M$2,1,0)</f>
        <v>0</v>
      </c>
      <c r="N718">
        <f xml:space="preserve"> IF('Exploratory Data Analysis - vid'!$AL717='Multiple LR'!N$2,1,0)</f>
        <v>0</v>
      </c>
      <c r="O718">
        <v>421</v>
      </c>
      <c r="P718">
        <f>'Exploratory Data Analysis - vid'!V717</f>
        <v>8978</v>
      </c>
      <c r="Q718">
        <f t="shared" si="11"/>
        <v>9.1025324193418768</v>
      </c>
      <c r="R718">
        <f>'Exploratory Data Analysis - vid'!X717</f>
        <v>184</v>
      </c>
    </row>
    <row r="719" spans="1:18" x14ac:dyDescent="0.35">
      <c r="A719">
        <v>717</v>
      </c>
      <c r="B719" t="str">
        <f>'Exploratory Data Analysis - vid'!B718</f>
        <v>0n5apWLE520</v>
      </c>
      <c r="C719">
        <f>'Exploratory Data Analysis - vid'!N718</f>
        <v>12</v>
      </c>
      <c r="D719">
        <f>'Exploratory Data Analysis - vid'!O718</f>
        <v>2020</v>
      </c>
      <c r="E719">
        <f>IF('Exploratory Data Analysis - vid'!$AF718 = 'Multiple LR'!E$2,1,0)</f>
        <v>0</v>
      </c>
      <c r="F719">
        <f>IF('Exploratory Data Analysis - vid'!$AF718 = 'Multiple LR'!F$2,1,0)</f>
        <v>0</v>
      </c>
      <c r="G719">
        <f>IF('Exploratory Data Analysis - vid'!$AF718 = 'Multiple LR'!G$2,1,0)</f>
        <v>1</v>
      </c>
      <c r="H719">
        <f>IF('Exploratory Data Analysis - vid'!$AF718 = 'Multiple LR'!H$2,1,0)</f>
        <v>0</v>
      </c>
      <c r="I719">
        <f xml:space="preserve"> IF('Exploratory Data Analysis - vid'!$AL718='Multiple LR'!I$2,1,0)</f>
        <v>0</v>
      </c>
      <c r="J719">
        <f xml:space="preserve"> IF('Exploratory Data Analysis - vid'!$AL718='Multiple LR'!J$2,1,0)</f>
        <v>0</v>
      </c>
      <c r="K719">
        <f xml:space="preserve"> IF('Exploratory Data Analysis - vid'!$AL718='Multiple LR'!K$2,1,0)</f>
        <v>0</v>
      </c>
      <c r="L719">
        <f xml:space="preserve"> IF('Exploratory Data Analysis - vid'!$AL718='Multiple LR'!L$2,1,0)</f>
        <v>0</v>
      </c>
      <c r="M719">
        <f xml:space="preserve"> IF('Exploratory Data Analysis - vid'!$AL718='Multiple LR'!M$2,1,0)</f>
        <v>0</v>
      </c>
      <c r="N719">
        <f xml:space="preserve"> IF('Exploratory Data Analysis - vid'!$AL718='Multiple LR'!N$2,1,0)</f>
        <v>1</v>
      </c>
      <c r="O719">
        <v>389</v>
      </c>
      <c r="P719">
        <f>'Exploratory Data Analysis - vid'!V718</f>
        <v>35244</v>
      </c>
      <c r="Q719">
        <f t="shared" si="11"/>
        <v>10.470050580986621</v>
      </c>
      <c r="R719">
        <f>'Exploratory Data Analysis - vid'!X718</f>
        <v>1080</v>
      </c>
    </row>
    <row r="720" spans="1:18" x14ac:dyDescent="0.35">
      <c r="A720">
        <v>718</v>
      </c>
      <c r="B720" t="str">
        <f>'Exploratory Data Analysis - vid'!B719</f>
        <v>Zx4uH4ABKm8</v>
      </c>
      <c r="C720">
        <f>'Exploratory Data Analysis - vid'!N719</f>
        <v>12</v>
      </c>
      <c r="D720">
        <f>'Exploratory Data Analysis - vid'!O719</f>
        <v>2020</v>
      </c>
      <c r="E720">
        <f>IF('Exploratory Data Analysis - vid'!$AF719 = 'Multiple LR'!E$2,1,0)</f>
        <v>1</v>
      </c>
      <c r="F720">
        <f>IF('Exploratory Data Analysis - vid'!$AF719 = 'Multiple LR'!F$2,1,0)</f>
        <v>0</v>
      </c>
      <c r="G720">
        <f>IF('Exploratory Data Analysis - vid'!$AF719 = 'Multiple LR'!G$2,1,0)</f>
        <v>0</v>
      </c>
      <c r="H720">
        <f>IF('Exploratory Data Analysis - vid'!$AF719 = 'Multiple LR'!H$2,1,0)</f>
        <v>0</v>
      </c>
      <c r="I720">
        <f xml:space="preserve"> IF('Exploratory Data Analysis - vid'!$AL719='Multiple LR'!I$2,1,0)</f>
        <v>0</v>
      </c>
      <c r="J720">
        <f xml:space="preserve"> IF('Exploratory Data Analysis - vid'!$AL719='Multiple LR'!J$2,1,0)</f>
        <v>0</v>
      </c>
      <c r="K720">
        <f xml:space="preserve"> IF('Exploratory Data Analysis - vid'!$AL719='Multiple LR'!K$2,1,0)</f>
        <v>1</v>
      </c>
      <c r="L720">
        <f xml:space="preserve"> IF('Exploratory Data Analysis - vid'!$AL719='Multiple LR'!L$2,1,0)</f>
        <v>0</v>
      </c>
      <c r="M720">
        <f xml:space="preserve"> IF('Exploratory Data Analysis - vid'!$AL719='Multiple LR'!M$2,1,0)</f>
        <v>0</v>
      </c>
      <c r="N720">
        <f xml:space="preserve"> IF('Exploratory Data Analysis - vid'!$AL719='Multiple LR'!N$2,1,0)</f>
        <v>0</v>
      </c>
      <c r="O720">
        <v>428</v>
      </c>
      <c r="P720">
        <f>'Exploratory Data Analysis - vid'!V719</f>
        <v>6220</v>
      </c>
      <c r="Q720">
        <f t="shared" si="11"/>
        <v>8.7355251857332252</v>
      </c>
      <c r="R720">
        <f>'Exploratory Data Analysis - vid'!X719</f>
        <v>106</v>
      </c>
    </row>
    <row r="721" spans="1:18" x14ac:dyDescent="0.35">
      <c r="A721">
        <v>719</v>
      </c>
      <c r="B721" t="str">
        <f>'Exploratory Data Analysis - vid'!B720</f>
        <v>nWpeH7R4H6w</v>
      </c>
      <c r="C721">
        <f>'Exploratory Data Analysis - vid'!N720</f>
        <v>12</v>
      </c>
      <c r="D721">
        <f>'Exploratory Data Analysis - vid'!O720</f>
        <v>2020</v>
      </c>
      <c r="E721">
        <f>IF('Exploratory Data Analysis - vid'!$AF720 = 'Multiple LR'!E$2,1,0)</f>
        <v>0</v>
      </c>
      <c r="F721">
        <f>IF('Exploratory Data Analysis - vid'!$AF720 = 'Multiple LR'!F$2,1,0)</f>
        <v>1</v>
      </c>
      <c r="G721">
        <f>IF('Exploratory Data Analysis - vid'!$AF720 = 'Multiple LR'!G$2,1,0)</f>
        <v>0</v>
      </c>
      <c r="H721">
        <f>IF('Exploratory Data Analysis - vid'!$AF720 = 'Multiple LR'!H$2,1,0)</f>
        <v>0</v>
      </c>
      <c r="I721">
        <f xml:space="preserve"> IF('Exploratory Data Analysis - vid'!$AL720='Multiple LR'!I$2,1,0)</f>
        <v>0</v>
      </c>
      <c r="J721">
        <f xml:space="preserve"> IF('Exploratory Data Analysis - vid'!$AL720='Multiple LR'!J$2,1,0)</f>
        <v>1</v>
      </c>
      <c r="K721">
        <f xml:space="preserve"> IF('Exploratory Data Analysis - vid'!$AL720='Multiple LR'!K$2,1,0)</f>
        <v>0</v>
      </c>
      <c r="L721">
        <f xml:space="preserve"> IF('Exploratory Data Analysis - vid'!$AL720='Multiple LR'!L$2,1,0)</f>
        <v>0</v>
      </c>
      <c r="M721">
        <f xml:space="preserve"> IF('Exploratory Data Analysis - vid'!$AL720='Multiple LR'!M$2,1,0)</f>
        <v>0</v>
      </c>
      <c r="N721">
        <f xml:space="preserve"> IF('Exploratory Data Analysis - vid'!$AL720='Multiple LR'!N$2,1,0)</f>
        <v>0</v>
      </c>
      <c r="O721">
        <v>368</v>
      </c>
      <c r="P721">
        <f>'Exploratory Data Analysis - vid'!V720</f>
        <v>23671</v>
      </c>
      <c r="Q721">
        <f t="shared" si="11"/>
        <v>10.072005949186391</v>
      </c>
      <c r="R721">
        <f>'Exploratory Data Analysis - vid'!X720</f>
        <v>506</v>
      </c>
    </row>
    <row r="722" spans="1:18" x14ac:dyDescent="0.35">
      <c r="A722">
        <v>720</v>
      </c>
      <c r="B722" t="str">
        <f>'Exploratory Data Analysis - vid'!B721</f>
        <v>DmocjGAn-cQ</v>
      </c>
      <c r="C722">
        <f>'Exploratory Data Analysis - vid'!N721</f>
        <v>12</v>
      </c>
      <c r="D722">
        <f>'Exploratory Data Analysis - vid'!O721</f>
        <v>2020</v>
      </c>
      <c r="E722">
        <f>IF('Exploratory Data Analysis - vid'!$AF721 = 'Multiple LR'!E$2,1,0)</f>
        <v>1</v>
      </c>
      <c r="F722">
        <f>IF('Exploratory Data Analysis - vid'!$AF721 = 'Multiple LR'!F$2,1,0)</f>
        <v>0</v>
      </c>
      <c r="G722">
        <f>IF('Exploratory Data Analysis - vid'!$AF721 = 'Multiple LR'!G$2,1,0)</f>
        <v>0</v>
      </c>
      <c r="H722">
        <f>IF('Exploratory Data Analysis - vid'!$AF721 = 'Multiple LR'!H$2,1,0)</f>
        <v>0</v>
      </c>
      <c r="I722">
        <f xml:space="preserve"> IF('Exploratory Data Analysis - vid'!$AL721='Multiple LR'!I$2,1,0)</f>
        <v>0</v>
      </c>
      <c r="J722">
        <f xml:space="preserve"> IF('Exploratory Data Analysis - vid'!$AL721='Multiple LR'!J$2,1,0)</f>
        <v>1</v>
      </c>
      <c r="K722">
        <f xml:space="preserve"> IF('Exploratory Data Analysis - vid'!$AL721='Multiple LR'!K$2,1,0)</f>
        <v>0</v>
      </c>
      <c r="L722">
        <f xml:space="preserve"> IF('Exploratory Data Analysis - vid'!$AL721='Multiple LR'!L$2,1,0)</f>
        <v>0</v>
      </c>
      <c r="M722">
        <f xml:space="preserve"> IF('Exploratory Data Analysis - vid'!$AL721='Multiple LR'!M$2,1,0)</f>
        <v>0</v>
      </c>
      <c r="N722">
        <f xml:space="preserve"> IF('Exploratory Data Analysis - vid'!$AL721='Multiple LR'!N$2,1,0)</f>
        <v>0</v>
      </c>
      <c r="O722">
        <v>491</v>
      </c>
      <c r="P722">
        <f>'Exploratory Data Analysis - vid'!V721</f>
        <v>55810</v>
      </c>
      <c r="Q722">
        <f t="shared" si="11"/>
        <v>10.92970834378248</v>
      </c>
      <c r="R722">
        <f>'Exploratory Data Analysis - vid'!X721</f>
        <v>1080</v>
      </c>
    </row>
    <row r="723" spans="1:18" x14ac:dyDescent="0.35">
      <c r="A723">
        <v>721</v>
      </c>
      <c r="B723" t="str">
        <f>'Exploratory Data Analysis - vid'!B722</f>
        <v>Sk32oWgVs_Q</v>
      </c>
      <c r="C723">
        <f>'Exploratory Data Analysis - vid'!N722</f>
        <v>12</v>
      </c>
      <c r="D723">
        <f>'Exploratory Data Analysis - vid'!O722</f>
        <v>2020</v>
      </c>
      <c r="E723">
        <f>IF('Exploratory Data Analysis - vid'!$AF722 = 'Multiple LR'!E$2,1,0)</f>
        <v>0</v>
      </c>
      <c r="F723">
        <f>IF('Exploratory Data Analysis - vid'!$AF722 = 'Multiple LR'!F$2,1,0)</f>
        <v>0</v>
      </c>
      <c r="G723">
        <f>IF('Exploratory Data Analysis - vid'!$AF722 = 'Multiple LR'!G$2,1,0)</f>
        <v>1</v>
      </c>
      <c r="H723">
        <f>IF('Exploratory Data Analysis - vid'!$AF722 = 'Multiple LR'!H$2,1,0)</f>
        <v>0</v>
      </c>
      <c r="I723">
        <f xml:space="preserve"> IF('Exploratory Data Analysis - vid'!$AL722='Multiple LR'!I$2,1,0)</f>
        <v>0</v>
      </c>
      <c r="J723">
        <f xml:space="preserve"> IF('Exploratory Data Analysis - vid'!$AL722='Multiple LR'!J$2,1,0)</f>
        <v>1</v>
      </c>
      <c r="K723">
        <f xml:space="preserve"> IF('Exploratory Data Analysis - vid'!$AL722='Multiple LR'!K$2,1,0)</f>
        <v>0</v>
      </c>
      <c r="L723">
        <f xml:space="preserve"> IF('Exploratory Data Analysis - vid'!$AL722='Multiple LR'!L$2,1,0)</f>
        <v>0</v>
      </c>
      <c r="M723">
        <f xml:space="preserve"> IF('Exploratory Data Analysis - vid'!$AL722='Multiple LR'!M$2,1,0)</f>
        <v>0</v>
      </c>
      <c r="N723">
        <f xml:space="preserve"> IF('Exploratory Data Analysis - vid'!$AL722='Multiple LR'!N$2,1,0)</f>
        <v>0</v>
      </c>
      <c r="O723">
        <v>398</v>
      </c>
      <c r="P723">
        <f>'Exploratory Data Analysis - vid'!V722</f>
        <v>46261</v>
      </c>
      <c r="Q723">
        <f t="shared" si="11"/>
        <v>10.742054552499475</v>
      </c>
      <c r="R723">
        <f>'Exploratory Data Analysis - vid'!X722</f>
        <v>598</v>
      </c>
    </row>
    <row r="724" spans="1:18" x14ac:dyDescent="0.35">
      <c r="A724">
        <v>722</v>
      </c>
      <c r="B724" t="str">
        <f>'Exploratory Data Analysis - vid'!B723</f>
        <v>ayGcUFmwXZ8</v>
      </c>
      <c r="C724">
        <f>'Exploratory Data Analysis - vid'!N723</f>
        <v>12</v>
      </c>
      <c r="D724">
        <f>'Exploratory Data Analysis - vid'!O723</f>
        <v>2020</v>
      </c>
      <c r="E724">
        <f>IF('Exploratory Data Analysis - vid'!$AF723 = 'Multiple LR'!E$2,1,0)</f>
        <v>0</v>
      </c>
      <c r="F724">
        <f>IF('Exploratory Data Analysis - vid'!$AF723 = 'Multiple LR'!F$2,1,0)</f>
        <v>0</v>
      </c>
      <c r="G724">
        <f>IF('Exploratory Data Analysis - vid'!$AF723 = 'Multiple LR'!G$2,1,0)</f>
        <v>1</v>
      </c>
      <c r="H724">
        <f>IF('Exploratory Data Analysis - vid'!$AF723 = 'Multiple LR'!H$2,1,0)</f>
        <v>0</v>
      </c>
      <c r="I724">
        <f xml:space="preserve"> IF('Exploratory Data Analysis - vid'!$AL723='Multiple LR'!I$2,1,0)</f>
        <v>0</v>
      </c>
      <c r="J724">
        <f xml:space="preserve"> IF('Exploratory Data Analysis - vid'!$AL723='Multiple LR'!J$2,1,0)</f>
        <v>1</v>
      </c>
      <c r="K724">
        <f xml:space="preserve"> IF('Exploratory Data Analysis - vid'!$AL723='Multiple LR'!K$2,1,0)</f>
        <v>0</v>
      </c>
      <c r="L724">
        <f xml:space="preserve"> IF('Exploratory Data Analysis - vid'!$AL723='Multiple LR'!L$2,1,0)</f>
        <v>0</v>
      </c>
      <c r="M724">
        <f xml:space="preserve"> IF('Exploratory Data Analysis - vid'!$AL723='Multiple LR'!M$2,1,0)</f>
        <v>0</v>
      </c>
      <c r="N724">
        <f xml:space="preserve"> IF('Exploratory Data Analysis - vid'!$AL723='Multiple LR'!N$2,1,0)</f>
        <v>0</v>
      </c>
      <c r="O724">
        <v>399</v>
      </c>
      <c r="P724">
        <f>'Exploratory Data Analysis - vid'!V723</f>
        <v>13069</v>
      </c>
      <c r="Q724">
        <f t="shared" si="11"/>
        <v>9.4779982925970359</v>
      </c>
      <c r="R724">
        <f>'Exploratory Data Analysis - vid'!X723</f>
        <v>233</v>
      </c>
    </row>
    <row r="725" spans="1:18" x14ac:dyDescent="0.35">
      <c r="A725">
        <v>723</v>
      </c>
      <c r="B725" t="str">
        <f>'Exploratory Data Analysis - vid'!B724</f>
        <v>IqoFvRRDGRA</v>
      </c>
      <c r="C725">
        <f>'Exploratory Data Analysis - vid'!N724</f>
        <v>12</v>
      </c>
      <c r="D725">
        <f>'Exploratory Data Analysis - vid'!O724</f>
        <v>2020</v>
      </c>
      <c r="E725">
        <f>IF('Exploratory Data Analysis - vid'!$AF724 = 'Multiple LR'!E$2,1,0)</f>
        <v>0</v>
      </c>
      <c r="F725">
        <f>IF('Exploratory Data Analysis - vid'!$AF724 = 'Multiple LR'!F$2,1,0)</f>
        <v>1</v>
      </c>
      <c r="G725">
        <f>IF('Exploratory Data Analysis - vid'!$AF724 = 'Multiple LR'!G$2,1,0)</f>
        <v>0</v>
      </c>
      <c r="H725">
        <f>IF('Exploratory Data Analysis - vid'!$AF724 = 'Multiple LR'!H$2,1,0)</f>
        <v>0</v>
      </c>
      <c r="I725">
        <f xml:space="preserve"> IF('Exploratory Data Analysis - vid'!$AL724='Multiple LR'!I$2,1,0)</f>
        <v>0</v>
      </c>
      <c r="J725">
        <f xml:space="preserve"> IF('Exploratory Data Analysis - vid'!$AL724='Multiple LR'!J$2,1,0)</f>
        <v>0</v>
      </c>
      <c r="K725">
        <f xml:space="preserve"> IF('Exploratory Data Analysis - vid'!$AL724='Multiple LR'!K$2,1,0)</f>
        <v>0</v>
      </c>
      <c r="L725">
        <f xml:space="preserve"> IF('Exploratory Data Analysis - vid'!$AL724='Multiple LR'!L$2,1,0)</f>
        <v>1</v>
      </c>
      <c r="M725">
        <f xml:space="preserve"> IF('Exploratory Data Analysis - vid'!$AL724='Multiple LR'!M$2,1,0)</f>
        <v>0</v>
      </c>
      <c r="N725">
        <f xml:space="preserve"> IF('Exploratory Data Analysis - vid'!$AL724='Multiple LR'!N$2,1,0)</f>
        <v>0</v>
      </c>
      <c r="O725">
        <v>262</v>
      </c>
      <c r="P725">
        <f>'Exploratory Data Analysis - vid'!V724</f>
        <v>9438</v>
      </c>
      <c r="Q725">
        <f t="shared" si="11"/>
        <v>9.1524993722863321</v>
      </c>
      <c r="R725">
        <f>'Exploratory Data Analysis - vid'!X724</f>
        <v>181</v>
      </c>
    </row>
    <row r="726" spans="1:18" x14ac:dyDescent="0.35">
      <c r="A726">
        <v>724</v>
      </c>
      <c r="B726" t="str">
        <f>'Exploratory Data Analysis - vid'!B725</f>
        <v>OEMF50D5Q-I</v>
      </c>
      <c r="C726">
        <f>'Exploratory Data Analysis - vid'!N725</f>
        <v>12</v>
      </c>
      <c r="D726">
        <f>'Exploratory Data Analysis - vid'!O725</f>
        <v>2020</v>
      </c>
      <c r="E726">
        <f>IF('Exploratory Data Analysis - vid'!$AF725 = 'Multiple LR'!E$2,1,0)</f>
        <v>0</v>
      </c>
      <c r="F726">
        <f>IF('Exploratory Data Analysis - vid'!$AF725 = 'Multiple LR'!F$2,1,0)</f>
        <v>1</v>
      </c>
      <c r="G726">
        <f>IF('Exploratory Data Analysis - vid'!$AF725 = 'Multiple LR'!G$2,1,0)</f>
        <v>0</v>
      </c>
      <c r="H726">
        <f>IF('Exploratory Data Analysis - vid'!$AF725 = 'Multiple LR'!H$2,1,0)</f>
        <v>0</v>
      </c>
      <c r="I726">
        <f xml:space="preserve"> IF('Exploratory Data Analysis - vid'!$AL725='Multiple LR'!I$2,1,0)</f>
        <v>0</v>
      </c>
      <c r="J726">
        <f xml:space="preserve"> IF('Exploratory Data Analysis - vid'!$AL725='Multiple LR'!J$2,1,0)</f>
        <v>1</v>
      </c>
      <c r="K726">
        <f xml:space="preserve"> IF('Exploratory Data Analysis - vid'!$AL725='Multiple LR'!K$2,1,0)</f>
        <v>0</v>
      </c>
      <c r="L726">
        <f xml:space="preserve"> IF('Exploratory Data Analysis - vid'!$AL725='Multiple LR'!L$2,1,0)</f>
        <v>0</v>
      </c>
      <c r="M726">
        <f xml:space="preserve"> IF('Exploratory Data Analysis - vid'!$AL725='Multiple LR'!M$2,1,0)</f>
        <v>0</v>
      </c>
      <c r="N726">
        <f xml:space="preserve"> IF('Exploratory Data Analysis - vid'!$AL725='Multiple LR'!N$2,1,0)</f>
        <v>0</v>
      </c>
      <c r="O726">
        <v>220</v>
      </c>
      <c r="P726">
        <f>'Exploratory Data Analysis - vid'!V725</f>
        <v>136423</v>
      </c>
      <c r="Q726">
        <f t="shared" si="11"/>
        <v>11.823515631877337</v>
      </c>
      <c r="R726">
        <f>'Exploratory Data Analysis - vid'!X725</f>
        <v>3755</v>
      </c>
    </row>
    <row r="727" spans="1:18" x14ac:dyDescent="0.35">
      <c r="A727">
        <v>725</v>
      </c>
      <c r="B727" t="str">
        <f>'Exploratory Data Analysis - vid'!B726</f>
        <v>qpl81RPRDCs</v>
      </c>
      <c r="C727">
        <f>'Exploratory Data Analysis - vid'!N726</f>
        <v>12</v>
      </c>
      <c r="D727">
        <f>'Exploratory Data Analysis - vid'!O726</f>
        <v>2020</v>
      </c>
      <c r="E727">
        <f>IF('Exploratory Data Analysis - vid'!$AF726 = 'Multiple LR'!E$2,1,0)</f>
        <v>1</v>
      </c>
      <c r="F727">
        <f>IF('Exploratory Data Analysis - vid'!$AF726 = 'Multiple LR'!F$2,1,0)</f>
        <v>0</v>
      </c>
      <c r="G727">
        <f>IF('Exploratory Data Analysis - vid'!$AF726 = 'Multiple LR'!G$2,1,0)</f>
        <v>0</v>
      </c>
      <c r="H727">
        <f>IF('Exploratory Data Analysis - vid'!$AF726 = 'Multiple LR'!H$2,1,0)</f>
        <v>0</v>
      </c>
      <c r="I727">
        <f xml:space="preserve"> IF('Exploratory Data Analysis - vid'!$AL726='Multiple LR'!I$2,1,0)</f>
        <v>0</v>
      </c>
      <c r="J727">
        <f xml:space="preserve"> IF('Exploratory Data Analysis - vid'!$AL726='Multiple LR'!J$2,1,0)</f>
        <v>0</v>
      </c>
      <c r="K727">
        <f xml:space="preserve"> IF('Exploratory Data Analysis - vid'!$AL726='Multiple LR'!K$2,1,0)</f>
        <v>0</v>
      </c>
      <c r="L727">
        <f xml:space="preserve"> IF('Exploratory Data Analysis - vid'!$AL726='Multiple LR'!L$2,1,0)</f>
        <v>0</v>
      </c>
      <c r="M727">
        <f xml:space="preserve"> IF('Exploratory Data Analysis - vid'!$AL726='Multiple LR'!M$2,1,0)</f>
        <v>0</v>
      </c>
      <c r="N727">
        <f xml:space="preserve"> IF('Exploratory Data Analysis - vid'!$AL726='Multiple LR'!N$2,1,0)</f>
        <v>1</v>
      </c>
      <c r="O727">
        <v>627</v>
      </c>
      <c r="P727">
        <f>'Exploratory Data Analysis - vid'!V726</f>
        <v>144280</v>
      </c>
      <c r="Q727">
        <f t="shared" si="11"/>
        <v>11.879511135017475</v>
      </c>
      <c r="R727">
        <f>'Exploratory Data Analysis - vid'!X726</f>
        <v>777</v>
      </c>
    </row>
    <row r="728" spans="1:18" x14ac:dyDescent="0.35">
      <c r="A728">
        <v>726</v>
      </c>
      <c r="B728" t="str">
        <f>'Exploratory Data Analysis - vid'!B727</f>
        <v>6LP3RRM-9F8</v>
      </c>
      <c r="C728">
        <f>'Exploratory Data Analysis - vid'!N727</f>
        <v>11</v>
      </c>
      <c r="D728">
        <f>'Exploratory Data Analysis - vid'!O727</f>
        <v>2020</v>
      </c>
      <c r="E728">
        <f>IF('Exploratory Data Analysis - vid'!$AF727 = 'Multiple LR'!E$2,1,0)</f>
        <v>1</v>
      </c>
      <c r="F728">
        <f>IF('Exploratory Data Analysis - vid'!$AF727 = 'Multiple LR'!F$2,1,0)</f>
        <v>0</v>
      </c>
      <c r="G728">
        <f>IF('Exploratory Data Analysis - vid'!$AF727 = 'Multiple LR'!G$2,1,0)</f>
        <v>0</v>
      </c>
      <c r="H728">
        <f>IF('Exploratory Data Analysis - vid'!$AF727 = 'Multiple LR'!H$2,1,0)</f>
        <v>0</v>
      </c>
      <c r="I728">
        <f xml:space="preserve"> IF('Exploratory Data Analysis - vid'!$AL727='Multiple LR'!I$2,1,0)</f>
        <v>0</v>
      </c>
      <c r="J728">
        <f xml:space="preserve"> IF('Exploratory Data Analysis - vid'!$AL727='Multiple LR'!J$2,1,0)</f>
        <v>0</v>
      </c>
      <c r="K728">
        <f xml:space="preserve"> IF('Exploratory Data Analysis - vid'!$AL727='Multiple LR'!K$2,1,0)</f>
        <v>1</v>
      </c>
      <c r="L728">
        <f xml:space="preserve"> IF('Exploratory Data Analysis - vid'!$AL727='Multiple LR'!L$2,1,0)</f>
        <v>0</v>
      </c>
      <c r="M728">
        <f xml:space="preserve"> IF('Exploratory Data Analysis - vid'!$AL727='Multiple LR'!M$2,1,0)</f>
        <v>0</v>
      </c>
      <c r="N728">
        <f xml:space="preserve"> IF('Exploratory Data Analysis - vid'!$AL727='Multiple LR'!N$2,1,0)</f>
        <v>0</v>
      </c>
      <c r="O728">
        <v>242</v>
      </c>
      <c r="P728">
        <f>'Exploratory Data Analysis - vid'!V727</f>
        <v>14672</v>
      </c>
      <c r="Q728">
        <f t="shared" si="11"/>
        <v>9.5936961944962462</v>
      </c>
      <c r="R728">
        <f>'Exploratory Data Analysis - vid'!X727</f>
        <v>225</v>
      </c>
    </row>
    <row r="729" spans="1:18" x14ac:dyDescent="0.35">
      <c r="A729">
        <v>727</v>
      </c>
      <c r="B729" t="str">
        <f>'Exploratory Data Analysis - vid'!B728</f>
        <v>g6CJOE_81mI</v>
      </c>
      <c r="C729">
        <f>'Exploratory Data Analysis - vid'!N728</f>
        <v>11</v>
      </c>
      <c r="D729">
        <f>'Exploratory Data Analysis - vid'!O728</f>
        <v>2020</v>
      </c>
      <c r="E729">
        <f>IF('Exploratory Data Analysis - vid'!$AF728 = 'Multiple LR'!E$2,1,0)</f>
        <v>1</v>
      </c>
      <c r="F729">
        <f>IF('Exploratory Data Analysis - vid'!$AF728 = 'Multiple LR'!F$2,1,0)</f>
        <v>0</v>
      </c>
      <c r="G729">
        <f>IF('Exploratory Data Analysis - vid'!$AF728 = 'Multiple LR'!G$2,1,0)</f>
        <v>0</v>
      </c>
      <c r="H729">
        <f>IF('Exploratory Data Analysis - vid'!$AF728 = 'Multiple LR'!H$2,1,0)</f>
        <v>0</v>
      </c>
      <c r="I729">
        <f xml:space="preserve"> IF('Exploratory Data Analysis - vid'!$AL728='Multiple LR'!I$2,1,0)</f>
        <v>0</v>
      </c>
      <c r="J729">
        <f xml:space="preserve"> IF('Exploratory Data Analysis - vid'!$AL728='Multiple LR'!J$2,1,0)</f>
        <v>1</v>
      </c>
      <c r="K729">
        <f xml:space="preserve"> IF('Exploratory Data Analysis - vid'!$AL728='Multiple LR'!K$2,1,0)</f>
        <v>0</v>
      </c>
      <c r="L729">
        <f xml:space="preserve"> IF('Exploratory Data Analysis - vid'!$AL728='Multiple LR'!L$2,1,0)</f>
        <v>0</v>
      </c>
      <c r="M729">
        <f xml:space="preserve"> IF('Exploratory Data Analysis - vid'!$AL728='Multiple LR'!M$2,1,0)</f>
        <v>0</v>
      </c>
      <c r="N729">
        <f xml:space="preserve"> IF('Exploratory Data Analysis - vid'!$AL728='Multiple LR'!N$2,1,0)</f>
        <v>0</v>
      </c>
      <c r="O729">
        <v>326</v>
      </c>
      <c r="P729">
        <f>'Exploratory Data Analysis - vid'!V728</f>
        <v>58535</v>
      </c>
      <c r="Q729">
        <f t="shared" si="11"/>
        <v>10.977380144913774</v>
      </c>
      <c r="R729">
        <f>'Exploratory Data Analysis - vid'!X728</f>
        <v>1282</v>
      </c>
    </row>
    <row r="730" spans="1:18" x14ac:dyDescent="0.35">
      <c r="A730">
        <v>728</v>
      </c>
      <c r="B730" t="str">
        <f>'Exploratory Data Analysis - vid'!B729</f>
        <v>C9lEethRevo</v>
      </c>
      <c r="C730">
        <f>'Exploratory Data Analysis - vid'!N729</f>
        <v>11</v>
      </c>
      <c r="D730">
        <f>'Exploratory Data Analysis - vid'!O729</f>
        <v>2020</v>
      </c>
      <c r="E730">
        <f>IF('Exploratory Data Analysis - vid'!$AF729 = 'Multiple LR'!E$2,1,0)</f>
        <v>0</v>
      </c>
      <c r="F730">
        <f>IF('Exploratory Data Analysis - vid'!$AF729 = 'Multiple LR'!F$2,1,0)</f>
        <v>1</v>
      </c>
      <c r="G730">
        <f>IF('Exploratory Data Analysis - vid'!$AF729 = 'Multiple LR'!G$2,1,0)</f>
        <v>0</v>
      </c>
      <c r="H730">
        <f>IF('Exploratory Data Analysis - vid'!$AF729 = 'Multiple LR'!H$2,1,0)</f>
        <v>0</v>
      </c>
      <c r="I730">
        <f xml:space="preserve"> IF('Exploratory Data Analysis - vid'!$AL729='Multiple LR'!I$2,1,0)</f>
        <v>0</v>
      </c>
      <c r="J730">
        <f xml:space="preserve"> IF('Exploratory Data Analysis - vid'!$AL729='Multiple LR'!J$2,1,0)</f>
        <v>1</v>
      </c>
      <c r="K730">
        <f xml:space="preserve"> IF('Exploratory Data Analysis - vid'!$AL729='Multiple LR'!K$2,1,0)</f>
        <v>0</v>
      </c>
      <c r="L730">
        <f xml:space="preserve"> IF('Exploratory Data Analysis - vid'!$AL729='Multiple LR'!L$2,1,0)</f>
        <v>0</v>
      </c>
      <c r="M730">
        <f xml:space="preserve"> IF('Exploratory Data Analysis - vid'!$AL729='Multiple LR'!M$2,1,0)</f>
        <v>0</v>
      </c>
      <c r="N730">
        <f xml:space="preserve"> IF('Exploratory Data Analysis - vid'!$AL729='Multiple LR'!N$2,1,0)</f>
        <v>0</v>
      </c>
      <c r="O730">
        <v>219</v>
      </c>
      <c r="P730">
        <f>'Exploratory Data Analysis - vid'!V729</f>
        <v>10023</v>
      </c>
      <c r="Q730">
        <f t="shared" si="11"/>
        <v>9.2126377310248664</v>
      </c>
      <c r="R730">
        <f>'Exploratory Data Analysis - vid'!X729</f>
        <v>261</v>
      </c>
    </row>
    <row r="731" spans="1:18" x14ac:dyDescent="0.35">
      <c r="A731">
        <v>729</v>
      </c>
      <c r="B731" t="str">
        <f>'Exploratory Data Analysis - vid'!B730</f>
        <v>UoLezvqXeQo</v>
      </c>
      <c r="C731">
        <f>'Exploratory Data Analysis - vid'!N730</f>
        <v>11</v>
      </c>
      <c r="D731">
        <f>'Exploratory Data Analysis - vid'!O730</f>
        <v>2020</v>
      </c>
      <c r="E731">
        <f>IF('Exploratory Data Analysis - vid'!$AF730 = 'Multiple LR'!E$2,1,0)</f>
        <v>0</v>
      </c>
      <c r="F731">
        <f>IF('Exploratory Data Analysis - vid'!$AF730 = 'Multiple LR'!F$2,1,0)</f>
        <v>0</v>
      </c>
      <c r="G731">
        <f>IF('Exploratory Data Analysis - vid'!$AF730 = 'Multiple LR'!G$2,1,0)</f>
        <v>1</v>
      </c>
      <c r="H731">
        <f>IF('Exploratory Data Analysis - vid'!$AF730 = 'Multiple LR'!H$2,1,0)</f>
        <v>0</v>
      </c>
      <c r="I731">
        <f xml:space="preserve"> IF('Exploratory Data Analysis - vid'!$AL730='Multiple LR'!I$2,1,0)</f>
        <v>0</v>
      </c>
      <c r="J731">
        <f xml:space="preserve"> IF('Exploratory Data Analysis - vid'!$AL730='Multiple LR'!J$2,1,0)</f>
        <v>0</v>
      </c>
      <c r="K731">
        <f xml:space="preserve"> IF('Exploratory Data Analysis - vid'!$AL730='Multiple LR'!K$2,1,0)</f>
        <v>1</v>
      </c>
      <c r="L731">
        <f xml:space="preserve"> IF('Exploratory Data Analysis - vid'!$AL730='Multiple LR'!L$2,1,0)</f>
        <v>0</v>
      </c>
      <c r="M731">
        <f xml:space="preserve"> IF('Exploratory Data Analysis - vid'!$AL730='Multiple LR'!M$2,1,0)</f>
        <v>0</v>
      </c>
      <c r="N731">
        <f xml:space="preserve"> IF('Exploratory Data Analysis - vid'!$AL730='Multiple LR'!N$2,1,0)</f>
        <v>0</v>
      </c>
      <c r="O731">
        <v>221</v>
      </c>
      <c r="P731">
        <f>'Exploratory Data Analysis - vid'!V730</f>
        <v>506871</v>
      </c>
      <c r="Q731">
        <f t="shared" si="11"/>
        <v>13.136011812328691</v>
      </c>
      <c r="R731">
        <f>'Exploratory Data Analysis - vid'!X730</f>
        <v>11198</v>
      </c>
    </row>
    <row r="732" spans="1:18" x14ac:dyDescent="0.35">
      <c r="A732">
        <v>730</v>
      </c>
      <c r="B732" t="str">
        <f>'Exploratory Data Analysis - vid'!B731</f>
        <v>hpdBLJitGg8</v>
      </c>
      <c r="C732">
        <f>'Exploratory Data Analysis - vid'!N731</f>
        <v>11</v>
      </c>
      <c r="D732">
        <f>'Exploratory Data Analysis - vid'!O731</f>
        <v>2020</v>
      </c>
      <c r="E732">
        <f>IF('Exploratory Data Analysis - vid'!$AF731 = 'Multiple LR'!E$2,1,0)</f>
        <v>1</v>
      </c>
      <c r="F732">
        <f>IF('Exploratory Data Analysis - vid'!$AF731 = 'Multiple LR'!F$2,1,0)</f>
        <v>0</v>
      </c>
      <c r="G732">
        <f>IF('Exploratory Data Analysis - vid'!$AF731 = 'Multiple LR'!G$2,1,0)</f>
        <v>0</v>
      </c>
      <c r="H732">
        <f>IF('Exploratory Data Analysis - vid'!$AF731 = 'Multiple LR'!H$2,1,0)</f>
        <v>0</v>
      </c>
      <c r="I732">
        <f xml:space="preserve"> IF('Exploratory Data Analysis - vid'!$AL731='Multiple LR'!I$2,1,0)</f>
        <v>0</v>
      </c>
      <c r="J732">
        <f xml:space="preserve"> IF('Exploratory Data Analysis - vid'!$AL731='Multiple LR'!J$2,1,0)</f>
        <v>0</v>
      </c>
      <c r="K732">
        <f xml:space="preserve"> IF('Exploratory Data Analysis - vid'!$AL731='Multiple LR'!K$2,1,0)</f>
        <v>1</v>
      </c>
      <c r="L732">
        <f xml:space="preserve"> IF('Exploratory Data Analysis - vid'!$AL731='Multiple LR'!L$2,1,0)</f>
        <v>0</v>
      </c>
      <c r="M732">
        <f xml:space="preserve"> IF('Exploratory Data Analysis - vid'!$AL731='Multiple LR'!M$2,1,0)</f>
        <v>0</v>
      </c>
      <c r="N732">
        <f xml:space="preserve"> IF('Exploratory Data Analysis - vid'!$AL731='Multiple LR'!N$2,1,0)</f>
        <v>0</v>
      </c>
      <c r="O732">
        <v>455</v>
      </c>
      <c r="P732">
        <f>'Exploratory Data Analysis - vid'!V731</f>
        <v>219399</v>
      </c>
      <c r="Q732">
        <f t="shared" si="11"/>
        <v>12.298647268927738</v>
      </c>
      <c r="R732">
        <f>'Exploratory Data Analysis - vid'!X731</f>
        <v>4211</v>
      </c>
    </row>
    <row r="733" spans="1:18" x14ac:dyDescent="0.35">
      <c r="A733">
        <v>731</v>
      </c>
      <c r="B733" t="str">
        <f>'Exploratory Data Analysis - vid'!B732</f>
        <v>_gevHBrsuB4</v>
      </c>
      <c r="C733">
        <f>'Exploratory Data Analysis - vid'!N732</f>
        <v>11</v>
      </c>
      <c r="D733">
        <f>'Exploratory Data Analysis - vid'!O732</f>
        <v>2020</v>
      </c>
      <c r="E733">
        <f>IF('Exploratory Data Analysis - vid'!$AF732 = 'Multiple LR'!E$2,1,0)</f>
        <v>1</v>
      </c>
      <c r="F733">
        <f>IF('Exploratory Data Analysis - vid'!$AF732 = 'Multiple LR'!F$2,1,0)</f>
        <v>0</v>
      </c>
      <c r="G733">
        <f>IF('Exploratory Data Analysis - vid'!$AF732 = 'Multiple LR'!G$2,1,0)</f>
        <v>0</v>
      </c>
      <c r="H733">
        <f>IF('Exploratory Data Analysis - vid'!$AF732 = 'Multiple LR'!H$2,1,0)</f>
        <v>0</v>
      </c>
      <c r="I733">
        <f xml:space="preserve"> IF('Exploratory Data Analysis - vid'!$AL732='Multiple LR'!I$2,1,0)</f>
        <v>0</v>
      </c>
      <c r="J733">
        <f xml:space="preserve"> IF('Exploratory Data Analysis - vid'!$AL732='Multiple LR'!J$2,1,0)</f>
        <v>0</v>
      </c>
      <c r="K733">
        <f xml:space="preserve"> IF('Exploratory Data Analysis - vid'!$AL732='Multiple LR'!K$2,1,0)</f>
        <v>0</v>
      </c>
      <c r="L733">
        <f xml:space="preserve"> IF('Exploratory Data Analysis - vid'!$AL732='Multiple LR'!L$2,1,0)</f>
        <v>1</v>
      </c>
      <c r="M733">
        <f xml:space="preserve"> IF('Exploratory Data Analysis - vid'!$AL732='Multiple LR'!M$2,1,0)</f>
        <v>0</v>
      </c>
      <c r="N733">
        <f xml:space="preserve"> IF('Exploratory Data Analysis - vid'!$AL732='Multiple LR'!N$2,1,0)</f>
        <v>0</v>
      </c>
      <c r="O733">
        <v>176</v>
      </c>
      <c r="P733">
        <f>'Exploratory Data Analysis - vid'!V732</f>
        <v>46378</v>
      </c>
      <c r="Q733">
        <f t="shared" si="11"/>
        <v>10.744580487844381</v>
      </c>
      <c r="R733">
        <f>'Exploratory Data Analysis - vid'!X732</f>
        <v>732</v>
      </c>
    </row>
    <row r="734" spans="1:18" x14ac:dyDescent="0.35">
      <c r="A734">
        <v>732</v>
      </c>
      <c r="B734" t="str">
        <f>'Exploratory Data Analysis - vid'!B733</f>
        <v>J3hJDfQodDs</v>
      </c>
      <c r="C734">
        <f>'Exploratory Data Analysis - vid'!N733</f>
        <v>11</v>
      </c>
      <c r="D734">
        <f>'Exploratory Data Analysis - vid'!O733</f>
        <v>2020</v>
      </c>
      <c r="E734">
        <f>IF('Exploratory Data Analysis - vid'!$AF733 = 'Multiple LR'!E$2,1,0)</f>
        <v>1</v>
      </c>
      <c r="F734">
        <f>IF('Exploratory Data Analysis - vid'!$AF733 = 'Multiple LR'!F$2,1,0)</f>
        <v>0</v>
      </c>
      <c r="G734">
        <f>IF('Exploratory Data Analysis - vid'!$AF733 = 'Multiple LR'!G$2,1,0)</f>
        <v>0</v>
      </c>
      <c r="H734">
        <f>IF('Exploratory Data Analysis - vid'!$AF733 = 'Multiple LR'!H$2,1,0)</f>
        <v>0</v>
      </c>
      <c r="I734">
        <f xml:space="preserve"> IF('Exploratory Data Analysis - vid'!$AL733='Multiple LR'!I$2,1,0)</f>
        <v>0</v>
      </c>
      <c r="J734">
        <f xml:space="preserve"> IF('Exploratory Data Analysis - vid'!$AL733='Multiple LR'!J$2,1,0)</f>
        <v>1</v>
      </c>
      <c r="K734">
        <f xml:space="preserve"> IF('Exploratory Data Analysis - vid'!$AL733='Multiple LR'!K$2,1,0)</f>
        <v>0</v>
      </c>
      <c r="L734">
        <f xml:space="preserve"> IF('Exploratory Data Analysis - vid'!$AL733='Multiple LR'!L$2,1,0)</f>
        <v>0</v>
      </c>
      <c r="M734">
        <f xml:space="preserve"> IF('Exploratory Data Analysis - vid'!$AL733='Multiple LR'!M$2,1,0)</f>
        <v>0</v>
      </c>
      <c r="N734">
        <f xml:space="preserve"> IF('Exploratory Data Analysis - vid'!$AL733='Multiple LR'!N$2,1,0)</f>
        <v>0</v>
      </c>
      <c r="O734">
        <v>483</v>
      </c>
      <c r="P734">
        <f>'Exploratory Data Analysis - vid'!V733</f>
        <v>94731</v>
      </c>
      <c r="Q734">
        <f t="shared" si="11"/>
        <v>11.458796575131819</v>
      </c>
      <c r="R734">
        <f>'Exploratory Data Analysis - vid'!X733</f>
        <v>1987</v>
      </c>
    </row>
    <row r="735" spans="1:18" x14ac:dyDescent="0.35">
      <c r="A735">
        <v>733</v>
      </c>
      <c r="B735" t="str">
        <f>'Exploratory Data Analysis - vid'!B734</f>
        <v>mDNMjQUEAJw</v>
      </c>
      <c r="C735">
        <f>'Exploratory Data Analysis - vid'!N734</f>
        <v>11</v>
      </c>
      <c r="D735">
        <f>'Exploratory Data Analysis - vid'!O734</f>
        <v>2020</v>
      </c>
      <c r="E735">
        <f>IF('Exploratory Data Analysis - vid'!$AF734 = 'Multiple LR'!E$2,1,0)</f>
        <v>1</v>
      </c>
      <c r="F735">
        <f>IF('Exploratory Data Analysis - vid'!$AF734 = 'Multiple LR'!F$2,1,0)</f>
        <v>0</v>
      </c>
      <c r="G735">
        <f>IF('Exploratory Data Analysis - vid'!$AF734 = 'Multiple LR'!G$2,1,0)</f>
        <v>0</v>
      </c>
      <c r="H735">
        <f>IF('Exploratory Data Analysis - vid'!$AF734 = 'Multiple LR'!H$2,1,0)</f>
        <v>0</v>
      </c>
      <c r="I735">
        <f xml:space="preserve"> IF('Exploratory Data Analysis - vid'!$AL734='Multiple LR'!I$2,1,0)</f>
        <v>1</v>
      </c>
      <c r="J735">
        <f xml:space="preserve"> IF('Exploratory Data Analysis - vid'!$AL734='Multiple LR'!J$2,1,0)</f>
        <v>0</v>
      </c>
      <c r="K735">
        <f xml:space="preserve"> IF('Exploratory Data Analysis - vid'!$AL734='Multiple LR'!K$2,1,0)</f>
        <v>0</v>
      </c>
      <c r="L735">
        <f xml:space="preserve"> IF('Exploratory Data Analysis - vid'!$AL734='Multiple LR'!L$2,1,0)</f>
        <v>0</v>
      </c>
      <c r="M735">
        <f xml:space="preserve"> IF('Exploratory Data Analysis - vid'!$AL734='Multiple LR'!M$2,1,0)</f>
        <v>0</v>
      </c>
      <c r="N735">
        <f xml:space="preserve"> IF('Exploratory Data Analysis - vid'!$AL734='Multiple LR'!N$2,1,0)</f>
        <v>0</v>
      </c>
      <c r="O735">
        <v>537</v>
      </c>
      <c r="P735">
        <f>'Exploratory Data Analysis - vid'!V734</f>
        <v>7359</v>
      </c>
      <c r="Q735">
        <f t="shared" si="11"/>
        <v>8.9036793329265986</v>
      </c>
      <c r="R735">
        <f>'Exploratory Data Analysis - vid'!X734</f>
        <v>123</v>
      </c>
    </row>
    <row r="736" spans="1:18" x14ac:dyDescent="0.35">
      <c r="A736">
        <v>734</v>
      </c>
      <c r="B736" t="str">
        <f>'Exploratory Data Analysis - vid'!B735</f>
        <v>upIegYLR2Rk</v>
      </c>
      <c r="C736">
        <f>'Exploratory Data Analysis - vid'!N735</f>
        <v>11</v>
      </c>
      <c r="D736">
        <f>'Exploratory Data Analysis - vid'!O735</f>
        <v>2020</v>
      </c>
      <c r="E736">
        <f>IF('Exploratory Data Analysis - vid'!$AF735 = 'Multiple LR'!E$2,1,0)</f>
        <v>0</v>
      </c>
      <c r="F736">
        <f>IF('Exploratory Data Analysis - vid'!$AF735 = 'Multiple LR'!F$2,1,0)</f>
        <v>0</v>
      </c>
      <c r="G736">
        <f>IF('Exploratory Data Analysis - vid'!$AF735 = 'Multiple LR'!G$2,1,0)</f>
        <v>0</v>
      </c>
      <c r="H736">
        <f>IF('Exploratory Data Analysis - vid'!$AF735 = 'Multiple LR'!H$2,1,0)</f>
        <v>1</v>
      </c>
      <c r="I736">
        <f xml:space="preserve"> IF('Exploratory Data Analysis - vid'!$AL735='Multiple LR'!I$2,1,0)</f>
        <v>0</v>
      </c>
      <c r="J736">
        <f xml:space="preserve"> IF('Exploratory Data Analysis - vid'!$AL735='Multiple LR'!J$2,1,0)</f>
        <v>0</v>
      </c>
      <c r="K736">
        <f xml:space="preserve"> IF('Exploratory Data Analysis - vid'!$AL735='Multiple LR'!K$2,1,0)</f>
        <v>0</v>
      </c>
      <c r="L736">
        <f xml:space="preserve"> IF('Exploratory Data Analysis - vid'!$AL735='Multiple LR'!L$2,1,0)</f>
        <v>1</v>
      </c>
      <c r="M736">
        <f xml:space="preserve"> IF('Exploratory Data Analysis - vid'!$AL735='Multiple LR'!M$2,1,0)</f>
        <v>0</v>
      </c>
      <c r="N736">
        <f xml:space="preserve"> IF('Exploratory Data Analysis - vid'!$AL735='Multiple LR'!N$2,1,0)</f>
        <v>0</v>
      </c>
      <c r="O736">
        <v>226</v>
      </c>
      <c r="P736">
        <f>'Exploratory Data Analysis - vid'!V735</f>
        <v>9724</v>
      </c>
      <c r="Q736">
        <f t="shared" si="11"/>
        <v>9.1823523354360148</v>
      </c>
      <c r="R736">
        <f>'Exploratory Data Analysis - vid'!X735</f>
        <v>225</v>
      </c>
    </row>
    <row r="737" spans="1:18" x14ac:dyDescent="0.35">
      <c r="A737">
        <v>735</v>
      </c>
      <c r="B737" t="str">
        <f>'Exploratory Data Analysis - vid'!B736</f>
        <v>7SX_1HtvXqY</v>
      </c>
      <c r="C737">
        <f>'Exploratory Data Analysis - vid'!N736</f>
        <v>11</v>
      </c>
      <c r="D737">
        <f>'Exploratory Data Analysis - vid'!O736</f>
        <v>2020</v>
      </c>
      <c r="E737">
        <f>IF('Exploratory Data Analysis - vid'!$AF736 = 'Multiple LR'!E$2,1,0)</f>
        <v>1</v>
      </c>
      <c r="F737">
        <f>IF('Exploratory Data Analysis - vid'!$AF736 = 'Multiple LR'!F$2,1,0)</f>
        <v>0</v>
      </c>
      <c r="G737">
        <f>IF('Exploratory Data Analysis - vid'!$AF736 = 'Multiple LR'!G$2,1,0)</f>
        <v>0</v>
      </c>
      <c r="H737">
        <f>IF('Exploratory Data Analysis - vid'!$AF736 = 'Multiple LR'!H$2,1,0)</f>
        <v>0</v>
      </c>
      <c r="I737">
        <f xml:space="preserve"> IF('Exploratory Data Analysis - vid'!$AL736='Multiple LR'!I$2,1,0)</f>
        <v>0</v>
      </c>
      <c r="J737">
        <f xml:space="preserve"> IF('Exploratory Data Analysis - vid'!$AL736='Multiple LR'!J$2,1,0)</f>
        <v>0</v>
      </c>
      <c r="K737">
        <f xml:space="preserve"> IF('Exploratory Data Analysis - vid'!$AL736='Multiple LR'!K$2,1,0)</f>
        <v>1</v>
      </c>
      <c r="L737">
        <f xml:space="preserve"> IF('Exploratory Data Analysis - vid'!$AL736='Multiple LR'!L$2,1,0)</f>
        <v>0</v>
      </c>
      <c r="M737">
        <f xml:space="preserve"> IF('Exploratory Data Analysis - vid'!$AL736='Multiple LR'!M$2,1,0)</f>
        <v>0</v>
      </c>
      <c r="N737">
        <f xml:space="preserve"> IF('Exploratory Data Analysis - vid'!$AL736='Multiple LR'!N$2,1,0)</f>
        <v>0</v>
      </c>
      <c r="O737">
        <v>457</v>
      </c>
      <c r="P737">
        <f>'Exploratory Data Analysis - vid'!V736</f>
        <v>60182</v>
      </c>
      <c r="Q737">
        <f t="shared" si="11"/>
        <v>11.005128583264247</v>
      </c>
      <c r="R737">
        <f>'Exploratory Data Analysis - vid'!X736</f>
        <v>741</v>
      </c>
    </row>
    <row r="738" spans="1:18" x14ac:dyDescent="0.35">
      <c r="A738">
        <v>736</v>
      </c>
      <c r="B738" t="str">
        <f>'Exploratory Data Analysis - vid'!B737</f>
        <v>bgocl-C21ks</v>
      </c>
      <c r="C738">
        <f>'Exploratory Data Analysis - vid'!N737</f>
        <v>11</v>
      </c>
      <c r="D738">
        <f>'Exploratory Data Analysis - vid'!O737</f>
        <v>2020</v>
      </c>
      <c r="E738">
        <f>IF('Exploratory Data Analysis - vid'!$AF737 = 'Multiple LR'!E$2,1,0)</f>
        <v>1</v>
      </c>
      <c r="F738">
        <f>IF('Exploratory Data Analysis - vid'!$AF737 = 'Multiple LR'!F$2,1,0)</f>
        <v>0</v>
      </c>
      <c r="G738">
        <f>IF('Exploratory Data Analysis - vid'!$AF737 = 'Multiple LR'!G$2,1,0)</f>
        <v>0</v>
      </c>
      <c r="H738">
        <f>IF('Exploratory Data Analysis - vid'!$AF737 = 'Multiple LR'!H$2,1,0)</f>
        <v>0</v>
      </c>
      <c r="I738">
        <f xml:space="preserve"> IF('Exploratory Data Analysis - vid'!$AL737='Multiple LR'!I$2,1,0)</f>
        <v>1</v>
      </c>
      <c r="J738">
        <f xml:space="preserve"> IF('Exploratory Data Analysis - vid'!$AL737='Multiple LR'!J$2,1,0)</f>
        <v>0</v>
      </c>
      <c r="K738">
        <f xml:space="preserve"> IF('Exploratory Data Analysis - vid'!$AL737='Multiple LR'!K$2,1,0)</f>
        <v>0</v>
      </c>
      <c r="L738">
        <f xml:space="preserve"> IF('Exploratory Data Analysis - vid'!$AL737='Multiple LR'!L$2,1,0)</f>
        <v>0</v>
      </c>
      <c r="M738">
        <f xml:space="preserve"> IF('Exploratory Data Analysis - vid'!$AL737='Multiple LR'!M$2,1,0)</f>
        <v>0</v>
      </c>
      <c r="N738">
        <f xml:space="preserve"> IF('Exploratory Data Analysis - vid'!$AL737='Multiple LR'!N$2,1,0)</f>
        <v>0</v>
      </c>
      <c r="O738">
        <v>398</v>
      </c>
      <c r="P738">
        <f>'Exploratory Data Analysis - vid'!V737</f>
        <v>12287</v>
      </c>
      <c r="Q738">
        <f t="shared" si="11"/>
        <v>9.4162970718675716</v>
      </c>
      <c r="R738">
        <f>'Exploratory Data Analysis - vid'!X737</f>
        <v>246</v>
      </c>
    </row>
    <row r="739" spans="1:18" x14ac:dyDescent="0.35">
      <c r="A739">
        <v>737</v>
      </c>
      <c r="B739" t="str">
        <f>'Exploratory Data Analysis - vid'!B738</f>
        <v>vJf7iDj6pao</v>
      </c>
      <c r="C739">
        <f>'Exploratory Data Analysis - vid'!N738</f>
        <v>11</v>
      </c>
      <c r="D739">
        <f>'Exploratory Data Analysis - vid'!O738</f>
        <v>2020</v>
      </c>
      <c r="E739">
        <f>IF('Exploratory Data Analysis - vid'!$AF738 = 'Multiple LR'!E$2,1,0)</f>
        <v>0</v>
      </c>
      <c r="F739">
        <f>IF('Exploratory Data Analysis - vid'!$AF738 = 'Multiple LR'!F$2,1,0)</f>
        <v>0</v>
      </c>
      <c r="G739">
        <f>IF('Exploratory Data Analysis - vid'!$AF738 = 'Multiple LR'!G$2,1,0)</f>
        <v>1</v>
      </c>
      <c r="H739">
        <f>IF('Exploratory Data Analysis - vid'!$AF738 = 'Multiple LR'!H$2,1,0)</f>
        <v>0</v>
      </c>
      <c r="I739">
        <f xml:space="preserve"> IF('Exploratory Data Analysis - vid'!$AL738='Multiple LR'!I$2,1,0)</f>
        <v>0</v>
      </c>
      <c r="J739">
        <f xml:space="preserve"> IF('Exploratory Data Analysis - vid'!$AL738='Multiple LR'!J$2,1,0)</f>
        <v>1</v>
      </c>
      <c r="K739">
        <f xml:space="preserve"> IF('Exploratory Data Analysis - vid'!$AL738='Multiple LR'!K$2,1,0)</f>
        <v>0</v>
      </c>
      <c r="L739">
        <f xml:space="preserve"> IF('Exploratory Data Analysis - vid'!$AL738='Multiple LR'!L$2,1,0)</f>
        <v>0</v>
      </c>
      <c r="M739">
        <f xml:space="preserve"> IF('Exploratory Data Analysis - vid'!$AL738='Multiple LR'!M$2,1,0)</f>
        <v>0</v>
      </c>
      <c r="N739">
        <f xml:space="preserve"> IF('Exploratory Data Analysis - vid'!$AL738='Multiple LR'!N$2,1,0)</f>
        <v>0</v>
      </c>
      <c r="O739">
        <v>432</v>
      </c>
      <c r="P739">
        <f>'Exploratory Data Analysis - vid'!V738</f>
        <v>106443</v>
      </c>
      <c r="Q739">
        <f t="shared" si="11"/>
        <v>11.575364909587336</v>
      </c>
      <c r="R739">
        <f>'Exploratory Data Analysis - vid'!X738</f>
        <v>2072</v>
      </c>
    </row>
    <row r="740" spans="1:18" x14ac:dyDescent="0.35">
      <c r="A740">
        <v>738</v>
      </c>
      <c r="B740" t="str">
        <f>'Exploratory Data Analysis - vid'!B739</f>
        <v>ypdGQor54mc</v>
      </c>
      <c r="C740">
        <f>'Exploratory Data Analysis - vid'!N739</f>
        <v>11</v>
      </c>
      <c r="D740">
        <f>'Exploratory Data Analysis - vid'!O739</f>
        <v>2020</v>
      </c>
      <c r="E740">
        <f>IF('Exploratory Data Analysis - vid'!$AF739 = 'Multiple LR'!E$2,1,0)</f>
        <v>0</v>
      </c>
      <c r="F740">
        <f>IF('Exploratory Data Analysis - vid'!$AF739 = 'Multiple LR'!F$2,1,0)</f>
        <v>0</v>
      </c>
      <c r="G740">
        <f>IF('Exploratory Data Analysis - vid'!$AF739 = 'Multiple LR'!G$2,1,0)</f>
        <v>1</v>
      </c>
      <c r="H740">
        <f>IF('Exploratory Data Analysis - vid'!$AF739 = 'Multiple LR'!H$2,1,0)</f>
        <v>0</v>
      </c>
      <c r="I740">
        <f xml:space="preserve"> IF('Exploratory Data Analysis - vid'!$AL739='Multiple LR'!I$2,1,0)</f>
        <v>0</v>
      </c>
      <c r="J740">
        <f xml:space="preserve"> IF('Exploratory Data Analysis - vid'!$AL739='Multiple LR'!J$2,1,0)</f>
        <v>0</v>
      </c>
      <c r="K740">
        <f xml:space="preserve"> IF('Exploratory Data Analysis - vid'!$AL739='Multiple LR'!K$2,1,0)</f>
        <v>1</v>
      </c>
      <c r="L740">
        <f xml:space="preserve"> IF('Exploratory Data Analysis - vid'!$AL739='Multiple LR'!L$2,1,0)</f>
        <v>0</v>
      </c>
      <c r="M740">
        <f xml:space="preserve"> IF('Exploratory Data Analysis - vid'!$AL739='Multiple LR'!M$2,1,0)</f>
        <v>0</v>
      </c>
      <c r="N740">
        <f xml:space="preserve"> IF('Exploratory Data Analysis - vid'!$AL739='Multiple LR'!N$2,1,0)</f>
        <v>0</v>
      </c>
      <c r="O740">
        <v>872</v>
      </c>
      <c r="P740">
        <f>'Exploratory Data Analysis - vid'!V739</f>
        <v>15336</v>
      </c>
      <c r="Q740">
        <f t="shared" si="11"/>
        <v>9.6379582847254799</v>
      </c>
      <c r="R740">
        <f>'Exploratory Data Analysis - vid'!X739</f>
        <v>293</v>
      </c>
    </row>
    <row r="741" spans="1:18" x14ac:dyDescent="0.35">
      <c r="A741">
        <v>739</v>
      </c>
      <c r="B741" t="str">
        <f>'Exploratory Data Analysis - vid'!B740</f>
        <v>fSEv42AqDJ8</v>
      </c>
      <c r="C741">
        <f>'Exploratory Data Analysis - vid'!N740</f>
        <v>11</v>
      </c>
      <c r="D741">
        <f>'Exploratory Data Analysis - vid'!O740</f>
        <v>2020</v>
      </c>
      <c r="E741">
        <f>IF('Exploratory Data Analysis - vid'!$AF740 = 'Multiple LR'!E$2,1,0)</f>
        <v>0</v>
      </c>
      <c r="F741">
        <f>IF('Exploratory Data Analysis - vid'!$AF740 = 'Multiple LR'!F$2,1,0)</f>
        <v>1</v>
      </c>
      <c r="G741">
        <f>IF('Exploratory Data Analysis - vid'!$AF740 = 'Multiple LR'!G$2,1,0)</f>
        <v>0</v>
      </c>
      <c r="H741">
        <f>IF('Exploratory Data Analysis - vid'!$AF740 = 'Multiple LR'!H$2,1,0)</f>
        <v>0</v>
      </c>
      <c r="I741">
        <f xml:space="preserve"> IF('Exploratory Data Analysis - vid'!$AL740='Multiple LR'!I$2,1,0)</f>
        <v>0</v>
      </c>
      <c r="J741">
        <f xml:space="preserve"> IF('Exploratory Data Analysis - vid'!$AL740='Multiple LR'!J$2,1,0)</f>
        <v>0</v>
      </c>
      <c r="K741">
        <f xml:space="preserve"> IF('Exploratory Data Analysis - vid'!$AL740='Multiple LR'!K$2,1,0)</f>
        <v>0</v>
      </c>
      <c r="L741">
        <f xml:space="preserve"> IF('Exploratory Data Analysis - vid'!$AL740='Multiple LR'!L$2,1,0)</f>
        <v>1</v>
      </c>
      <c r="M741">
        <f xml:space="preserve"> IF('Exploratory Data Analysis - vid'!$AL740='Multiple LR'!M$2,1,0)</f>
        <v>0</v>
      </c>
      <c r="N741">
        <f xml:space="preserve"> IF('Exploratory Data Analysis - vid'!$AL740='Multiple LR'!N$2,1,0)</f>
        <v>0</v>
      </c>
      <c r="O741">
        <v>491</v>
      </c>
      <c r="P741">
        <f>'Exploratory Data Analysis - vid'!V740</f>
        <v>44166</v>
      </c>
      <c r="Q741">
        <f t="shared" si="11"/>
        <v>10.695710541286761</v>
      </c>
      <c r="R741">
        <f>'Exploratory Data Analysis - vid'!X740</f>
        <v>722</v>
      </c>
    </row>
    <row r="742" spans="1:18" x14ac:dyDescent="0.35">
      <c r="A742">
        <v>740</v>
      </c>
      <c r="B742" t="str">
        <f>'Exploratory Data Analysis - vid'!B741</f>
        <v>fuWq9x-3jqs</v>
      </c>
      <c r="C742">
        <f>'Exploratory Data Analysis - vid'!N741</f>
        <v>10</v>
      </c>
      <c r="D742">
        <f>'Exploratory Data Analysis - vid'!O741</f>
        <v>2020</v>
      </c>
      <c r="E742">
        <f>IF('Exploratory Data Analysis - vid'!$AF741 = 'Multiple LR'!E$2,1,0)</f>
        <v>0</v>
      </c>
      <c r="F742">
        <f>IF('Exploratory Data Analysis - vid'!$AF741 = 'Multiple LR'!F$2,1,0)</f>
        <v>0</v>
      </c>
      <c r="G742">
        <f>IF('Exploratory Data Analysis - vid'!$AF741 = 'Multiple LR'!G$2,1,0)</f>
        <v>1</v>
      </c>
      <c r="H742">
        <f>IF('Exploratory Data Analysis - vid'!$AF741 = 'Multiple LR'!H$2,1,0)</f>
        <v>0</v>
      </c>
      <c r="I742">
        <f xml:space="preserve"> IF('Exploratory Data Analysis - vid'!$AL741='Multiple LR'!I$2,1,0)</f>
        <v>0</v>
      </c>
      <c r="J742">
        <f xml:space="preserve"> IF('Exploratory Data Analysis - vid'!$AL741='Multiple LR'!J$2,1,0)</f>
        <v>0</v>
      </c>
      <c r="K742">
        <f xml:space="preserve"> IF('Exploratory Data Analysis - vid'!$AL741='Multiple LR'!K$2,1,0)</f>
        <v>1</v>
      </c>
      <c r="L742">
        <f xml:space="preserve"> IF('Exploratory Data Analysis - vid'!$AL741='Multiple LR'!L$2,1,0)</f>
        <v>0</v>
      </c>
      <c r="M742">
        <f xml:space="preserve"> IF('Exploratory Data Analysis - vid'!$AL741='Multiple LR'!M$2,1,0)</f>
        <v>0</v>
      </c>
      <c r="N742">
        <f xml:space="preserve"> IF('Exploratory Data Analysis - vid'!$AL741='Multiple LR'!N$2,1,0)</f>
        <v>0</v>
      </c>
      <c r="O742">
        <v>403</v>
      </c>
      <c r="P742">
        <f>'Exploratory Data Analysis - vid'!V741</f>
        <v>19380</v>
      </c>
      <c r="Q742">
        <f t="shared" si="11"/>
        <v>9.8719968854447568</v>
      </c>
      <c r="R742">
        <f>'Exploratory Data Analysis - vid'!X741</f>
        <v>283</v>
      </c>
    </row>
    <row r="743" spans="1:18" x14ac:dyDescent="0.35">
      <c r="A743">
        <v>741</v>
      </c>
      <c r="B743" t="str">
        <f>'Exploratory Data Analysis - vid'!B742</f>
        <v>ggKVa7XlnKo</v>
      </c>
      <c r="C743">
        <f>'Exploratory Data Analysis - vid'!N742</f>
        <v>10</v>
      </c>
      <c r="D743">
        <f>'Exploratory Data Analysis - vid'!O742</f>
        <v>2020</v>
      </c>
      <c r="E743">
        <f>IF('Exploratory Data Analysis - vid'!$AF742 = 'Multiple LR'!E$2,1,0)</f>
        <v>0</v>
      </c>
      <c r="F743">
        <f>IF('Exploratory Data Analysis - vid'!$AF742 = 'Multiple LR'!F$2,1,0)</f>
        <v>0</v>
      </c>
      <c r="G743">
        <f>IF('Exploratory Data Analysis - vid'!$AF742 = 'Multiple LR'!G$2,1,0)</f>
        <v>1</v>
      </c>
      <c r="H743">
        <f>IF('Exploratory Data Analysis - vid'!$AF742 = 'Multiple LR'!H$2,1,0)</f>
        <v>0</v>
      </c>
      <c r="I743">
        <f xml:space="preserve"> IF('Exploratory Data Analysis - vid'!$AL742='Multiple LR'!I$2,1,0)</f>
        <v>0</v>
      </c>
      <c r="J743">
        <f xml:space="preserve"> IF('Exploratory Data Analysis - vid'!$AL742='Multiple LR'!J$2,1,0)</f>
        <v>0</v>
      </c>
      <c r="K743">
        <f xml:space="preserve"> IF('Exploratory Data Analysis - vid'!$AL742='Multiple LR'!K$2,1,0)</f>
        <v>0</v>
      </c>
      <c r="L743">
        <f xml:space="preserve"> IF('Exploratory Data Analysis - vid'!$AL742='Multiple LR'!L$2,1,0)</f>
        <v>0</v>
      </c>
      <c r="M743">
        <f xml:space="preserve"> IF('Exploratory Data Analysis - vid'!$AL742='Multiple LR'!M$2,1,0)</f>
        <v>1</v>
      </c>
      <c r="N743">
        <f xml:space="preserve"> IF('Exploratory Data Analysis - vid'!$AL742='Multiple LR'!N$2,1,0)</f>
        <v>0</v>
      </c>
      <c r="O743">
        <v>499</v>
      </c>
      <c r="P743">
        <f>'Exploratory Data Analysis - vid'!V742</f>
        <v>286372</v>
      </c>
      <c r="Q743">
        <f t="shared" si="11"/>
        <v>12.565046943926154</v>
      </c>
      <c r="R743">
        <f>'Exploratory Data Analysis - vid'!X742</f>
        <v>7185</v>
      </c>
    </row>
    <row r="744" spans="1:18" x14ac:dyDescent="0.35">
      <c r="A744">
        <v>742</v>
      </c>
      <c r="B744" t="str">
        <f>'Exploratory Data Analysis - vid'!B743</f>
        <v>3p9N8BWbn6o</v>
      </c>
      <c r="C744">
        <f>'Exploratory Data Analysis - vid'!N743</f>
        <v>10</v>
      </c>
      <c r="D744">
        <f>'Exploratory Data Analysis - vid'!O743</f>
        <v>2020</v>
      </c>
      <c r="E744">
        <f>IF('Exploratory Data Analysis - vid'!$AF743 = 'Multiple LR'!E$2,1,0)</f>
        <v>0</v>
      </c>
      <c r="F744">
        <f>IF('Exploratory Data Analysis - vid'!$AF743 = 'Multiple LR'!F$2,1,0)</f>
        <v>1</v>
      </c>
      <c r="G744">
        <f>IF('Exploratory Data Analysis - vid'!$AF743 = 'Multiple LR'!G$2,1,0)</f>
        <v>0</v>
      </c>
      <c r="H744">
        <f>IF('Exploratory Data Analysis - vid'!$AF743 = 'Multiple LR'!H$2,1,0)</f>
        <v>0</v>
      </c>
      <c r="I744">
        <f xml:space="preserve"> IF('Exploratory Data Analysis - vid'!$AL743='Multiple LR'!I$2,1,0)</f>
        <v>0</v>
      </c>
      <c r="J744">
        <f xml:space="preserve"> IF('Exploratory Data Analysis - vid'!$AL743='Multiple LR'!J$2,1,0)</f>
        <v>0</v>
      </c>
      <c r="K744">
        <f xml:space="preserve"> IF('Exploratory Data Analysis - vid'!$AL743='Multiple LR'!K$2,1,0)</f>
        <v>0</v>
      </c>
      <c r="L744">
        <f xml:space="preserve"> IF('Exploratory Data Analysis - vid'!$AL743='Multiple LR'!L$2,1,0)</f>
        <v>0</v>
      </c>
      <c r="M744">
        <f xml:space="preserve"> IF('Exploratory Data Analysis - vid'!$AL743='Multiple LR'!M$2,1,0)</f>
        <v>0</v>
      </c>
      <c r="N744">
        <f xml:space="preserve"> IF('Exploratory Data Analysis - vid'!$AL743='Multiple LR'!N$2,1,0)</f>
        <v>1</v>
      </c>
      <c r="O744">
        <v>362</v>
      </c>
      <c r="P744">
        <f>'Exploratory Data Analysis - vid'!V743</f>
        <v>40307</v>
      </c>
      <c r="Q744">
        <f t="shared" si="11"/>
        <v>10.604280430121621</v>
      </c>
      <c r="R744">
        <f>'Exploratory Data Analysis - vid'!X743</f>
        <v>902</v>
      </c>
    </row>
    <row r="745" spans="1:18" x14ac:dyDescent="0.35">
      <c r="A745">
        <v>743</v>
      </c>
      <c r="B745" t="str">
        <f>'Exploratory Data Analysis - vid'!B744</f>
        <v>Kd8uD9WWfhU</v>
      </c>
      <c r="C745">
        <f>'Exploratory Data Analysis - vid'!N744</f>
        <v>10</v>
      </c>
      <c r="D745">
        <f>'Exploratory Data Analysis - vid'!O744</f>
        <v>2020</v>
      </c>
      <c r="E745">
        <f>IF('Exploratory Data Analysis - vid'!$AF744 = 'Multiple LR'!E$2,1,0)</f>
        <v>1</v>
      </c>
      <c r="F745">
        <f>IF('Exploratory Data Analysis - vid'!$AF744 = 'Multiple LR'!F$2,1,0)</f>
        <v>0</v>
      </c>
      <c r="G745">
        <f>IF('Exploratory Data Analysis - vid'!$AF744 = 'Multiple LR'!G$2,1,0)</f>
        <v>0</v>
      </c>
      <c r="H745">
        <f>IF('Exploratory Data Analysis - vid'!$AF744 = 'Multiple LR'!H$2,1,0)</f>
        <v>0</v>
      </c>
      <c r="I745">
        <f xml:space="preserve"> IF('Exploratory Data Analysis - vid'!$AL744='Multiple LR'!I$2,1,0)</f>
        <v>0</v>
      </c>
      <c r="J745">
        <f xml:space="preserve"> IF('Exploratory Data Analysis - vid'!$AL744='Multiple LR'!J$2,1,0)</f>
        <v>0</v>
      </c>
      <c r="K745">
        <f xml:space="preserve"> IF('Exploratory Data Analysis - vid'!$AL744='Multiple LR'!K$2,1,0)</f>
        <v>0</v>
      </c>
      <c r="L745">
        <f xml:space="preserve"> IF('Exploratory Data Analysis - vid'!$AL744='Multiple LR'!L$2,1,0)</f>
        <v>1</v>
      </c>
      <c r="M745">
        <f xml:space="preserve"> IF('Exploratory Data Analysis - vid'!$AL744='Multiple LR'!M$2,1,0)</f>
        <v>0</v>
      </c>
      <c r="N745">
        <f xml:space="preserve"> IF('Exploratory Data Analysis - vid'!$AL744='Multiple LR'!N$2,1,0)</f>
        <v>0</v>
      </c>
      <c r="O745">
        <v>316</v>
      </c>
      <c r="P745">
        <f>'Exploratory Data Analysis - vid'!V744</f>
        <v>3521</v>
      </c>
      <c r="Q745">
        <f t="shared" si="11"/>
        <v>8.1665003191550518</v>
      </c>
      <c r="R745">
        <f>'Exploratory Data Analysis - vid'!X744</f>
        <v>53</v>
      </c>
    </row>
    <row r="746" spans="1:18" x14ac:dyDescent="0.35">
      <c r="A746">
        <v>744</v>
      </c>
      <c r="B746" t="str">
        <f>'Exploratory Data Analysis - vid'!B745</f>
        <v>6MbIAgmSyWU</v>
      </c>
      <c r="C746">
        <f>'Exploratory Data Analysis - vid'!N745</f>
        <v>10</v>
      </c>
      <c r="D746">
        <f>'Exploratory Data Analysis - vid'!O745</f>
        <v>2020</v>
      </c>
      <c r="E746">
        <f>IF('Exploratory Data Analysis - vid'!$AF745 = 'Multiple LR'!E$2,1,0)</f>
        <v>1</v>
      </c>
      <c r="F746">
        <f>IF('Exploratory Data Analysis - vid'!$AF745 = 'Multiple LR'!F$2,1,0)</f>
        <v>0</v>
      </c>
      <c r="G746">
        <f>IF('Exploratory Data Analysis - vid'!$AF745 = 'Multiple LR'!G$2,1,0)</f>
        <v>0</v>
      </c>
      <c r="H746">
        <f>IF('Exploratory Data Analysis - vid'!$AF745 = 'Multiple LR'!H$2,1,0)</f>
        <v>0</v>
      </c>
      <c r="I746">
        <f xml:space="preserve"> IF('Exploratory Data Analysis - vid'!$AL745='Multiple LR'!I$2,1,0)</f>
        <v>0</v>
      </c>
      <c r="J746">
        <f xml:space="preserve"> IF('Exploratory Data Analysis - vid'!$AL745='Multiple LR'!J$2,1,0)</f>
        <v>0</v>
      </c>
      <c r="K746">
        <f xml:space="preserve"> IF('Exploratory Data Analysis - vid'!$AL745='Multiple LR'!K$2,1,0)</f>
        <v>0</v>
      </c>
      <c r="L746">
        <f xml:space="preserve"> IF('Exploratory Data Analysis - vid'!$AL745='Multiple LR'!L$2,1,0)</f>
        <v>0</v>
      </c>
      <c r="M746">
        <f xml:space="preserve"> IF('Exploratory Data Analysis - vid'!$AL745='Multiple LR'!M$2,1,0)</f>
        <v>0</v>
      </c>
      <c r="N746">
        <f xml:space="preserve"> IF('Exploratory Data Analysis - vid'!$AL745='Multiple LR'!N$2,1,0)</f>
        <v>1</v>
      </c>
      <c r="O746">
        <v>234</v>
      </c>
      <c r="P746">
        <f>'Exploratory Data Analysis - vid'!V745</f>
        <v>17866</v>
      </c>
      <c r="Q746">
        <f t="shared" si="11"/>
        <v>9.7906547442617846</v>
      </c>
      <c r="R746">
        <f>'Exploratory Data Analysis - vid'!X745</f>
        <v>387</v>
      </c>
    </row>
    <row r="747" spans="1:18" x14ac:dyDescent="0.35">
      <c r="A747">
        <v>745</v>
      </c>
      <c r="B747" t="str">
        <f>'Exploratory Data Analysis - vid'!B746</f>
        <v>ADqJC2NBGMo</v>
      </c>
      <c r="C747">
        <f>'Exploratory Data Analysis - vid'!N746</f>
        <v>9</v>
      </c>
      <c r="D747">
        <f>'Exploratory Data Analysis - vid'!O746</f>
        <v>2020</v>
      </c>
      <c r="E747">
        <f>IF('Exploratory Data Analysis - vid'!$AF746 = 'Multiple LR'!E$2,1,0)</f>
        <v>1</v>
      </c>
      <c r="F747">
        <f>IF('Exploratory Data Analysis - vid'!$AF746 = 'Multiple LR'!F$2,1,0)</f>
        <v>0</v>
      </c>
      <c r="G747">
        <f>IF('Exploratory Data Analysis - vid'!$AF746 = 'Multiple LR'!G$2,1,0)</f>
        <v>0</v>
      </c>
      <c r="H747">
        <f>IF('Exploratory Data Analysis - vid'!$AF746 = 'Multiple LR'!H$2,1,0)</f>
        <v>0</v>
      </c>
      <c r="I747">
        <f xml:space="preserve"> IF('Exploratory Data Analysis - vid'!$AL746='Multiple LR'!I$2,1,0)</f>
        <v>1</v>
      </c>
      <c r="J747">
        <f xml:space="preserve"> IF('Exploratory Data Analysis - vid'!$AL746='Multiple LR'!J$2,1,0)</f>
        <v>0</v>
      </c>
      <c r="K747">
        <f xml:space="preserve"> IF('Exploratory Data Analysis - vid'!$AL746='Multiple LR'!K$2,1,0)</f>
        <v>0</v>
      </c>
      <c r="L747">
        <f xml:space="preserve"> IF('Exploratory Data Analysis - vid'!$AL746='Multiple LR'!L$2,1,0)</f>
        <v>0</v>
      </c>
      <c r="M747">
        <f xml:space="preserve"> IF('Exploratory Data Analysis - vid'!$AL746='Multiple LR'!M$2,1,0)</f>
        <v>0</v>
      </c>
      <c r="N747">
        <f xml:space="preserve"> IF('Exploratory Data Analysis - vid'!$AL746='Multiple LR'!N$2,1,0)</f>
        <v>0</v>
      </c>
      <c r="O747">
        <v>262</v>
      </c>
      <c r="P747">
        <f>'Exploratory Data Analysis - vid'!V746</f>
        <v>17353</v>
      </c>
      <c r="Q747">
        <f t="shared" si="11"/>
        <v>9.761520681090504</v>
      </c>
      <c r="R747">
        <f>'Exploratory Data Analysis - vid'!X746</f>
        <v>237</v>
      </c>
    </row>
    <row r="748" spans="1:18" x14ac:dyDescent="0.35">
      <c r="A748">
        <v>746</v>
      </c>
      <c r="B748" t="str">
        <f>'Exploratory Data Analysis - vid'!B747</f>
        <v>rLcCr6JkaKM</v>
      </c>
      <c r="C748">
        <f>'Exploratory Data Analysis - vid'!N747</f>
        <v>9</v>
      </c>
      <c r="D748">
        <f>'Exploratory Data Analysis - vid'!O747</f>
        <v>2020</v>
      </c>
      <c r="E748">
        <f>IF('Exploratory Data Analysis - vid'!$AF747 = 'Multiple LR'!E$2,1,0)</f>
        <v>1</v>
      </c>
      <c r="F748">
        <f>IF('Exploratory Data Analysis - vid'!$AF747 = 'Multiple LR'!F$2,1,0)</f>
        <v>0</v>
      </c>
      <c r="G748">
        <f>IF('Exploratory Data Analysis - vid'!$AF747 = 'Multiple LR'!G$2,1,0)</f>
        <v>0</v>
      </c>
      <c r="H748">
        <f>IF('Exploratory Data Analysis - vid'!$AF747 = 'Multiple LR'!H$2,1,0)</f>
        <v>0</v>
      </c>
      <c r="I748">
        <f xml:space="preserve"> IF('Exploratory Data Analysis - vid'!$AL747='Multiple LR'!I$2,1,0)</f>
        <v>0</v>
      </c>
      <c r="J748">
        <f xml:space="preserve"> IF('Exploratory Data Analysis - vid'!$AL747='Multiple LR'!J$2,1,0)</f>
        <v>0</v>
      </c>
      <c r="K748">
        <f xml:space="preserve"> IF('Exploratory Data Analysis - vid'!$AL747='Multiple LR'!K$2,1,0)</f>
        <v>0</v>
      </c>
      <c r="L748">
        <f xml:space="preserve"> IF('Exploratory Data Analysis - vid'!$AL747='Multiple LR'!L$2,1,0)</f>
        <v>0</v>
      </c>
      <c r="M748">
        <f xml:space="preserve"> IF('Exploratory Data Analysis - vid'!$AL747='Multiple LR'!M$2,1,0)</f>
        <v>0</v>
      </c>
      <c r="N748">
        <f xml:space="preserve"> IF('Exploratory Data Analysis - vid'!$AL747='Multiple LR'!N$2,1,0)</f>
        <v>1</v>
      </c>
      <c r="O748">
        <v>280</v>
      </c>
      <c r="P748">
        <f>'Exploratory Data Analysis - vid'!V747</f>
        <v>55299</v>
      </c>
      <c r="Q748">
        <f t="shared" si="11"/>
        <v>10.920510104164283</v>
      </c>
      <c r="R748">
        <f>'Exploratory Data Analysis - vid'!X747</f>
        <v>1132</v>
      </c>
    </row>
    <row r="749" spans="1:18" x14ac:dyDescent="0.35">
      <c r="A749">
        <v>747</v>
      </c>
      <c r="B749" t="str">
        <f>'Exploratory Data Analysis - vid'!B748</f>
        <v>HMBQ6ef_PgQ</v>
      </c>
      <c r="C749">
        <f>'Exploratory Data Analysis - vid'!N748</f>
        <v>9</v>
      </c>
      <c r="D749">
        <f>'Exploratory Data Analysis - vid'!O748</f>
        <v>2020</v>
      </c>
      <c r="E749">
        <f>IF('Exploratory Data Analysis - vid'!$AF748 = 'Multiple LR'!E$2,1,0)</f>
        <v>1</v>
      </c>
      <c r="F749">
        <f>IF('Exploratory Data Analysis - vid'!$AF748 = 'Multiple LR'!F$2,1,0)</f>
        <v>0</v>
      </c>
      <c r="G749">
        <f>IF('Exploratory Data Analysis - vid'!$AF748 = 'Multiple LR'!G$2,1,0)</f>
        <v>0</v>
      </c>
      <c r="H749">
        <f>IF('Exploratory Data Analysis - vid'!$AF748 = 'Multiple LR'!H$2,1,0)</f>
        <v>0</v>
      </c>
      <c r="I749">
        <f xml:space="preserve"> IF('Exploratory Data Analysis - vid'!$AL748='Multiple LR'!I$2,1,0)</f>
        <v>0</v>
      </c>
      <c r="J749">
        <f xml:space="preserve"> IF('Exploratory Data Analysis - vid'!$AL748='Multiple LR'!J$2,1,0)</f>
        <v>0</v>
      </c>
      <c r="K749">
        <f xml:space="preserve"> IF('Exploratory Data Analysis - vid'!$AL748='Multiple LR'!K$2,1,0)</f>
        <v>0</v>
      </c>
      <c r="L749">
        <f xml:space="preserve"> IF('Exploratory Data Analysis - vid'!$AL748='Multiple LR'!L$2,1,0)</f>
        <v>0</v>
      </c>
      <c r="M749">
        <f xml:space="preserve"> IF('Exploratory Data Analysis - vid'!$AL748='Multiple LR'!M$2,1,0)</f>
        <v>0</v>
      </c>
      <c r="N749">
        <f xml:space="preserve"> IF('Exploratory Data Analysis - vid'!$AL748='Multiple LR'!N$2,1,0)</f>
        <v>1</v>
      </c>
      <c r="O749">
        <v>386</v>
      </c>
      <c r="P749">
        <f>'Exploratory Data Analysis - vid'!V748</f>
        <v>42868</v>
      </c>
      <c r="Q749">
        <f t="shared" si="11"/>
        <v>10.665880905832887</v>
      </c>
      <c r="R749">
        <f>'Exploratory Data Analysis - vid'!X748</f>
        <v>736</v>
      </c>
    </row>
    <row r="750" spans="1:18" x14ac:dyDescent="0.35">
      <c r="A750">
        <v>748</v>
      </c>
      <c r="B750" t="str">
        <f>'Exploratory Data Analysis - vid'!B749</f>
        <v>kvCljiHh19c</v>
      </c>
      <c r="C750">
        <f>'Exploratory Data Analysis - vid'!N749</f>
        <v>9</v>
      </c>
      <c r="D750">
        <f>'Exploratory Data Analysis - vid'!O749</f>
        <v>2020</v>
      </c>
      <c r="E750">
        <f>IF('Exploratory Data Analysis - vid'!$AF749 = 'Multiple LR'!E$2,1,0)</f>
        <v>1</v>
      </c>
      <c r="F750">
        <f>IF('Exploratory Data Analysis - vid'!$AF749 = 'Multiple LR'!F$2,1,0)</f>
        <v>0</v>
      </c>
      <c r="G750">
        <f>IF('Exploratory Data Analysis - vid'!$AF749 = 'Multiple LR'!G$2,1,0)</f>
        <v>0</v>
      </c>
      <c r="H750">
        <f>IF('Exploratory Data Analysis - vid'!$AF749 = 'Multiple LR'!H$2,1,0)</f>
        <v>0</v>
      </c>
      <c r="I750">
        <f xml:space="preserve"> IF('Exploratory Data Analysis - vid'!$AL749='Multiple LR'!I$2,1,0)</f>
        <v>0</v>
      </c>
      <c r="J750">
        <f xml:space="preserve"> IF('Exploratory Data Analysis - vid'!$AL749='Multiple LR'!J$2,1,0)</f>
        <v>0</v>
      </c>
      <c r="K750">
        <f xml:space="preserve"> IF('Exploratory Data Analysis - vid'!$AL749='Multiple LR'!K$2,1,0)</f>
        <v>1</v>
      </c>
      <c r="L750">
        <f xml:space="preserve"> IF('Exploratory Data Analysis - vid'!$AL749='Multiple LR'!L$2,1,0)</f>
        <v>0</v>
      </c>
      <c r="M750">
        <f xml:space="preserve"> IF('Exploratory Data Analysis - vid'!$AL749='Multiple LR'!M$2,1,0)</f>
        <v>0</v>
      </c>
      <c r="N750">
        <f xml:space="preserve"> IF('Exploratory Data Analysis - vid'!$AL749='Multiple LR'!N$2,1,0)</f>
        <v>0</v>
      </c>
      <c r="O750">
        <v>290</v>
      </c>
      <c r="P750">
        <f>'Exploratory Data Analysis - vid'!V749</f>
        <v>6642</v>
      </c>
      <c r="Q750">
        <f t="shared" si="11"/>
        <v>8.8011684019366925</v>
      </c>
      <c r="R750">
        <f>'Exploratory Data Analysis - vid'!X749</f>
        <v>120</v>
      </c>
    </row>
    <row r="751" spans="1:18" x14ac:dyDescent="0.35">
      <c r="A751">
        <v>749</v>
      </c>
      <c r="B751" t="str">
        <f>'Exploratory Data Analysis - vid'!B750</f>
        <v>1lSSpTb86sw</v>
      </c>
      <c r="C751">
        <f>'Exploratory Data Analysis - vid'!N750</f>
        <v>9</v>
      </c>
      <c r="D751">
        <f>'Exploratory Data Analysis - vid'!O750</f>
        <v>2020</v>
      </c>
      <c r="E751">
        <f>IF('Exploratory Data Analysis - vid'!$AF750 = 'Multiple LR'!E$2,1,0)</f>
        <v>0</v>
      </c>
      <c r="F751">
        <f>IF('Exploratory Data Analysis - vid'!$AF750 = 'Multiple LR'!F$2,1,0)</f>
        <v>1</v>
      </c>
      <c r="G751">
        <f>IF('Exploratory Data Analysis - vid'!$AF750 = 'Multiple LR'!G$2,1,0)</f>
        <v>0</v>
      </c>
      <c r="H751">
        <f>IF('Exploratory Data Analysis - vid'!$AF750 = 'Multiple LR'!H$2,1,0)</f>
        <v>0</v>
      </c>
      <c r="I751">
        <f xml:space="preserve"> IF('Exploratory Data Analysis - vid'!$AL750='Multiple LR'!I$2,1,0)</f>
        <v>0</v>
      </c>
      <c r="J751">
        <f xml:space="preserve"> IF('Exploratory Data Analysis - vid'!$AL750='Multiple LR'!J$2,1,0)</f>
        <v>0</v>
      </c>
      <c r="K751">
        <f xml:space="preserve"> IF('Exploratory Data Analysis - vid'!$AL750='Multiple LR'!K$2,1,0)</f>
        <v>0</v>
      </c>
      <c r="L751">
        <f xml:space="preserve"> IF('Exploratory Data Analysis - vid'!$AL750='Multiple LR'!L$2,1,0)</f>
        <v>1</v>
      </c>
      <c r="M751">
        <f xml:space="preserve"> IF('Exploratory Data Analysis - vid'!$AL750='Multiple LR'!M$2,1,0)</f>
        <v>0</v>
      </c>
      <c r="N751">
        <f xml:space="preserve"> IF('Exploratory Data Analysis - vid'!$AL750='Multiple LR'!N$2,1,0)</f>
        <v>0</v>
      </c>
      <c r="O751">
        <v>316</v>
      </c>
      <c r="P751">
        <f>'Exploratory Data Analysis - vid'!V750</f>
        <v>30582</v>
      </c>
      <c r="Q751">
        <f t="shared" si="11"/>
        <v>10.328166879568096</v>
      </c>
      <c r="R751">
        <f>'Exploratory Data Analysis - vid'!X750</f>
        <v>666</v>
      </c>
    </row>
    <row r="752" spans="1:18" x14ac:dyDescent="0.35">
      <c r="A752">
        <v>750</v>
      </c>
      <c r="B752" t="str">
        <f>'Exploratory Data Analysis - vid'!B751</f>
        <v>UfXBl87UGLY</v>
      </c>
      <c r="C752">
        <f>'Exploratory Data Analysis - vid'!N751</f>
        <v>9</v>
      </c>
      <c r="D752">
        <f>'Exploratory Data Analysis - vid'!O751</f>
        <v>2020</v>
      </c>
      <c r="E752">
        <f>IF('Exploratory Data Analysis - vid'!$AF751 = 'Multiple LR'!E$2,1,0)</f>
        <v>0</v>
      </c>
      <c r="F752">
        <f>IF('Exploratory Data Analysis - vid'!$AF751 = 'Multiple LR'!F$2,1,0)</f>
        <v>0</v>
      </c>
      <c r="G752">
        <f>IF('Exploratory Data Analysis - vid'!$AF751 = 'Multiple LR'!G$2,1,0)</f>
        <v>1</v>
      </c>
      <c r="H752">
        <f>IF('Exploratory Data Analysis - vid'!$AF751 = 'Multiple LR'!H$2,1,0)</f>
        <v>0</v>
      </c>
      <c r="I752">
        <f xml:space="preserve"> IF('Exploratory Data Analysis - vid'!$AL751='Multiple LR'!I$2,1,0)</f>
        <v>0</v>
      </c>
      <c r="J752">
        <f xml:space="preserve"> IF('Exploratory Data Analysis - vid'!$AL751='Multiple LR'!J$2,1,0)</f>
        <v>0</v>
      </c>
      <c r="K752">
        <f xml:space="preserve"> IF('Exploratory Data Analysis - vid'!$AL751='Multiple LR'!K$2,1,0)</f>
        <v>0</v>
      </c>
      <c r="L752">
        <f xml:space="preserve"> IF('Exploratory Data Analysis - vid'!$AL751='Multiple LR'!L$2,1,0)</f>
        <v>1</v>
      </c>
      <c r="M752">
        <f xml:space="preserve"> IF('Exploratory Data Analysis - vid'!$AL751='Multiple LR'!M$2,1,0)</f>
        <v>0</v>
      </c>
      <c r="N752">
        <f xml:space="preserve"> IF('Exploratory Data Analysis - vid'!$AL751='Multiple LR'!N$2,1,0)</f>
        <v>0</v>
      </c>
      <c r="O752">
        <v>411</v>
      </c>
      <c r="P752">
        <f>'Exploratory Data Analysis - vid'!V751</f>
        <v>35436</v>
      </c>
      <c r="Q752">
        <f t="shared" si="11"/>
        <v>10.475483531531923</v>
      </c>
      <c r="R752">
        <f>'Exploratory Data Analysis - vid'!X751</f>
        <v>356</v>
      </c>
    </row>
    <row r="753" spans="1:18" x14ac:dyDescent="0.35">
      <c r="A753">
        <v>751</v>
      </c>
      <c r="B753" t="str">
        <f>'Exploratory Data Analysis - vid'!B752</f>
        <v>fzOXpddBIsc</v>
      </c>
      <c r="C753">
        <f>'Exploratory Data Analysis - vid'!N752</f>
        <v>9</v>
      </c>
      <c r="D753">
        <f>'Exploratory Data Analysis - vid'!O752</f>
        <v>2020</v>
      </c>
      <c r="E753">
        <f>IF('Exploratory Data Analysis - vid'!$AF752 = 'Multiple LR'!E$2,1,0)</f>
        <v>1</v>
      </c>
      <c r="F753">
        <f>IF('Exploratory Data Analysis - vid'!$AF752 = 'Multiple LR'!F$2,1,0)</f>
        <v>0</v>
      </c>
      <c r="G753">
        <f>IF('Exploratory Data Analysis - vid'!$AF752 = 'Multiple LR'!G$2,1,0)</f>
        <v>0</v>
      </c>
      <c r="H753">
        <f>IF('Exploratory Data Analysis - vid'!$AF752 = 'Multiple LR'!H$2,1,0)</f>
        <v>0</v>
      </c>
      <c r="I753">
        <f xml:space="preserve"> IF('Exploratory Data Analysis - vid'!$AL752='Multiple LR'!I$2,1,0)</f>
        <v>0</v>
      </c>
      <c r="J753">
        <f xml:space="preserve"> IF('Exploratory Data Analysis - vid'!$AL752='Multiple LR'!J$2,1,0)</f>
        <v>0</v>
      </c>
      <c r="K753">
        <f xml:space="preserve"> IF('Exploratory Data Analysis - vid'!$AL752='Multiple LR'!K$2,1,0)</f>
        <v>0</v>
      </c>
      <c r="L753">
        <f xml:space="preserve"> IF('Exploratory Data Analysis - vid'!$AL752='Multiple LR'!L$2,1,0)</f>
        <v>1</v>
      </c>
      <c r="M753">
        <f xml:space="preserve"> IF('Exploratory Data Analysis - vid'!$AL752='Multiple LR'!M$2,1,0)</f>
        <v>0</v>
      </c>
      <c r="N753">
        <f xml:space="preserve"> IF('Exploratory Data Analysis - vid'!$AL752='Multiple LR'!N$2,1,0)</f>
        <v>0</v>
      </c>
      <c r="O753">
        <v>479</v>
      </c>
      <c r="P753">
        <f>'Exploratory Data Analysis - vid'!V752</f>
        <v>52727</v>
      </c>
      <c r="Q753">
        <f t="shared" si="11"/>
        <v>10.872882937297062</v>
      </c>
      <c r="R753">
        <f>'Exploratory Data Analysis - vid'!X752</f>
        <v>830</v>
      </c>
    </row>
    <row r="754" spans="1:18" x14ac:dyDescent="0.35">
      <c r="A754">
        <v>752</v>
      </c>
      <c r="B754" t="str">
        <f>'Exploratory Data Analysis - vid'!B753</f>
        <v>SdkixW-nuW0</v>
      </c>
      <c r="C754">
        <f>'Exploratory Data Analysis - vid'!N753</f>
        <v>9</v>
      </c>
      <c r="D754">
        <f>'Exploratory Data Analysis - vid'!O753</f>
        <v>2020</v>
      </c>
      <c r="E754">
        <f>IF('Exploratory Data Analysis - vid'!$AF753 = 'Multiple LR'!E$2,1,0)</f>
        <v>1</v>
      </c>
      <c r="F754">
        <f>IF('Exploratory Data Analysis - vid'!$AF753 = 'Multiple LR'!F$2,1,0)</f>
        <v>0</v>
      </c>
      <c r="G754">
        <f>IF('Exploratory Data Analysis - vid'!$AF753 = 'Multiple LR'!G$2,1,0)</f>
        <v>0</v>
      </c>
      <c r="H754">
        <f>IF('Exploratory Data Analysis - vid'!$AF753 = 'Multiple LR'!H$2,1,0)</f>
        <v>0</v>
      </c>
      <c r="I754">
        <f xml:space="preserve"> IF('Exploratory Data Analysis - vid'!$AL753='Multiple LR'!I$2,1,0)</f>
        <v>1</v>
      </c>
      <c r="J754">
        <f xml:space="preserve"> IF('Exploratory Data Analysis - vid'!$AL753='Multiple LR'!J$2,1,0)</f>
        <v>0</v>
      </c>
      <c r="K754">
        <f xml:space="preserve"> IF('Exploratory Data Analysis - vid'!$AL753='Multiple LR'!K$2,1,0)</f>
        <v>0</v>
      </c>
      <c r="L754">
        <f xml:space="preserve"> IF('Exploratory Data Analysis - vid'!$AL753='Multiple LR'!L$2,1,0)</f>
        <v>0</v>
      </c>
      <c r="M754">
        <f xml:space="preserve"> IF('Exploratory Data Analysis - vid'!$AL753='Multiple LR'!M$2,1,0)</f>
        <v>0</v>
      </c>
      <c r="N754">
        <f xml:space="preserve"> IF('Exploratory Data Analysis - vid'!$AL753='Multiple LR'!N$2,1,0)</f>
        <v>0</v>
      </c>
      <c r="O754">
        <v>310</v>
      </c>
      <c r="P754">
        <f>'Exploratory Data Analysis - vid'!V753</f>
        <v>19745</v>
      </c>
      <c r="Q754">
        <f t="shared" si="11"/>
        <v>9.8906555737207498</v>
      </c>
      <c r="R754">
        <f>'Exploratory Data Analysis - vid'!X753</f>
        <v>392</v>
      </c>
    </row>
    <row r="755" spans="1:18" x14ac:dyDescent="0.35">
      <c r="A755">
        <v>753</v>
      </c>
      <c r="B755" t="str">
        <f>'Exploratory Data Analysis - vid'!B754</f>
        <v>xWQRp9z_N8Y</v>
      </c>
      <c r="C755">
        <f>'Exploratory Data Analysis - vid'!N754</f>
        <v>9</v>
      </c>
      <c r="D755">
        <f>'Exploratory Data Analysis - vid'!O754</f>
        <v>2020</v>
      </c>
      <c r="E755">
        <f>IF('Exploratory Data Analysis - vid'!$AF754 = 'Multiple LR'!E$2,1,0)</f>
        <v>0</v>
      </c>
      <c r="F755">
        <f>IF('Exploratory Data Analysis - vid'!$AF754 = 'Multiple LR'!F$2,1,0)</f>
        <v>0</v>
      </c>
      <c r="G755">
        <f>IF('Exploratory Data Analysis - vid'!$AF754 = 'Multiple LR'!G$2,1,0)</f>
        <v>1</v>
      </c>
      <c r="H755">
        <f>IF('Exploratory Data Analysis - vid'!$AF754 = 'Multiple LR'!H$2,1,0)</f>
        <v>0</v>
      </c>
      <c r="I755">
        <f xml:space="preserve"> IF('Exploratory Data Analysis - vid'!$AL754='Multiple LR'!I$2,1,0)</f>
        <v>0</v>
      </c>
      <c r="J755">
        <f xml:space="preserve"> IF('Exploratory Data Analysis - vid'!$AL754='Multiple LR'!J$2,1,0)</f>
        <v>1</v>
      </c>
      <c r="K755">
        <f xml:space="preserve"> IF('Exploratory Data Analysis - vid'!$AL754='Multiple LR'!K$2,1,0)</f>
        <v>0</v>
      </c>
      <c r="L755">
        <f xml:space="preserve"> IF('Exploratory Data Analysis - vid'!$AL754='Multiple LR'!L$2,1,0)</f>
        <v>0</v>
      </c>
      <c r="M755">
        <f xml:space="preserve"> IF('Exploratory Data Analysis - vid'!$AL754='Multiple LR'!M$2,1,0)</f>
        <v>0</v>
      </c>
      <c r="N755">
        <f xml:space="preserve"> IF('Exploratory Data Analysis - vid'!$AL754='Multiple LR'!N$2,1,0)</f>
        <v>0</v>
      </c>
      <c r="O755">
        <v>348</v>
      </c>
      <c r="P755">
        <f>'Exploratory Data Analysis - vid'!V754</f>
        <v>126668</v>
      </c>
      <c r="Q755">
        <f t="shared" si="11"/>
        <v>11.749324769294846</v>
      </c>
      <c r="R755">
        <f>'Exploratory Data Analysis - vid'!X754</f>
        <v>1632</v>
      </c>
    </row>
    <row r="756" spans="1:18" x14ac:dyDescent="0.35">
      <c r="A756">
        <v>754</v>
      </c>
      <c r="B756" t="str">
        <f>'Exploratory Data Analysis - vid'!B755</f>
        <v>Rw7Vq0gsDGs</v>
      </c>
      <c r="C756">
        <f>'Exploratory Data Analysis - vid'!N755</f>
        <v>9</v>
      </c>
      <c r="D756">
        <f>'Exploratory Data Analysis - vid'!O755</f>
        <v>2020</v>
      </c>
      <c r="E756">
        <f>IF('Exploratory Data Analysis - vid'!$AF755 = 'Multiple LR'!E$2,1,0)</f>
        <v>0</v>
      </c>
      <c r="F756">
        <f>IF('Exploratory Data Analysis - vid'!$AF755 = 'Multiple LR'!F$2,1,0)</f>
        <v>0</v>
      </c>
      <c r="G756">
        <f>IF('Exploratory Data Analysis - vid'!$AF755 = 'Multiple LR'!G$2,1,0)</f>
        <v>1</v>
      </c>
      <c r="H756">
        <f>IF('Exploratory Data Analysis - vid'!$AF755 = 'Multiple LR'!H$2,1,0)</f>
        <v>0</v>
      </c>
      <c r="I756">
        <f xml:space="preserve"> IF('Exploratory Data Analysis - vid'!$AL755='Multiple LR'!I$2,1,0)</f>
        <v>0</v>
      </c>
      <c r="J756">
        <f xml:space="preserve"> IF('Exploratory Data Analysis - vid'!$AL755='Multiple LR'!J$2,1,0)</f>
        <v>0</v>
      </c>
      <c r="K756">
        <f xml:space="preserve"> IF('Exploratory Data Analysis - vid'!$AL755='Multiple LR'!K$2,1,0)</f>
        <v>1</v>
      </c>
      <c r="L756">
        <f xml:space="preserve"> IF('Exploratory Data Analysis - vid'!$AL755='Multiple LR'!L$2,1,0)</f>
        <v>0</v>
      </c>
      <c r="M756">
        <f xml:space="preserve"> IF('Exploratory Data Analysis - vid'!$AL755='Multiple LR'!M$2,1,0)</f>
        <v>0</v>
      </c>
      <c r="N756">
        <f xml:space="preserve"> IF('Exploratory Data Analysis - vid'!$AL755='Multiple LR'!N$2,1,0)</f>
        <v>0</v>
      </c>
      <c r="O756">
        <v>437</v>
      </c>
      <c r="P756">
        <f>'Exploratory Data Analysis - vid'!V755</f>
        <v>37284</v>
      </c>
      <c r="Q756">
        <f t="shared" si="11"/>
        <v>10.526319559181047</v>
      </c>
      <c r="R756">
        <f>'Exploratory Data Analysis - vid'!X755</f>
        <v>571</v>
      </c>
    </row>
    <row r="757" spans="1:18" x14ac:dyDescent="0.35">
      <c r="A757">
        <v>755</v>
      </c>
      <c r="B757" t="str">
        <f>'Exploratory Data Analysis - vid'!B756</f>
        <v>Icuo_bjXAY4</v>
      </c>
      <c r="C757">
        <f>'Exploratory Data Analysis - vid'!N756</f>
        <v>9</v>
      </c>
      <c r="D757">
        <f>'Exploratory Data Analysis - vid'!O756</f>
        <v>2020</v>
      </c>
      <c r="E757">
        <f>IF('Exploratory Data Analysis - vid'!$AF756 = 'Multiple LR'!E$2,1,0)</f>
        <v>1</v>
      </c>
      <c r="F757">
        <f>IF('Exploratory Data Analysis - vid'!$AF756 = 'Multiple LR'!F$2,1,0)</f>
        <v>0</v>
      </c>
      <c r="G757">
        <f>IF('Exploratory Data Analysis - vid'!$AF756 = 'Multiple LR'!G$2,1,0)</f>
        <v>0</v>
      </c>
      <c r="H757">
        <f>IF('Exploratory Data Analysis - vid'!$AF756 = 'Multiple LR'!H$2,1,0)</f>
        <v>0</v>
      </c>
      <c r="I757">
        <f xml:space="preserve"> IF('Exploratory Data Analysis - vid'!$AL756='Multiple LR'!I$2,1,0)</f>
        <v>0</v>
      </c>
      <c r="J757">
        <f xml:space="preserve"> IF('Exploratory Data Analysis - vid'!$AL756='Multiple LR'!J$2,1,0)</f>
        <v>0</v>
      </c>
      <c r="K757">
        <f xml:space="preserve"> IF('Exploratory Data Analysis - vid'!$AL756='Multiple LR'!K$2,1,0)</f>
        <v>1</v>
      </c>
      <c r="L757">
        <f xml:space="preserve"> IF('Exploratory Data Analysis - vid'!$AL756='Multiple LR'!L$2,1,0)</f>
        <v>0</v>
      </c>
      <c r="M757">
        <f xml:space="preserve"> IF('Exploratory Data Analysis - vid'!$AL756='Multiple LR'!M$2,1,0)</f>
        <v>0</v>
      </c>
      <c r="N757">
        <f xml:space="preserve"> IF('Exploratory Data Analysis - vid'!$AL756='Multiple LR'!N$2,1,0)</f>
        <v>0</v>
      </c>
      <c r="O757">
        <v>239</v>
      </c>
      <c r="P757">
        <f>'Exploratory Data Analysis - vid'!V756</f>
        <v>14341</v>
      </c>
      <c r="Q757">
        <f t="shared" si="11"/>
        <v>9.5708778467292124</v>
      </c>
      <c r="R757">
        <f>'Exploratory Data Analysis - vid'!X756</f>
        <v>247</v>
      </c>
    </row>
    <row r="758" spans="1:18" x14ac:dyDescent="0.35">
      <c r="A758">
        <v>756</v>
      </c>
      <c r="B758" t="str">
        <f>'Exploratory Data Analysis - vid'!B757</f>
        <v>XvkYPlZmS2Q</v>
      </c>
      <c r="C758">
        <f>'Exploratory Data Analysis - vid'!N757</f>
        <v>9</v>
      </c>
      <c r="D758">
        <f>'Exploratory Data Analysis - vid'!O757</f>
        <v>2020</v>
      </c>
      <c r="E758">
        <f>IF('Exploratory Data Analysis - vid'!$AF757 = 'Multiple LR'!E$2,1,0)</f>
        <v>0</v>
      </c>
      <c r="F758">
        <f>IF('Exploratory Data Analysis - vid'!$AF757 = 'Multiple LR'!F$2,1,0)</f>
        <v>0</v>
      </c>
      <c r="G758">
        <f>IF('Exploratory Data Analysis - vid'!$AF757 = 'Multiple LR'!G$2,1,0)</f>
        <v>1</v>
      </c>
      <c r="H758">
        <f>IF('Exploratory Data Analysis - vid'!$AF757 = 'Multiple LR'!H$2,1,0)</f>
        <v>0</v>
      </c>
      <c r="I758">
        <f xml:space="preserve"> IF('Exploratory Data Analysis - vid'!$AL757='Multiple LR'!I$2,1,0)</f>
        <v>0</v>
      </c>
      <c r="J758">
        <f xml:space="preserve"> IF('Exploratory Data Analysis - vid'!$AL757='Multiple LR'!J$2,1,0)</f>
        <v>1</v>
      </c>
      <c r="K758">
        <f xml:space="preserve"> IF('Exploratory Data Analysis - vid'!$AL757='Multiple LR'!K$2,1,0)</f>
        <v>0</v>
      </c>
      <c r="L758">
        <f xml:space="preserve"> IF('Exploratory Data Analysis - vid'!$AL757='Multiple LR'!L$2,1,0)</f>
        <v>0</v>
      </c>
      <c r="M758">
        <f xml:space="preserve"> IF('Exploratory Data Analysis - vid'!$AL757='Multiple LR'!M$2,1,0)</f>
        <v>0</v>
      </c>
      <c r="N758">
        <f xml:space="preserve"> IF('Exploratory Data Analysis - vid'!$AL757='Multiple LR'!N$2,1,0)</f>
        <v>0</v>
      </c>
      <c r="O758">
        <v>356</v>
      </c>
      <c r="P758">
        <f>'Exploratory Data Analysis - vid'!V757</f>
        <v>16291</v>
      </c>
      <c r="Q758">
        <f t="shared" si="11"/>
        <v>9.6983680870661697</v>
      </c>
      <c r="R758">
        <f>'Exploratory Data Analysis - vid'!X757</f>
        <v>272</v>
      </c>
    </row>
    <row r="759" spans="1:18" x14ac:dyDescent="0.35">
      <c r="A759">
        <v>757</v>
      </c>
      <c r="B759" t="str">
        <f>'Exploratory Data Analysis - vid'!B758</f>
        <v>p4zKwpVpDgM</v>
      </c>
      <c r="C759">
        <f>'Exploratory Data Analysis - vid'!N758</f>
        <v>8</v>
      </c>
      <c r="D759">
        <f>'Exploratory Data Analysis - vid'!O758</f>
        <v>2020</v>
      </c>
      <c r="E759">
        <f>IF('Exploratory Data Analysis - vid'!$AF758 = 'Multiple LR'!E$2,1,0)</f>
        <v>1</v>
      </c>
      <c r="F759">
        <f>IF('Exploratory Data Analysis - vid'!$AF758 = 'Multiple LR'!F$2,1,0)</f>
        <v>0</v>
      </c>
      <c r="G759">
        <f>IF('Exploratory Data Analysis - vid'!$AF758 = 'Multiple LR'!G$2,1,0)</f>
        <v>0</v>
      </c>
      <c r="H759">
        <f>IF('Exploratory Data Analysis - vid'!$AF758 = 'Multiple LR'!H$2,1,0)</f>
        <v>0</v>
      </c>
      <c r="I759">
        <f xml:space="preserve"> IF('Exploratory Data Analysis - vid'!$AL758='Multiple LR'!I$2,1,0)</f>
        <v>0</v>
      </c>
      <c r="J759">
        <f xml:space="preserve"> IF('Exploratory Data Analysis - vid'!$AL758='Multiple LR'!J$2,1,0)</f>
        <v>0</v>
      </c>
      <c r="K759">
        <f xml:space="preserve"> IF('Exploratory Data Analysis - vid'!$AL758='Multiple LR'!K$2,1,0)</f>
        <v>1</v>
      </c>
      <c r="L759">
        <f xml:space="preserve"> IF('Exploratory Data Analysis - vid'!$AL758='Multiple LR'!L$2,1,0)</f>
        <v>0</v>
      </c>
      <c r="M759">
        <f xml:space="preserve"> IF('Exploratory Data Analysis - vid'!$AL758='Multiple LR'!M$2,1,0)</f>
        <v>0</v>
      </c>
      <c r="N759">
        <f xml:space="preserve"> IF('Exploratory Data Analysis - vid'!$AL758='Multiple LR'!N$2,1,0)</f>
        <v>0</v>
      </c>
      <c r="O759">
        <v>356</v>
      </c>
      <c r="P759">
        <f>'Exploratory Data Analysis - vid'!V758</f>
        <v>26869</v>
      </c>
      <c r="Q759">
        <f t="shared" si="11"/>
        <v>10.19872848469072</v>
      </c>
      <c r="R759">
        <f>'Exploratory Data Analysis - vid'!X758</f>
        <v>784</v>
      </c>
    </row>
    <row r="760" spans="1:18" x14ac:dyDescent="0.35">
      <c r="A760">
        <v>758</v>
      </c>
      <c r="B760" t="str">
        <f>'Exploratory Data Analysis - vid'!B759</f>
        <v>3Q6OOfn377o</v>
      </c>
      <c r="C760">
        <f>'Exploratory Data Analysis - vid'!N759</f>
        <v>8</v>
      </c>
      <c r="D760">
        <f>'Exploratory Data Analysis - vid'!O759</f>
        <v>2020</v>
      </c>
      <c r="E760">
        <f>IF('Exploratory Data Analysis - vid'!$AF759 = 'Multiple LR'!E$2,1,0)</f>
        <v>1</v>
      </c>
      <c r="F760">
        <f>IF('Exploratory Data Analysis - vid'!$AF759 = 'Multiple LR'!F$2,1,0)</f>
        <v>0</v>
      </c>
      <c r="G760">
        <f>IF('Exploratory Data Analysis - vid'!$AF759 = 'Multiple LR'!G$2,1,0)</f>
        <v>0</v>
      </c>
      <c r="H760">
        <f>IF('Exploratory Data Analysis - vid'!$AF759 = 'Multiple LR'!H$2,1,0)</f>
        <v>0</v>
      </c>
      <c r="I760">
        <f xml:space="preserve"> IF('Exploratory Data Analysis - vid'!$AL759='Multiple LR'!I$2,1,0)</f>
        <v>0</v>
      </c>
      <c r="J760">
        <f xml:space="preserve"> IF('Exploratory Data Analysis - vid'!$AL759='Multiple LR'!J$2,1,0)</f>
        <v>0</v>
      </c>
      <c r="K760">
        <f xml:space="preserve"> IF('Exploratory Data Analysis - vid'!$AL759='Multiple LR'!K$2,1,0)</f>
        <v>0</v>
      </c>
      <c r="L760">
        <f xml:space="preserve"> IF('Exploratory Data Analysis - vid'!$AL759='Multiple LR'!L$2,1,0)</f>
        <v>1</v>
      </c>
      <c r="M760">
        <f xml:space="preserve"> IF('Exploratory Data Analysis - vid'!$AL759='Multiple LR'!M$2,1,0)</f>
        <v>0</v>
      </c>
      <c r="N760">
        <f xml:space="preserve"> IF('Exploratory Data Analysis - vid'!$AL759='Multiple LR'!N$2,1,0)</f>
        <v>0</v>
      </c>
      <c r="O760">
        <v>368</v>
      </c>
      <c r="P760">
        <f>'Exploratory Data Analysis - vid'!V759</f>
        <v>78532</v>
      </c>
      <c r="Q760">
        <f t="shared" si="11"/>
        <v>11.271261464018639</v>
      </c>
      <c r="R760">
        <f>'Exploratory Data Analysis - vid'!X759</f>
        <v>1108</v>
      </c>
    </row>
    <row r="761" spans="1:18" x14ac:dyDescent="0.35">
      <c r="A761">
        <v>759</v>
      </c>
      <c r="B761" t="str">
        <f>'Exploratory Data Analysis - vid'!B760</f>
        <v>riRd27gGmBI</v>
      </c>
      <c r="C761">
        <f>'Exploratory Data Analysis - vid'!N760</f>
        <v>8</v>
      </c>
      <c r="D761">
        <f>'Exploratory Data Analysis - vid'!O760</f>
        <v>2020</v>
      </c>
      <c r="E761">
        <f>IF('Exploratory Data Analysis - vid'!$AF760 = 'Multiple LR'!E$2,1,0)</f>
        <v>0</v>
      </c>
      <c r="F761">
        <f>IF('Exploratory Data Analysis - vid'!$AF760 = 'Multiple LR'!F$2,1,0)</f>
        <v>1</v>
      </c>
      <c r="G761">
        <f>IF('Exploratory Data Analysis - vid'!$AF760 = 'Multiple LR'!G$2,1,0)</f>
        <v>0</v>
      </c>
      <c r="H761">
        <f>IF('Exploratory Data Analysis - vid'!$AF760 = 'Multiple LR'!H$2,1,0)</f>
        <v>0</v>
      </c>
      <c r="I761">
        <f xml:space="preserve"> IF('Exploratory Data Analysis - vid'!$AL760='Multiple LR'!I$2,1,0)</f>
        <v>0</v>
      </c>
      <c r="J761">
        <f xml:space="preserve"> IF('Exploratory Data Analysis - vid'!$AL760='Multiple LR'!J$2,1,0)</f>
        <v>0</v>
      </c>
      <c r="K761">
        <f xml:space="preserve"> IF('Exploratory Data Analysis - vid'!$AL760='Multiple LR'!K$2,1,0)</f>
        <v>0</v>
      </c>
      <c r="L761">
        <f xml:space="preserve"> IF('Exploratory Data Analysis - vid'!$AL760='Multiple LR'!L$2,1,0)</f>
        <v>0</v>
      </c>
      <c r="M761">
        <f xml:space="preserve"> IF('Exploratory Data Analysis - vid'!$AL760='Multiple LR'!M$2,1,0)</f>
        <v>0</v>
      </c>
      <c r="N761">
        <f xml:space="preserve"> IF('Exploratory Data Analysis - vid'!$AL760='Multiple LR'!N$2,1,0)</f>
        <v>1</v>
      </c>
      <c r="O761">
        <v>372</v>
      </c>
      <c r="P761">
        <f>'Exploratory Data Analysis - vid'!V760</f>
        <v>244685</v>
      </c>
      <c r="Q761">
        <f t="shared" si="11"/>
        <v>12.407726948001399</v>
      </c>
      <c r="R761">
        <f>'Exploratory Data Analysis - vid'!X760</f>
        <v>3231</v>
      </c>
    </row>
    <row r="762" spans="1:18" x14ac:dyDescent="0.35">
      <c r="A762">
        <v>760</v>
      </c>
      <c r="B762" t="str">
        <f>'Exploratory Data Analysis - vid'!B761</f>
        <v>ttq4lJko538</v>
      </c>
      <c r="C762">
        <f>'Exploratory Data Analysis - vid'!N761</f>
        <v>8</v>
      </c>
      <c r="D762">
        <f>'Exploratory Data Analysis - vid'!O761</f>
        <v>2020</v>
      </c>
      <c r="E762">
        <f>IF('Exploratory Data Analysis - vid'!$AF761 = 'Multiple LR'!E$2,1,0)</f>
        <v>0</v>
      </c>
      <c r="F762">
        <f>IF('Exploratory Data Analysis - vid'!$AF761 = 'Multiple LR'!F$2,1,0)</f>
        <v>0</v>
      </c>
      <c r="G762">
        <f>IF('Exploratory Data Analysis - vid'!$AF761 = 'Multiple LR'!G$2,1,0)</f>
        <v>1</v>
      </c>
      <c r="H762">
        <f>IF('Exploratory Data Analysis - vid'!$AF761 = 'Multiple LR'!H$2,1,0)</f>
        <v>0</v>
      </c>
      <c r="I762">
        <f xml:space="preserve"> IF('Exploratory Data Analysis - vid'!$AL761='Multiple LR'!I$2,1,0)</f>
        <v>0</v>
      </c>
      <c r="J762">
        <f xml:space="preserve"> IF('Exploratory Data Analysis - vid'!$AL761='Multiple LR'!J$2,1,0)</f>
        <v>0</v>
      </c>
      <c r="K762">
        <f xml:space="preserve"> IF('Exploratory Data Analysis - vid'!$AL761='Multiple LR'!K$2,1,0)</f>
        <v>0</v>
      </c>
      <c r="L762">
        <f xml:space="preserve"> IF('Exploratory Data Analysis - vid'!$AL761='Multiple LR'!L$2,1,0)</f>
        <v>1</v>
      </c>
      <c r="M762">
        <f xml:space="preserve"> IF('Exploratory Data Analysis - vid'!$AL761='Multiple LR'!M$2,1,0)</f>
        <v>0</v>
      </c>
      <c r="N762">
        <f xml:space="preserve"> IF('Exploratory Data Analysis - vid'!$AL761='Multiple LR'!N$2,1,0)</f>
        <v>0</v>
      </c>
      <c r="O762">
        <v>336</v>
      </c>
      <c r="P762">
        <f>'Exploratory Data Analysis - vid'!V761</f>
        <v>46737</v>
      </c>
      <c r="Q762">
        <f t="shared" si="11"/>
        <v>10.752291421180539</v>
      </c>
      <c r="R762">
        <f>'Exploratory Data Analysis - vid'!X761</f>
        <v>748</v>
      </c>
    </row>
    <row r="763" spans="1:18" x14ac:dyDescent="0.35">
      <c r="A763">
        <v>761</v>
      </c>
      <c r="B763" t="str">
        <f>'Exploratory Data Analysis - vid'!B762</f>
        <v>jm8LfNev3eM</v>
      </c>
      <c r="C763">
        <f>'Exploratory Data Analysis - vid'!N762</f>
        <v>8</v>
      </c>
      <c r="D763">
        <f>'Exploratory Data Analysis - vid'!O762</f>
        <v>2020</v>
      </c>
      <c r="E763">
        <f>IF('Exploratory Data Analysis - vid'!$AF762 = 'Multiple LR'!E$2,1,0)</f>
        <v>1</v>
      </c>
      <c r="F763">
        <f>IF('Exploratory Data Analysis - vid'!$AF762 = 'Multiple LR'!F$2,1,0)</f>
        <v>0</v>
      </c>
      <c r="G763">
        <f>IF('Exploratory Data Analysis - vid'!$AF762 = 'Multiple LR'!G$2,1,0)</f>
        <v>0</v>
      </c>
      <c r="H763">
        <f>IF('Exploratory Data Analysis - vid'!$AF762 = 'Multiple LR'!H$2,1,0)</f>
        <v>0</v>
      </c>
      <c r="I763">
        <f xml:space="preserve"> IF('Exploratory Data Analysis - vid'!$AL762='Multiple LR'!I$2,1,0)</f>
        <v>0</v>
      </c>
      <c r="J763">
        <f xml:space="preserve"> IF('Exploratory Data Analysis - vid'!$AL762='Multiple LR'!J$2,1,0)</f>
        <v>0</v>
      </c>
      <c r="K763">
        <f xml:space="preserve"> IF('Exploratory Data Analysis - vid'!$AL762='Multiple LR'!K$2,1,0)</f>
        <v>1</v>
      </c>
      <c r="L763">
        <f xml:space="preserve"> IF('Exploratory Data Analysis - vid'!$AL762='Multiple LR'!L$2,1,0)</f>
        <v>0</v>
      </c>
      <c r="M763">
        <f xml:space="preserve"> IF('Exploratory Data Analysis - vid'!$AL762='Multiple LR'!M$2,1,0)</f>
        <v>0</v>
      </c>
      <c r="N763">
        <f xml:space="preserve"> IF('Exploratory Data Analysis - vid'!$AL762='Multiple LR'!N$2,1,0)</f>
        <v>0</v>
      </c>
      <c r="O763">
        <v>401</v>
      </c>
      <c r="P763">
        <f>'Exploratory Data Analysis - vid'!V762</f>
        <v>12937</v>
      </c>
      <c r="Q763">
        <f t="shared" si="11"/>
        <v>9.4678467019179013</v>
      </c>
      <c r="R763">
        <f>'Exploratory Data Analysis - vid'!X762</f>
        <v>239</v>
      </c>
    </row>
    <row r="764" spans="1:18" x14ac:dyDescent="0.35">
      <c r="A764">
        <v>762</v>
      </c>
      <c r="B764" t="str">
        <f>'Exploratory Data Analysis - vid'!B763</f>
        <v>oZl43Z4KZM8</v>
      </c>
      <c r="C764">
        <f>'Exploratory Data Analysis - vid'!N763</f>
        <v>8</v>
      </c>
      <c r="D764">
        <f>'Exploratory Data Analysis - vid'!O763</f>
        <v>2020</v>
      </c>
      <c r="E764">
        <f>IF('Exploratory Data Analysis - vid'!$AF763 = 'Multiple LR'!E$2,1,0)</f>
        <v>1</v>
      </c>
      <c r="F764">
        <f>IF('Exploratory Data Analysis - vid'!$AF763 = 'Multiple LR'!F$2,1,0)</f>
        <v>0</v>
      </c>
      <c r="G764">
        <f>IF('Exploratory Data Analysis - vid'!$AF763 = 'Multiple LR'!G$2,1,0)</f>
        <v>0</v>
      </c>
      <c r="H764">
        <f>IF('Exploratory Data Analysis - vid'!$AF763 = 'Multiple LR'!H$2,1,0)</f>
        <v>0</v>
      </c>
      <c r="I764">
        <f xml:space="preserve"> IF('Exploratory Data Analysis - vid'!$AL763='Multiple LR'!I$2,1,0)</f>
        <v>0</v>
      </c>
      <c r="J764">
        <f xml:space="preserve"> IF('Exploratory Data Analysis - vid'!$AL763='Multiple LR'!J$2,1,0)</f>
        <v>0</v>
      </c>
      <c r="K764">
        <f xml:space="preserve"> IF('Exploratory Data Analysis - vid'!$AL763='Multiple LR'!K$2,1,0)</f>
        <v>0</v>
      </c>
      <c r="L764">
        <f xml:space="preserve"> IF('Exploratory Data Analysis - vid'!$AL763='Multiple LR'!L$2,1,0)</f>
        <v>0</v>
      </c>
      <c r="M764">
        <f xml:space="preserve"> IF('Exploratory Data Analysis - vid'!$AL763='Multiple LR'!M$2,1,0)</f>
        <v>0</v>
      </c>
      <c r="N764">
        <f xml:space="preserve"> IF('Exploratory Data Analysis - vid'!$AL763='Multiple LR'!N$2,1,0)</f>
        <v>1</v>
      </c>
      <c r="O764">
        <v>325</v>
      </c>
      <c r="P764">
        <f>'Exploratory Data Analysis - vid'!V763</f>
        <v>48459</v>
      </c>
      <c r="Q764">
        <f t="shared" si="11"/>
        <v>10.788473358581868</v>
      </c>
      <c r="R764">
        <f>'Exploratory Data Analysis - vid'!X763</f>
        <v>986</v>
      </c>
    </row>
    <row r="765" spans="1:18" x14ac:dyDescent="0.35">
      <c r="A765">
        <v>763</v>
      </c>
      <c r="B765" t="str">
        <f>'Exploratory Data Analysis - vid'!B764</f>
        <v>APihbDDSuss</v>
      </c>
      <c r="C765">
        <f>'Exploratory Data Analysis - vid'!N764</f>
        <v>8</v>
      </c>
      <c r="D765">
        <f>'Exploratory Data Analysis - vid'!O764</f>
        <v>2020</v>
      </c>
      <c r="E765">
        <f>IF('Exploratory Data Analysis - vid'!$AF764 = 'Multiple LR'!E$2,1,0)</f>
        <v>0</v>
      </c>
      <c r="F765">
        <f>IF('Exploratory Data Analysis - vid'!$AF764 = 'Multiple LR'!F$2,1,0)</f>
        <v>0</v>
      </c>
      <c r="G765">
        <f>IF('Exploratory Data Analysis - vid'!$AF764 = 'Multiple LR'!G$2,1,0)</f>
        <v>1</v>
      </c>
      <c r="H765">
        <f>IF('Exploratory Data Analysis - vid'!$AF764 = 'Multiple LR'!H$2,1,0)</f>
        <v>0</v>
      </c>
      <c r="I765">
        <f xml:space="preserve"> IF('Exploratory Data Analysis - vid'!$AL764='Multiple LR'!I$2,1,0)</f>
        <v>0</v>
      </c>
      <c r="J765">
        <f xml:space="preserve"> IF('Exploratory Data Analysis - vid'!$AL764='Multiple LR'!J$2,1,0)</f>
        <v>0</v>
      </c>
      <c r="K765">
        <f xml:space="preserve"> IF('Exploratory Data Analysis - vid'!$AL764='Multiple LR'!K$2,1,0)</f>
        <v>0</v>
      </c>
      <c r="L765">
        <f xml:space="preserve"> IF('Exploratory Data Analysis - vid'!$AL764='Multiple LR'!L$2,1,0)</f>
        <v>0</v>
      </c>
      <c r="M765">
        <f xml:space="preserve"> IF('Exploratory Data Analysis - vid'!$AL764='Multiple LR'!M$2,1,0)</f>
        <v>0</v>
      </c>
      <c r="N765">
        <f xml:space="preserve"> IF('Exploratory Data Analysis - vid'!$AL764='Multiple LR'!N$2,1,0)</f>
        <v>1</v>
      </c>
      <c r="O765">
        <v>412</v>
      </c>
      <c r="P765">
        <f>'Exploratory Data Analysis - vid'!V764</f>
        <v>66497</v>
      </c>
      <c r="Q765">
        <f t="shared" si="11"/>
        <v>11.104912112844378</v>
      </c>
      <c r="R765">
        <f>'Exploratory Data Analysis - vid'!X764</f>
        <v>1106</v>
      </c>
    </row>
    <row r="766" spans="1:18" x14ac:dyDescent="0.35">
      <c r="A766">
        <v>764</v>
      </c>
      <c r="B766" t="str">
        <f>'Exploratory Data Analysis - vid'!B765</f>
        <v>E2Vm4vWA53M</v>
      </c>
      <c r="C766">
        <f>'Exploratory Data Analysis - vid'!N765</f>
        <v>8</v>
      </c>
      <c r="D766">
        <f>'Exploratory Data Analysis - vid'!O765</f>
        <v>2020</v>
      </c>
      <c r="E766">
        <f>IF('Exploratory Data Analysis - vid'!$AF765 = 'Multiple LR'!E$2,1,0)</f>
        <v>1</v>
      </c>
      <c r="F766">
        <f>IF('Exploratory Data Analysis - vid'!$AF765 = 'Multiple LR'!F$2,1,0)</f>
        <v>0</v>
      </c>
      <c r="G766">
        <f>IF('Exploratory Data Analysis - vid'!$AF765 = 'Multiple LR'!G$2,1,0)</f>
        <v>0</v>
      </c>
      <c r="H766">
        <f>IF('Exploratory Data Analysis - vid'!$AF765 = 'Multiple LR'!H$2,1,0)</f>
        <v>0</v>
      </c>
      <c r="I766">
        <f xml:space="preserve"> IF('Exploratory Data Analysis - vid'!$AL765='Multiple LR'!I$2,1,0)</f>
        <v>0</v>
      </c>
      <c r="J766">
        <f xml:space="preserve"> IF('Exploratory Data Analysis - vid'!$AL765='Multiple LR'!J$2,1,0)</f>
        <v>0</v>
      </c>
      <c r="K766">
        <f xml:space="preserve"> IF('Exploratory Data Analysis - vid'!$AL765='Multiple LR'!K$2,1,0)</f>
        <v>0</v>
      </c>
      <c r="L766">
        <f xml:space="preserve"> IF('Exploratory Data Analysis - vid'!$AL765='Multiple LR'!L$2,1,0)</f>
        <v>1</v>
      </c>
      <c r="M766">
        <f xml:space="preserve"> IF('Exploratory Data Analysis - vid'!$AL765='Multiple LR'!M$2,1,0)</f>
        <v>0</v>
      </c>
      <c r="N766">
        <f xml:space="preserve"> IF('Exploratory Data Analysis - vid'!$AL765='Multiple LR'!N$2,1,0)</f>
        <v>0</v>
      </c>
      <c r="O766">
        <v>519</v>
      </c>
      <c r="P766">
        <f>'Exploratory Data Analysis - vid'!V765</f>
        <v>5564</v>
      </c>
      <c r="Q766">
        <f t="shared" si="11"/>
        <v>8.6240725530433338</v>
      </c>
      <c r="R766">
        <f>'Exploratory Data Analysis - vid'!X765</f>
        <v>89</v>
      </c>
    </row>
    <row r="767" spans="1:18" x14ac:dyDescent="0.35">
      <c r="A767">
        <v>765</v>
      </c>
      <c r="B767" t="str">
        <f>'Exploratory Data Analysis - vid'!B766</f>
        <v>kQYMuhVQYhU</v>
      </c>
      <c r="C767">
        <f>'Exploratory Data Analysis - vid'!N766</f>
        <v>8</v>
      </c>
      <c r="D767">
        <f>'Exploratory Data Analysis - vid'!O766</f>
        <v>2020</v>
      </c>
      <c r="E767">
        <f>IF('Exploratory Data Analysis - vid'!$AF766 = 'Multiple LR'!E$2,1,0)</f>
        <v>0</v>
      </c>
      <c r="F767">
        <f>IF('Exploratory Data Analysis - vid'!$AF766 = 'Multiple LR'!F$2,1,0)</f>
        <v>1</v>
      </c>
      <c r="G767">
        <f>IF('Exploratory Data Analysis - vid'!$AF766 = 'Multiple LR'!G$2,1,0)</f>
        <v>0</v>
      </c>
      <c r="H767">
        <f>IF('Exploratory Data Analysis - vid'!$AF766 = 'Multiple LR'!H$2,1,0)</f>
        <v>0</v>
      </c>
      <c r="I767">
        <f xml:space="preserve"> IF('Exploratory Data Analysis - vid'!$AL766='Multiple LR'!I$2,1,0)</f>
        <v>0</v>
      </c>
      <c r="J767">
        <f xml:space="preserve"> IF('Exploratory Data Analysis - vid'!$AL766='Multiple LR'!J$2,1,0)</f>
        <v>0</v>
      </c>
      <c r="K767">
        <f xml:space="preserve"> IF('Exploratory Data Analysis - vid'!$AL766='Multiple LR'!K$2,1,0)</f>
        <v>0</v>
      </c>
      <c r="L767">
        <f xml:space="preserve"> IF('Exploratory Data Analysis - vid'!$AL766='Multiple LR'!L$2,1,0)</f>
        <v>0</v>
      </c>
      <c r="M767">
        <f xml:space="preserve"> IF('Exploratory Data Analysis - vid'!$AL766='Multiple LR'!M$2,1,0)</f>
        <v>0</v>
      </c>
      <c r="N767">
        <f xml:space="preserve"> IF('Exploratory Data Analysis - vid'!$AL766='Multiple LR'!N$2,1,0)</f>
        <v>1</v>
      </c>
      <c r="O767">
        <v>284</v>
      </c>
      <c r="P767">
        <f>'Exploratory Data Analysis - vid'!V766</f>
        <v>204441</v>
      </c>
      <c r="Q767">
        <f t="shared" si="11"/>
        <v>12.228034704280935</v>
      </c>
      <c r="R767">
        <f>'Exploratory Data Analysis - vid'!X766</f>
        <v>5823</v>
      </c>
    </row>
    <row r="768" spans="1:18" x14ac:dyDescent="0.35">
      <c r="A768">
        <v>766</v>
      </c>
      <c r="B768" t="str">
        <f>'Exploratory Data Analysis - vid'!B767</f>
        <v>AcDcY93xRpU</v>
      </c>
      <c r="C768">
        <f>'Exploratory Data Analysis - vid'!N767</f>
        <v>8</v>
      </c>
      <c r="D768">
        <f>'Exploratory Data Analysis - vid'!O767</f>
        <v>2020</v>
      </c>
      <c r="E768">
        <f>IF('Exploratory Data Analysis - vid'!$AF767 = 'Multiple LR'!E$2,1,0)</f>
        <v>1</v>
      </c>
      <c r="F768">
        <f>IF('Exploratory Data Analysis - vid'!$AF767 = 'Multiple LR'!F$2,1,0)</f>
        <v>0</v>
      </c>
      <c r="G768">
        <f>IF('Exploratory Data Analysis - vid'!$AF767 = 'Multiple LR'!G$2,1,0)</f>
        <v>0</v>
      </c>
      <c r="H768">
        <f>IF('Exploratory Data Analysis - vid'!$AF767 = 'Multiple LR'!H$2,1,0)</f>
        <v>0</v>
      </c>
      <c r="I768">
        <f xml:space="preserve"> IF('Exploratory Data Analysis - vid'!$AL767='Multiple LR'!I$2,1,0)</f>
        <v>0</v>
      </c>
      <c r="J768">
        <f xml:space="preserve"> IF('Exploratory Data Analysis - vid'!$AL767='Multiple LR'!J$2,1,0)</f>
        <v>0</v>
      </c>
      <c r="K768">
        <f xml:space="preserve"> IF('Exploratory Data Analysis - vid'!$AL767='Multiple LR'!K$2,1,0)</f>
        <v>0</v>
      </c>
      <c r="L768">
        <f xml:space="preserve"> IF('Exploratory Data Analysis - vid'!$AL767='Multiple LR'!L$2,1,0)</f>
        <v>0</v>
      </c>
      <c r="M768">
        <f xml:space="preserve"> IF('Exploratory Data Analysis - vid'!$AL767='Multiple LR'!M$2,1,0)</f>
        <v>0</v>
      </c>
      <c r="N768">
        <f xml:space="preserve"> IF('Exploratory Data Analysis - vid'!$AL767='Multiple LR'!N$2,1,0)</f>
        <v>1</v>
      </c>
      <c r="O768">
        <v>200</v>
      </c>
      <c r="P768">
        <f>'Exploratory Data Analysis - vid'!V767</f>
        <v>23383</v>
      </c>
      <c r="Q768">
        <f t="shared" si="11"/>
        <v>10.059764541593394</v>
      </c>
      <c r="R768">
        <f>'Exploratory Data Analysis - vid'!X767</f>
        <v>449</v>
      </c>
    </row>
    <row r="769" spans="1:18" x14ac:dyDescent="0.35">
      <c r="A769">
        <v>767</v>
      </c>
      <c r="B769" t="str">
        <f>'Exploratory Data Analysis - vid'!B768</f>
        <v>K9pAbdD_fa0</v>
      </c>
      <c r="C769">
        <f>'Exploratory Data Analysis - vid'!N768</f>
        <v>8</v>
      </c>
      <c r="D769">
        <f>'Exploratory Data Analysis - vid'!O768</f>
        <v>2020</v>
      </c>
      <c r="E769">
        <f>IF('Exploratory Data Analysis - vid'!$AF768 = 'Multiple LR'!E$2,1,0)</f>
        <v>1</v>
      </c>
      <c r="F769">
        <f>IF('Exploratory Data Analysis - vid'!$AF768 = 'Multiple LR'!F$2,1,0)</f>
        <v>0</v>
      </c>
      <c r="G769">
        <f>IF('Exploratory Data Analysis - vid'!$AF768 = 'Multiple LR'!G$2,1,0)</f>
        <v>0</v>
      </c>
      <c r="H769">
        <f>IF('Exploratory Data Analysis - vid'!$AF768 = 'Multiple LR'!H$2,1,0)</f>
        <v>0</v>
      </c>
      <c r="I769">
        <f xml:space="preserve"> IF('Exploratory Data Analysis - vid'!$AL768='Multiple LR'!I$2,1,0)</f>
        <v>0</v>
      </c>
      <c r="J769">
        <f xml:space="preserve"> IF('Exploratory Data Analysis - vid'!$AL768='Multiple LR'!J$2,1,0)</f>
        <v>0</v>
      </c>
      <c r="K769">
        <f xml:space="preserve"> IF('Exploratory Data Analysis - vid'!$AL768='Multiple LR'!K$2,1,0)</f>
        <v>1</v>
      </c>
      <c r="L769">
        <f xml:space="preserve"> IF('Exploratory Data Analysis - vid'!$AL768='Multiple LR'!L$2,1,0)</f>
        <v>0</v>
      </c>
      <c r="M769">
        <f xml:space="preserve"> IF('Exploratory Data Analysis - vid'!$AL768='Multiple LR'!M$2,1,0)</f>
        <v>0</v>
      </c>
      <c r="N769">
        <f xml:space="preserve"> IF('Exploratory Data Analysis - vid'!$AL768='Multiple LR'!N$2,1,0)</f>
        <v>0</v>
      </c>
      <c r="O769">
        <v>459</v>
      </c>
      <c r="P769">
        <f>'Exploratory Data Analysis - vid'!V768</f>
        <v>44177</v>
      </c>
      <c r="Q769">
        <f t="shared" si="11"/>
        <v>10.695959570639554</v>
      </c>
      <c r="R769">
        <f>'Exploratory Data Analysis - vid'!X768</f>
        <v>1031</v>
      </c>
    </row>
    <row r="770" spans="1:18" x14ac:dyDescent="0.35">
      <c r="A770">
        <v>768</v>
      </c>
      <c r="B770" t="str">
        <f>'Exploratory Data Analysis - vid'!B769</f>
        <v>83cyATgF39I</v>
      </c>
      <c r="C770">
        <f>'Exploratory Data Analysis - vid'!N769</f>
        <v>8</v>
      </c>
      <c r="D770">
        <f>'Exploratory Data Analysis - vid'!O769</f>
        <v>2020</v>
      </c>
      <c r="E770">
        <f>IF('Exploratory Data Analysis - vid'!$AF769 = 'Multiple LR'!E$2,1,0)</f>
        <v>1</v>
      </c>
      <c r="F770">
        <f>IF('Exploratory Data Analysis - vid'!$AF769 = 'Multiple LR'!F$2,1,0)</f>
        <v>0</v>
      </c>
      <c r="G770">
        <f>IF('Exploratory Data Analysis - vid'!$AF769 = 'Multiple LR'!G$2,1,0)</f>
        <v>0</v>
      </c>
      <c r="H770">
        <f>IF('Exploratory Data Analysis - vid'!$AF769 = 'Multiple LR'!H$2,1,0)</f>
        <v>0</v>
      </c>
      <c r="I770">
        <f xml:space="preserve"> IF('Exploratory Data Analysis - vid'!$AL769='Multiple LR'!I$2,1,0)</f>
        <v>0</v>
      </c>
      <c r="J770">
        <f xml:space="preserve"> IF('Exploratory Data Analysis - vid'!$AL769='Multiple LR'!J$2,1,0)</f>
        <v>0</v>
      </c>
      <c r="K770">
        <f xml:space="preserve"> IF('Exploratory Data Analysis - vid'!$AL769='Multiple LR'!K$2,1,0)</f>
        <v>0</v>
      </c>
      <c r="L770">
        <f xml:space="preserve"> IF('Exploratory Data Analysis - vid'!$AL769='Multiple LR'!L$2,1,0)</f>
        <v>0</v>
      </c>
      <c r="M770">
        <f xml:space="preserve"> IF('Exploratory Data Analysis - vid'!$AL769='Multiple LR'!M$2,1,0)</f>
        <v>0</v>
      </c>
      <c r="N770">
        <f xml:space="preserve"> IF('Exploratory Data Analysis - vid'!$AL769='Multiple LR'!N$2,1,0)</f>
        <v>1</v>
      </c>
      <c r="O770">
        <v>365</v>
      </c>
      <c r="P770">
        <f>'Exploratory Data Analysis - vid'!V769</f>
        <v>44025</v>
      </c>
      <c r="Q770">
        <f t="shared" si="11"/>
        <v>10.692512933364407</v>
      </c>
      <c r="R770">
        <f>'Exploratory Data Analysis - vid'!X769</f>
        <v>900</v>
      </c>
    </row>
    <row r="771" spans="1:18" x14ac:dyDescent="0.35">
      <c r="A771">
        <v>769</v>
      </c>
      <c r="B771" t="str">
        <f>'Exploratory Data Analysis - vid'!B770</f>
        <v>Lt4fi8EbaZI</v>
      </c>
      <c r="C771">
        <f>'Exploratory Data Analysis - vid'!N770</f>
        <v>8</v>
      </c>
      <c r="D771">
        <f>'Exploratory Data Analysis - vid'!O770</f>
        <v>2020</v>
      </c>
      <c r="E771">
        <f>IF('Exploratory Data Analysis - vid'!$AF770 = 'Multiple LR'!E$2,1,0)</f>
        <v>1</v>
      </c>
      <c r="F771">
        <f>IF('Exploratory Data Analysis - vid'!$AF770 = 'Multiple LR'!F$2,1,0)</f>
        <v>0</v>
      </c>
      <c r="G771">
        <f>IF('Exploratory Data Analysis - vid'!$AF770 = 'Multiple LR'!G$2,1,0)</f>
        <v>0</v>
      </c>
      <c r="H771">
        <f>IF('Exploratory Data Analysis - vid'!$AF770 = 'Multiple LR'!H$2,1,0)</f>
        <v>0</v>
      </c>
      <c r="I771">
        <f xml:space="preserve"> IF('Exploratory Data Analysis - vid'!$AL770='Multiple LR'!I$2,1,0)</f>
        <v>0</v>
      </c>
      <c r="J771">
        <f xml:space="preserve"> IF('Exploratory Data Analysis - vid'!$AL770='Multiple LR'!J$2,1,0)</f>
        <v>0</v>
      </c>
      <c r="K771">
        <f xml:space="preserve"> IF('Exploratory Data Analysis - vid'!$AL770='Multiple LR'!K$2,1,0)</f>
        <v>0</v>
      </c>
      <c r="L771">
        <f xml:space="preserve"> IF('Exploratory Data Analysis - vid'!$AL770='Multiple LR'!L$2,1,0)</f>
        <v>0</v>
      </c>
      <c r="M771">
        <f xml:space="preserve"> IF('Exploratory Data Analysis - vid'!$AL770='Multiple LR'!M$2,1,0)</f>
        <v>0</v>
      </c>
      <c r="N771">
        <f xml:space="preserve"> IF('Exploratory Data Analysis - vid'!$AL770='Multiple LR'!N$2,1,0)</f>
        <v>1</v>
      </c>
      <c r="O771">
        <v>343</v>
      </c>
      <c r="P771">
        <f>'Exploratory Data Analysis - vid'!V770</f>
        <v>164023</v>
      </c>
      <c r="Q771">
        <f t="shared" si="11"/>
        <v>12.007761940875518</v>
      </c>
      <c r="R771">
        <f>'Exploratory Data Analysis - vid'!X770</f>
        <v>3516</v>
      </c>
    </row>
    <row r="772" spans="1:18" x14ac:dyDescent="0.35">
      <c r="A772">
        <v>770</v>
      </c>
      <c r="B772" t="str">
        <f>'Exploratory Data Analysis - vid'!B771</f>
        <v>8jesVv_P83c</v>
      </c>
      <c r="C772">
        <f>'Exploratory Data Analysis - vid'!N771</f>
        <v>8</v>
      </c>
      <c r="D772">
        <f>'Exploratory Data Analysis - vid'!O771</f>
        <v>2020</v>
      </c>
      <c r="E772">
        <f>IF('Exploratory Data Analysis - vid'!$AF771 = 'Multiple LR'!E$2,1,0)</f>
        <v>0</v>
      </c>
      <c r="F772">
        <f>IF('Exploratory Data Analysis - vid'!$AF771 = 'Multiple LR'!F$2,1,0)</f>
        <v>0</v>
      </c>
      <c r="G772">
        <f>IF('Exploratory Data Analysis - vid'!$AF771 = 'Multiple LR'!G$2,1,0)</f>
        <v>1</v>
      </c>
      <c r="H772">
        <f>IF('Exploratory Data Analysis - vid'!$AF771 = 'Multiple LR'!H$2,1,0)</f>
        <v>0</v>
      </c>
      <c r="I772">
        <f xml:space="preserve"> IF('Exploratory Data Analysis - vid'!$AL771='Multiple LR'!I$2,1,0)</f>
        <v>0</v>
      </c>
      <c r="J772">
        <f xml:space="preserve"> IF('Exploratory Data Analysis - vid'!$AL771='Multiple LR'!J$2,1,0)</f>
        <v>0</v>
      </c>
      <c r="K772">
        <f xml:space="preserve"> IF('Exploratory Data Analysis - vid'!$AL771='Multiple LR'!K$2,1,0)</f>
        <v>0</v>
      </c>
      <c r="L772">
        <f xml:space="preserve"> IF('Exploratory Data Analysis - vid'!$AL771='Multiple LR'!L$2,1,0)</f>
        <v>0</v>
      </c>
      <c r="M772">
        <f xml:space="preserve"> IF('Exploratory Data Analysis - vid'!$AL771='Multiple LR'!M$2,1,0)</f>
        <v>0</v>
      </c>
      <c r="N772">
        <f xml:space="preserve"> IF('Exploratory Data Analysis - vid'!$AL771='Multiple LR'!N$2,1,0)</f>
        <v>1</v>
      </c>
      <c r="O772">
        <v>211</v>
      </c>
      <c r="P772">
        <f>'Exploratory Data Analysis - vid'!V771</f>
        <v>382247</v>
      </c>
      <c r="Q772">
        <f t="shared" ref="Q772:Q835" si="12">LN(P772)</f>
        <v>12.85382227549367</v>
      </c>
      <c r="R772">
        <f>'Exploratory Data Analysis - vid'!X771</f>
        <v>6593</v>
      </c>
    </row>
    <row r="773" spans="1:18" x14ac:dyDescent="0.35">
      <c r="A773">
        <v>771</v>
      </c>
      <c r="B773" t="str">
        <f>'Exploratory Data Analysis - vid'!B772</f>
        <v>AS588VEgia0</v>
      </c>
      <c r="C773">
        <f>'Exploratory Data Analysis - vid'!N772</f>
        <v>7</v>
      </c>
      <c r="D773">
        <f>'Exploratory Data Analysis - vid'!O772</f>
        <v>2020</v>
      </c>
      <c r="E773">
        <f>IF('Exploratory Data Analysis - vid'!$AF772 = 'Multiple LR'!E$2,1,0)</f>
        <v>1</v>
      </c>
      <c r="F773">
        <f>IF('Exploratory Data Analysis - vid'!$AF772 = 'Multiple LR'!F$2,1,0)</f>
        <v>0</v>
      </c>
      <c r="G773">
        <f>IF('Exploratory Data Analysis - vid'!$AF772 = 'Multiple LR'!G$2,1,0)</f>
        <v>0</v>
      </c>
      <c r="H773">
        <f>IF('Exploratory Data Analysis - vid'!$AF772 = 'Multiple LR'!H$2,1,0)</f>
        <v>0</v>
      </c>
      <c r="I773">
        <f xml:space="preserve"> IF('Exploratory Data Analysis - vid'!$AL772='Multiple LR'!I$2,1,0)</f>
        <v>0</v>
      </c>
      <c r="J773">
        <f xml:space="preserve"> IF('Exploratory Data Analysis - vid'!$AL772='Multiple LR'!J$2,1,0)</f>
        <v>1</v>
      </c>
      <c r="K773">
        <f xml:space="preserve"> IF('Exploratory Data Analysis - vid'!$AL772='Multiple LR'!K$2,1,0)</f>
        <v>0</v>
      </c>
      <c r="L773">
        <f xml:space="preserve"> IF('Exploratory Data Analysis - vid'!$AL772='Multiple LR'!L$2,1,0)</f>
        <v>0</v>
      </c>
      <c r="M773">
        <f xml:space="preserve"> IF('Exploratory Data Analysis - vid'!$AL772='Multiple LR'!M$2,1,0)</f>
        <v>0</v>
      </c>
      <c r="N773">
        <f xml:space="preserve"> IF('Exploratory Data Analysis - vid'!$AL772='Multiple LR'!N$2,1,0)</f>
        <v>0</v>
      </c>
      <c r="O773">
        <v>520</v>
      </c>
      <c r="P773">
        <f>'Exploratory Data Analysis - vid'!V772</f>
        <v>185130</v>
      </c>
      <c r="Q773">
        <f t="shared" si="12"/>
        <v>12.128813559983222</v>
      </c>
      <c r="R773">
        <f>'Exploratory Data Analysis - vid'!X772</f>
        <v>4042</v>
      </c>
    </row>
    <row r="774" spans="1:18" x14ac:dyDescent="0.35">
      <c r="A774">
        <v>772</v>
      </c>
      <c r="B774" t="str">
        <f>'Exploratory Data Analysis - vid'!B773</f>
        <v>Y-Xx717O7GU</v>
      </c>
      <c r="C774">
        <f>'Exploratory Data Analysis - vid'!N773</f>
        <v>7</v>
      </c>
      <c r="D774">
        <f>'Exploratory Data Analysis - vid'!O773</f>
        <v>2020</v>
      </c>
      <c r="E774">
        <f>IF('Exploratory Data Analysis - vid'!$AF773 = 'Multiple LR'!E$2,1,0)</f>
        <v>1</v>
      </c>
      <c r="F774">
        <f>IF('Exploratory Data Analysis - vid'!$AF773 = 'Multiple LR'!F$2,1,0)</f>
        <v>0</v>
      </c>
      <c r="G774">
        <f>IF('Exploratory Data Analysis - vid'!$AF773 = 'Multiple LR'!G$2,1,0)</f>
        <v>0</v>
      </c>
      <c r="H774">
        <f>IF('Exploratory Data Analysis - vid'!$AF773 = 'Multiple LR'!H$2,1,0)</f>
        <v>0</v>
      </c>
      <c r="I774">
        <f xml:space="preserve"> IF('Exploratory Data Analysis - vid'!$AL773='Multiple LR'!I$2,1,0)</f>
        <v>0</v>
      </c>
      <c r="J774">
        <f xml:space="preserve"> IF('Exploratory Data Analysis - vid'!$AL773='Multiple LR'!J$2,1,0)</f>
        <v>0</v>
      </c>
      <c r="K774">
        <f xml:space="preserve"> IF('Exploratory Data Analysis - vid'!$AL773='Multiple LR'!K$2,1,0)</f>
        <v>1</v>
      </c>
      <c r="L774">
        <f xml:space="preserve"> IF('Exploratory Data Analysis - vid'!$AL773='Multiple LR'!L$2,1,0)</f>
        <v>0</v>
      </c>
      <c r="M774">
        <f xml:space="preserve"> IF('Exploratory Data Analysis - vid'!$AL773='Multiple LR'!M$2,1,0)</f>
        <v>0</v>
      </c>
      <c r="N774">
        <f xml:space="preserve"> IF('Exploratory Data Analysis - vid'!$AL773='Multiple LR'!N$2,1,0)</f>
        <v>0</v>
      </c>
      <c r="O774">
        <v>239</v>
      </c>
      <c r="P774">
        <f>'Exploratory Data Analysis - vid'!V773</f>
        <v>8831</v>
      </c>
      <c r="Q774">
        <f t="shared" si="12"/>
        <v>9.0860235374688028</v>
      </c>
      <c r="R774">
        <f>'Exploratory Data Analysis - vid'!X773</f>
        <v>149</v>
      </c>
    </row>
    <row r="775" spans="1:18" x14ac:dyDescent="0.35">
      <c r="A775">
        <v>773</v>
      </c>
      <c r="B775" t="str">
        <f>'Exploratory Data Analysis - vid'!B774</f>
        <v>ZiM-Ng4zqhU</v>
      </c>
      <c r="C775">
        <f>'Exploratory Data Analysis - vid'!N774</f>
        <v>7</v>
      </c>
      <c r="D775">
        <f>'Exploratory Data Analysis - vid'!O774</f>
        <v>2020</v>
      </c>
      <c r="E775">
        <f>IF('Exploratory Data Analysis - vid'!$AF774 = 'Multiple LR'!E$2,1,0)</f>
        <v>1</v>
      </c>
      <c r="F775">
        <f>IF('Exploratory Data Analysis - vid'!$AF774 = 'Multiple LR'!F$2,1,0)</f>
        <v>0</v>
      </c>
      <c r="G775">
        <f>IF('Exploratory Data Analysis - vid'!$AF774 = 'Multiple LR'!G$2,1,0)</f>
        <v>0</v>
      </c>
      <c r="H775">
        <f>IF('Exploratory Data Analysis - vid'!$AF774 = 'Multiple LR'!H$2,1,0)</f>
        <v>0</v>
      </c>
      <c r="I775">
        <f xml:space="preserve"> IF('Exploratory Data Analysis - vid'!$AL774='Multiple LR'!I$2,1,0)</f>
        <v>0</v>
      </c>
      <c r="J775">
        <f xml:space="preserve"> IF('Exploratory Data Analysis - vid'!$AL774='Multiple LR'!J$2,1,0)</f>
        <v>1</v>
      </c>
      <c r="K775">
        <f xml:space="preserve"> IF('Exploratory Data Analysis - vid'!$AL774='Multiple LR'!K$2,1,0)</f>
        <v>0</v>
      </c>
      <c r="L775">
        <f xml:space="preserve"> IF('Exploratory Data Analysis - vid'!$AL774='Multiple LR'!L$2,1,0)</f>
        <v>0</v>
      </c>
      <c r="M775">
        <f xml:space="preserve"> IF('Exploratory Data Analysis - vid'!$AL774='Multiple LR'!M$2,1,0)</f>
        <v>0</v>
      </c>
      <c r="N775">
        <f xml:space="preserve"> IF('Exploratory Data Analysis - vid'!$AL774='Multiple LR'!N$2,1,0)</f>
        <v>0</v>
      </c>
      <c r="O775">
        <v>300</v>
      </c>
      <c r="P775">
        <f>'Exploratory Data Analysis - vid'!V774</f>
        <v>53940</v>
      </c>
      <c r="Q775">
        <f t="shared" si="12"/>
        <v>10.895627596693721</v>
      </c>
      <c r="R775">
        <f>'Exploratory Data Analysis - vid'!X774</f>
        <v>1017</v>
      </c>
    </row>
    <row r="776" spans="1:18" x14ac:dyDescent="0.35">
      <c r="A776">
        <v>774</v>
      </c>
      <c r="B776" t="str">
        <f>'Exploratory Data Analysis - vid'!B775</f>
        <v>6Oc7sk97Zp4</v>
      </c>
      <c r="C776">
        <f>'Exploratory Data Analysis - vid'!N775</f>
        <v>7</v>
      </c>
      <c r="D776">
        <f>'Exploratory Data Analysis - vid'!O775</f>
        <v>2020</v>
      </c>
      <c r="E776">
        <f>IF('Exploratory Data Analysis - vid'!$AF775 = 'Multiple LR'!E$2,1,0)</f>
        <v>1</v>
      </c>
      <c r="F776">
        <f>IF('Exploratory Data Analysis - vid'!$AF775 = 'Multiple LR'!F$2,1,0)</f>
        <v>0</v>
      </c>
      <c r="G776">
        <f>IF('Exploratory Data Analysis - vid'!$AF775 = 'Multiple LR'!G$2,1,0)</f>
        <v>0</v>
      </c>
      <c r="H776">
        <f>IF('Exploratory Data Analysis - vid'!$AF775 = 'Multiple LR'!H$2,1,0)</f>
        <v>0</v>
      </c>
      <c r="I776">
        <f xml:space="preserve"> IF('Exploratory Data Analysis - vid'!$AL775='Multiple LR'!I$2,1,0)</f>
        <v>0</v>
      </c>
      <c r="J776">
        <f xml:space="preserve"> IF('Exploratory Data Analysis - vid'!$AL775='Multiple LR'!J$2,1,0)</f>
        <v>0</v>
      </c>
      <c r="K776">
        <f xml:space="preserve"> IF('Exploratory Data Analysis - vid'!$AL775='Multiple LR'!K$2,1,0)</f>
        <v>0</v>
      </c>
      <c r="L776">
        <f xml:space="preserve"> IF('Exploratory Data Analysis - vid'!$AL775='Multiple LR'!L$2,1,0)</f>
        <v>1</v>
      </c>
      <c r="M776">
        <f xml:space="preserve"> IF('Exploratory Data Analysis - vid'!$AL775='Multiple LR'!M$2,1,0)</f>
        <v>0</v>
      </c>
      <c r="N776">
        <f xml:space="preserve"> IF('Exploratory Data Analysis - vid'!$AL775='Multiple LR'!N$2,1,0)</f>
        <v>0</v>
      </c>
      <c r="O776">
        <v>323</v>
      </c>
      <c r="P776">
        <f>'Exploratory Data Analysis - vid'!V775</f>
        <v>9888</v>
      </c>
      <c r="Q776">
        <f t="shared" si="12"/>
        <v>9.199077179697472</v>
      </c>
      <c r="R776">
        <f>'Exploratory Data Analysis - vid'!X775</f>
        <v>178</v>
      </c>
    </row>
    <row r="777" spans="1:18" x14ac:dyDescent="0.35">
      <c r="A777">
        <v>775</v>
      </c>
      <c r="B777" t="str">
        <f>'Exploratory Data Analysis - vid'!B776</f>
        <v>xv4UlckT11Q</v>
      </c>
      <c r="C777">
        <f>'Exploratory Data Analysis - vid'!N776</f>
        <v>7</v>
      </c>
      <c r="D777">
        <f>'Exploratory Data Analysis - vid'!O776</f>
        <v>2020</v>
      </c>
      <c r="E777">
        <f>IF('Exploratory Data Analysis - vid'!$AF776 = 'Multiple LR'!E$2,1,0)</f>
        <v>1</v>
      </c>
      <c r="F777">
        <f>IF('Exploratory Data Analysis - vid'!$AF776 = 'Multiple LR'!F$2,1,0)</f>
        <v>0</v>
      </c>
      <c r="G777">
        <f>IF('Exploratory Data Analysis - vid'!$AF776 = 'Multiple LR'!G$2,1,0)</f>
        <v>0</v>
      </c>
      <c r="H777">
        <f>IF('Exploratory Data Analysis - vid'!$AF776 = 'Multiple LR'!H$2,1,0)</f>
        <v>0</v>
      </c>
      <c r="I777">
        <f xml:space="preserve"> IF('Exploratory Data Analysis - vid'!$AL776='Multiple LR'!I$2,1,0)</f>
        <v>0</v>
      </c>
      <c r="J777">
        <f xml:space="preserve"> IF('Exploratory Data Analysis - vid'!$AL776='Multiple LR'!J$2,1,0)</f>
        <v>0</v>
      </c>
      <c r="K777">
        <f xml:space="preserve"> IF('Exploratory Data Analysis - vid'!$AL776='Multiple LR'!K$2,1,0)</f>
        <v>0</v>
      </c>
      <c r="L777">
        <f xml:space="preserve"> IF('Exploratory Data Analysis - vid'!$AL776='Multiple LR'!L$2,1,0)</f>
        <v>1</v>
      </c>
      <c r="M777">
        <f xml:space="preserve"> IF('Exploratory Data Analysis - vid'!$AL776='Multiple LR'!M$2,1,0)</f>
        <v>0</v>
      </c>
      <c r="N777">
        <f xml:space="preserve"> IF('Exploratory Data Analysis - vid'!$AL776='Multiple LR'!N$2,1,0)</f>
        <v>0</v>
      </c>
      <c r="O777">
        <v>256</v>
      </c>
      <c r="P777">
        <f>'Exploratory Data Analysis - vid'!V776</f>
        <v>6379</v>
      </c>
      <c r="Q777">
        <f t="shared" si="12"/>
        <v>8.7607666242419562</v>
      </c>
      <c r="R777">
        <f>'Exploratory Data Analysis - vid'!X776</f>
        <v>117</v>
      </c>
    </row>
    <row r="778" spans="1:18" x14ac:dyDescent="0.35">
      <c r="A778">
        <v>776</v>
      </c>
      <c r="B778" t="str">
        <f>'Exploratory Data Analysis - vid'!B777</f>
        <v>fLySM7WFZ-4</v>
      </c>
      <c r="C778">
        <f>'Exploratory Data Analysis - vid'!N777</f>
        <v>7</v>
      </c>
      <c r="D778">
        <f>'Exploratory Data Analysis - vid'!O777</f>
        <v>2020</v>
      </c>
      <c r="E778">
        <f>IF('Exploratory Data Analysis - vid'!$AF777 = 'Multiple LR'!E$2,1,0)</f>
        <v>0</v>
      </c>
      <c r="F778">
        <f>IF('Exploratory Data Analysis - vid'!$AF777 = 'Multiple LR'!F$2,1,0)</f>
        <v>1</v>
      </c>
      <c r="G778">
        <f>IF('Exploratory Data Analysis - vid'!$AF777 = 'Multiple LR'!G$2,1,0)</f>
        <v>0</v>
      </c>
      <c r="H778">
        <f>IF('Exploratory Data Analysis - vid'!$AF777 = 'Multiple LR'!H$2,1,0)</f>
        <v>0</v>
      </c>
      <c r="I778">
        <f xml:space="preserve"> IF('Exploratory Data Analysis - vid'!$AL777='Multiple LR'!I$2,1,0)</f>
        <v>0</v>
      </c>
      <c r="J778">
        <f xml:space="preserve"> IF('Exploratory Data Analysis - vid'!$AL777='Multiple LR'!J$2,1,0)</f>
        <v>1</v>
      </c>
      <c r="K778">
        <f xml:space="preserve"> IF('Exploratory Data Analysis - vid'!$AL777='Multiple LR'!K$2,1,0)</f>
        <v>0</v>
      </c>
      <c r="L778">
        <f xml:space="preserve"> IF('Exploratory Data Analysis - vid'!$AL777='Multiple LR'!L$2,1,0)</f>
        <v>0</v>
      </c>
      <c r="M778">
        <f xml:space="preserve"> IF('Exploratory Data Analysis - vid'!$AL777='Multiple LR'!M$2,1,0)</f>
        <v>0</v>
      </c>
      <c r="N778">
        <f xml:space="preserve"> IF('Exploratory Data Analysis - vid'!$AL777='Multiple LR'!N$2,1,0)</f>
        <v>0</v>
      </c>
      <c r="O778">
        <v>289</v>
      </c>
      <c r="P778">
        <f>'Exploratory Data Analysis - vid'!V777</f>
        <v>54390</v>
      </c>
      <c r="Q778">
        <f t="shared" si="12"/>
        <v>10.903935592417007</v>
      </c>
      <c r="R778">
        <f>'Exploratory Data Analysis - vid'!X777</f>
        <v>871</v>
      </c>
    </row>
    <row r="779" spans="1:18" x14ac:dyDescent="0.35">
      <c r="A779">
        <v>777</v>
      </c>
      <c r="B779" t="str">
        <f>'Exploratory Data Analysis - vid'!B778</f>
        <v>D3IXEVJYBU0</v>
      </c>
      <c r="C779">
        <f>'Exploratory Data Analysis - vid'!N778</f>
        <v>7</v>
      </c>
      <c r="D779">
        <f>'Exploratory Data Analysis - vid'!O778</f>
        <v>2020</v>
      </c>
      <c r="E779">
        <f>IF('Exploratory Data Analysis - vid'!$AF778 = 'Multiple LR'!E$2,1,0)</f>
        <v>0</v>
      </c>
      <c r="F779">
        <f>IF('Exploratory Data Analysis - vid'!$AF778 = 'Multiple LR'!F$2,1,0)</f>
        <v>1</v>
      </c>
      <c r="G779">
        <f>IF('Exploratory Data Analysis - vid'!$AF778 = 'Multiple LR'!G$2,1,0)</f>
        <v>0</v>
      </c>
      <c r="H779">
        <f>IF('Exploratory Data Analysis - vid'!$AF778 = 'Multiple LR'!H$2,1,0)</f>
        <v>0</v>
      </c>
      <c r="I779">
        <f xml:space="preserve"> IF('Exploratory Data Analysis - vid'!$AL778='Multiple LR'!I$2,1,0)</f>
        <v>0</v>
      </c>
      <c r="J779">
        <f xml:space="preserve"> IF('Exploratory Data Analysis - vid'!$AL778='Multiple LR'!J$2,1,0)</f>
        <v>0</v>
      </c>
      <c r="K779">
        <f xml:space="preserve"> IF('Exploratory Data Analysis - vid'!$AL778='Multiple LR'!K$2,1,0)</f>
        <v>0</v>
      </c>
      <c r="L779">
        <f xml:space="preserve"> IF('Exploratory Data Analysis - vid'!$AL778='Multiple LR'!L$2,1,0)</f>
        <v>0</v>
      </c>
      <c r="M779">
        <f xml:space="preserve"> IF('Exploratory Data Analysis - vid'!$AL778='Multiple LR'!M$2,1,0)</f>
        <v>0</v>
      </c>
      <c r="N779">
        <f xml:space="preserve"> IF('Exploratory Data Analysis - vid'!$AL778='Multiple LR'!N$2,1,0)</f>
        <v>1</v>
      </c>
      <c r="O779">
        <v>321</v>
      </c>
      <c r="P779">
        <f>'Exploratory Data Analysis - vid'!V778</f>
        <v>77789</v>
      </c>
      <c r="Q779">
        <f t="shared" si="12"/>
        <v>11.261755311995426</v>
      </c>
      <c r="R779">
        <f>'Exploratory Data Analysis - vid'!X778</f>
        <v>1579</v>
      </c>
    </row>
    <row r="780" spans="1:18" x14ac:dyDescent="0.35">
      <c r="A780">
        <v>778</v>
      </c>
      <c r="B780" t="str">
        <f>'Exploratory Data Analysis - vid'!B779</f>
        <v>jIRd4TlAmHU</v>
      </c>
      <c r="C780">
        <f>'Exploratory Data Analysis - vid'!N779</f>
        <v>6</v>
      </c>
      <c r="D780">
        <f>'Exploratory Data Analysis - vid'!O779</f>
        <v>2020</v>
      </c>
      <c r="E780">
        <f>IF('Exploratory Data Analysis - vid'!$AF779 = 'Multiple LR'!E$2,1,0)</f>
        <v>1</v>
      </c>
      <c r="F780">
        <f>IF('Exploratory Data Analysis - vid'!$AF779 = 'Multiple LR'!F$2,1,0)</f>
        <v>0</v>
      </c>
      <c r="G780">
        <f>IF('Exploratory Data Analysis - vid'!$AF779 = 'Multiple LR'!G$2,1,0)</f>
        <v>0</v>
      </c>
      <c r="H780">
        <f>IF('Exploratory Data Analysis - vid'!$AF779 = 'Multiple LR'!H$2,1,0)</f>
        <v>0</v>
      </c>
      <c r="I780">
        <f xml:space="preserve"> IF('Exploratory Data Analysis - vid'!$AL779='Multiple LR'!I$2,1,0)</f>
        <v>0</v>
      </c>
      <c r="J780">
        <f xml:space="preserve"> IF('Exploratory Data Analysis - vid'!$AL779='Multiple LR'!J$2,1,0)</f>
        <v>0</v>
      </c>
      <c r="K780">
        <f xml:space="preserve"> IF('Exploratory Data Analysis - vid'!$AL779='Multiple LR'!K$2,1,0)</f>
        <v>0</v>
      </c>
      <c r="L780">
        <f xml:space="preserve"> IF('Exploratory Data Analysis - vid'!$AL779='Multiple LR'!L$2,1,0)</f>
        <v>1</v>
      </c>
      <c r="M780">
        <f xml:space="preserve"> IF('Exploratory Data Analysis - vid'!$AL779='Multiple LR'!M$2,1,0)</f>
        <v>0</v>
      </c>
      <c r="N780">
        <f xml:space="preserve"> IF('Exploratory Data Analysis - vid'!$AL779='Multiple LR'!N$2,1,0)</f>
        <v>0</v>
      </c>
      <c r="O780">
        <v>557</v>
      </c>
      <c r="P780">
        <f>'Exploratory Data Analysis - vid'!V779</f>
        <v>5701</v>
      </c>
      <c r="Q780">
        <f t="shared" si="12"/>
        <v>8.6483968770315816</v>
      </c>
      <c r="R780">
        <f>'Exploratory Data Analysis - vid'!X779</f>
        <v>64</v>
      </c>
    </row>
    <row r="781" spans="1:18" x14ac:dyDescent="0.35">
      <c r="A781">
        <v>779</v>
      </c>
      <c r="B781" t="str">
        <f>'Exploratory Data Analysis - vid'!B780</f>
        <v>tMm03gc_aGo</v>
      </c>
      <c r="C781">
        <f>'Exploratory Data Analysis - vid'!N780</f>
        <v>6</v>
      </c>
      <c r="D781">
        <f>'Exploratory Data Analysis - vid'!O780</f>
        <v>2020</v>
      </c>
      <c r="E781">
        <f>IF('Exploratory Data Analysis - vid'!$AF780 = 'Multiple LR'!E$2,1,0)</f>
        <v>1</v>
      </c>
      <c r="F781">
        <f>IF('Exploratory Data Analysis - vid'!$AF780 = 'Multiple LR'!F$2,1,0)</f>
        <v>0</v>
      </c>
      <c r="G781">
        <f>IF('Exploratory Data Analysis - vid'!$AF780 = 'Multiple LR'!G$2,1,0)</f>
        <v>0</v>
      </c>
      <c r="H781">
        <f>IF('Exploratory Data Analysis - vid'!$AF780 = 'Multiple LR'!H$2,1,0)</f>
        <v>0</v>
      </c>
      <c r="I781">
        <f xml:space="preserve"> IF('Exploratory Data Analysis - vid'!$AL780='Multiple LR'!I$2,1,0)</f>
        <v>0</v>
      </c>
      <c r="J781">
        <f xml:space="preserve"> IF('Exploratory Data Analysis - vid'!$AL780='Multiple LR'!J$2,1,0)</f>
        <v>0</v>
      </c>
      <c r="K781">
        <f xml:space="preserve"> IF('Exploratory Data Analysis - vid'!$AL780='Multiple LR'!K$2,1,0)</f>
        <v>0</v>
      </c>
      <c r="L781">
        <f xml:space="preserve"> IF('Exploratory Data Analysis - vid'!$AL780='Multiple LR'!L$2,1,0)</f>
        <v>0</v>
      </c>
      <c r="M781">
        <f xml:space="preserve"> IF('Exploratory Data Analysis - vid'!$AL780='Multiple LR'!M$2,1,0)</f>
        <v>0</v>
      </c>
      <c r="N781">
        <f xml:space="preserve"> IF('Exploratory Data Analysis - vid'!$AL780='Multiple LR'!N$2,1,0)</f>
        <v>1</v>
      </c>
      <c r="O781">
        <v>448</v>
      </c>
      <c r="P781">
        <f>'Exploratory Data Analysis - vid'!V780</f>
        <v>77844</v>
      </c>
      <c r="Q781">
        <f t="shared" si="12"/>
        <v>11.262462103001056</v>
      </c>
      <c r="R781">
        <f>'Exploratory Data Analysis - vid'!X780</f>
        <v>1777</v>
      </c>
    </row>
    <row r="782" spans="1:18" x14ac:dyDescent="0.35">
      <c r="A782">
        <v>780</v>
      </c>
      <c r="B782" t="str">
        <f>'Exploratory Data Analysis - vid'!B781</f>
        <v>QHjwhc9rNik</v>
      </c>
      <c r="C782">
        <f>'Exploratory Data Analysis - vid'!N781</f>
        <v>6</v>
      </c>
      <c r="D782">
        <f>'Exploratory Data Analysis - vid'!O781</f>
        <v>2020</v>
      </c>
      <c r="E782">
        <f>IF('Exploratory Data Analysis - vid'!$AF781 = 'Multiple LR'!E$2,1,0)</f>
        <v>1</v>
      </c>
      <c r="F782">
        <f>IF('Exploratory Data Analysis - vid'!$AF781 = 'Multiple LR'!F$2,1,0)</f>
        <v>0</v>
      </c>
      <c r="G782">
        <f>IF('Exploratory Data Analysis - vid'!$AF781 = 'Multiple LR'!G$2,1,0)</f>
        <v>0</v>
      </c>
      <c r="H782">
        <f>IF('Exploratory Data Analysis - vid'!$AF781 = 'Multiple LR'!H$2,1,0)</f>
        <v>0</v>
      </c>
      <c r="I782">
        <f xml:space="preserve"> IF('Exploratory Data Analysis - vid'!$AL781='Multiple LR'!I$2,1,0)</f>
        <v>0</v>
      </c>
      <c r="J782">
        <f xml:space="preserve"> IF('Exploratory Data Analysis - vid'!$AL781='Multiple LR'!J$2,1,0)</f>
        <v>0</v>
      </c>
      <c r="K782">
        <f xml:space="preserve"> IF('Exploratory Data Analysis - vid'!$AL781='Multiple LR'!K$2,1,0)</f>
        <v>0</v>
      </c>
      <c r="L782">
        <f xml:space="preserve"> IF('Exploratory Data Analysis - vid'!$AL781='Multiple LR'!L$2,1,0)</f>
        <v>1</v>
      </c>
      <c r="M782">
        <f xml:space="preserve"> IF('Exploratory Data Analysis - vid'!$AL781='Multiple LR'!M$2,1,0)</f>
        <v>0</v>
      </c>
      <c r="N782">
        <f xml:space="preserve"> IF('Exploratory Data Analysis - vid'!$AL781='Multiple LR'!N$2,1,0)</f>
        <v>0</v>
      </c>
      <c r="O782">
        <v>619</v>
      </c>
      <c r="P782">
        <f>'Exploratory Data Analysis - vid'!V781</f>
        <v>8982</v>
      </c>
      <c r="Q782">
        <f t="shared" si="12"/>
        <v>9.1029778536476833</v>
      </c>
      <c r="R782">
        <f>'Exploratory Data Analysis - vid'!X781</f>
        <v>146</v>
      </c>
    </row>
    <row r="783" spans="1:18" x14ac:dyDescent="0.35">
      <c r="A783">
        <v>781</v>
      </c>
      <c r="B783" t="str">
        <f>'Exploratory Data Analysis - vid'!B782</f>
        <v>vQuURpe1bDs</v>
      </c>
      <c r="C783">
        <f>'Exploratory Data Analysis - vid'!N782</f>
        <v>6</v>
      </c>
      <c r="D783">
        <f>'Exploratory Data Analysis - vid'!O782</f>
        <v>2020</v>
      </c>
      <c r="E783">
        <f>IF('Exploratory Data Analysis - vid'!$AF782 = 'Multiple LR'!E$2,1,0)</f>
        <v>1</v>
      </c>
      <c r="F783">
        <f>IF('Exploratory Data Analysis - vid'!$AF782 = 'Multiple LR'!F$2,1,0)</f>
        <v>0</v>
      </c>
      <c r="G783">
        <f>IF('Exploratory Data Analysis - vid'!$AF782 = 'Multiple LR'!G$2,1,0)</f>
        <v>0</v>
      </c>
      <c r="H783">
        <f>IF('Exploratory Data Analysis - vid'!$AF782 = 'Multiple LR'!H$2,1,0)</f>
        <v>0</v>
      </c>
      <c r="I783">
        <f xml:space="preserve"> IF('Exploratory Data Analysis - vid'!$AL782='Multiple LR'!I$2,1,0)</f>
        <v>0</v>
      </c>
      <c r="J783">
        <f xml:space="preserve"> IF('Exploratory Data Analysis - vid'!$AL782='Multiple LR'!J$2,1,0)</f>
        <v>0</v>
      </c>
      <c r="K783">
        <f xml:space="preserve"> IF('Exploratory Data Analysis - vid'!$AL782='Multiple LR'!K$2,1,0)</f>
        <v>0</v>
      </c>
      <c r="L783">
        <f xml:space="preserve"> IF('Exploratory Data Analysis - vid'!$AL782='Multiple LR'!L$2,1,0)</f>
        <v>0</v>
      </c>
      <c r="M783">
        <f xml:space="preserve"> IF('Exploratory Data Analysis - vid'!$AL782='Multiple LR'!M$2,1,0)</f>
        <v>0</v>
      </c>
      <c r="N783">
        <f xml:space="preserve"> IF('Exploratory Data Analysis - vid'!$AL782='Multiple LR'!N$2,1,0)</f>
        <v>1</v>
      </c>
      <c r="O783">
        <v>389</v>
      </c>
      <c r="P783">
        <f>'Exploratory Data Analysis - vid'!V782</f>
        <v>45907</v>
      </c>
      <c r="Q783">
        <f t="shared" si="12"/>
        <v>10.734372889867487</v>
      </c>
      <c r="R783">
        <f>'Exploratory Data Analysis - vid'!X782</f>
        <v>969</v>
      </c>
    </row>
    <row r="784" spans="1:18" x14ac:dyDescent="0.35">
      <c r="A784">
        <v>782</v>
      </c>
      <c r="B784" t="str">
        <f>'Exploratory Data Analysis - vid'!B783</f>
        <v>a_xqUa9JDFQ</v>
      </c>
      <c r="C784">
        <f>'Exploratory Data Analysis - vid'!N783</f>
        <v>6</v>
      </c>
      <c r="D784">
        <f>'Exploratory Data Analysis - vid'!O783</f>
        <v>2020</v>
      </c>
      <c r="E784">
        <f>IF('Exploratory Data Analysis - vid'!$AF783 = 'Multiple LR'!E$2,1,0)</f>
        <v>1</v>
      </c>
      <c r="F784">
        <f>IF('Exploratory Data Analysis - vid'!$AF783 = 'Multiple LR'!F$2,1,0)</f>
        <v>0</v>
      </c>
      <c r="G784">
        <f>IF('Exploratory Data Analysis - vid'!$AF783 = 'Multiple LR'!G$2,1,0)</f>
        <v>0</v>
      </c>
      <c r="H784">
        <f>IF('Exploratory Data Analysis - vid'!$AF783 = 'Multiple LR'!H$2,1,0)</f>
        <v>0</v>
      </c>
      <c r="I784">
        <f xml:space="preserve"> IF('Exploratory Data Analysis - vid'!$AL783='Multiple LR'!I$2,1,0)</f>
        <v>0</v>
      </c>
      <c r="J784">
        <f xml:space="preserve"> IF('Exploratory Data Analysis - vid'!$AL783='Multiple LR'!J$2,1,0)</f>
        <v>0</v>
      </c>
      <c r="K784">
        <f xml:space="preserve"> IF('Exploratory Data Analysis - vid'!$AL783='Multiple LR'!K$2,1,0)</f>
        <v>1</v>
      </c>
      <c r="L784">
        <f xml:space="preserve"> IF('Exploratory Data Analysis - vid'!$AL783='Multiple LR'!L$2,1,0)</f>
        <v>0</v>
      </c>
      <c r="M784">
        <f xml:space="preserve"> IF('Exploratory Data Analysis - vid'!$AL783='Multiple LR'!M$2,1,0)</f>
        <v>0</v>
      </c>
      <c r="N784">
        <f xml:space="preserve"> IF('Exploratory Data Analysis - vid'!$AL783='Multiple LR'!N$2,1,0)</f>
        <v>0</v>
      </c>
      <c r="O784">
        <v>321</v>
      </c>
      <c r="P784">
        <f>'Exploratory Data Analysis - vid'!V783</f>
        <v>10705</v>
      </c>
      <c r="Q784">
        <f t="shared" si="12"/>
        <v>9.2784662010237824</v>
      </c>
      <c r="R784">
        <f>'Exploratory Data Analysis - vid'!X783</f>
        <v>242</v>
      </c>
    </row>
    <row r="785" spans="1:18" x14ac:dyDescent="0.35">
      <c r="A785">
        <v>783</v>
      </c>
      <c r="B785" t="str">
        <f>'Exploratory Data Analysis - vid'!B784</f>
        <v>AHBMcFCk84g</v>
      </c>
      <c r="C785">
        <f>'Exploratory Data Analysis - vid'!N784</f>
        <v>6</v>
      </c>
      <c r="D785">
        <f>'Exploratory Data Analysis - vid'!O784</f>
        <v>2020</v>
      </c>
      <c r="E785">
        <f>IF('Exploratory Data Analysis - vid'!$AF784 = 'Multiple LR'!E$2,1,0)</f>
        <v>1</v>
      </c>
      <c r="F785">
        <f>IF('Exploratory Data Analysis - vid'!$AF784 = 'Multiple LR'!F$2,1,0)</f>
        <v>0</v>
      </c>
      <c r="G785">
        <f>IF('Exploratory Data Analysis - vid'!$AF784 = 'Multiple LR'!G$2,1,0)</f>
        <v>0</v>
      </c>
      <c r="H785">
        <f>IF('Exploratory Data Analysis - vid'!$AF784 = 'Multiple LR'!H$2,1,0)</f>
        <v>0</v>
      </c>
      <c r="I785">
        <f xml:space="preserve"> IF('Exploratory Data Analysis - vid'!$AL784='Multiple LR'!I$2,1,0)</f>
        <v>0</v>
      </c>
      <c r="J785">
        <f xml:space="preserve"> IF('Exploratory Data Analysis - vid'!$AL784='Multiple LR'!J$2,1,0)</f>
        <v>0</v>
      </c>
      <c r="K785">
        <f xml:space="preserve"> IF('Exploratory Data Analysis - vid'!$AL784='Multiple LR'!K$2,1,0)</f>
        <v>1</v>
      </c>
      <c r="L785">
        <f xml:space="preserve"> IF('Exploratory Data Analysis - vid'!$AL784='Multiple LR'!L$2,1,0)</f>
        <v>0</v>
      </c>
      <c r="M785">
        <f xml:space="preserve"> IF('Exploratory Data Analysis - vid'!$AL784='Multiple LR'!M$2,1,0)</f>
        <v>0</v>
      </c>
      <c r="N785">
        <f xml:space="preserve"> IF('Exploratory Data Analysis - vid'!$AL784='Multiple LR'!N$2,1,0)</f>
        <v>0</v>
      </c>
      <c r="O785">
        <v>426</v>
      </c>
      <c r="P785">
        <f>'Exploratory Data Analysis - vid'!V784</f>
        <v>59052</v>
      </c>
      <c r="Q785">
        <f t="shared" si="12"/>
        <v>10.986173690653979</v>
      </c>
      <c r="R785">
        <f>'Exploratory Data Analysis - vid'!X784</f>
        <v>777</v>
      </c>
    </row>
    <row r="786" spans="1:18" x14ac:dyDescent="0.35">
      <c r="A786">
        <v>784</v>
      </c>
      <c r="B786" t="str">
        <f>'Exploratory Data Analysis - vid'!B785</f>
        <v>TVjUzcWedPw</v>
      </c>
      <c r="C786">
        <f>'Exploratory Data Analysis - vid'!N785</f>
        <v>6</v>
      </c>
      <c r="D786">
        <f>'Exploratory Data Analysis - vid'!O785</f>
        <v>2020</v>
      </c>
      <c r="E786">
        <f>IF('Exploratory Data Analysis - vid'!$AF785 = 'Multiple LR'!E$2,1,0)</f>
        <v>0</v>
      </c>
      <c r="F786">
        <f>IF('Exploratory Data Analysis - vid'!$AF785 = 'Multiple LR'!F$2,1,0)</f>
        <v>0</v>
      </c>
      <c r="G786">
        <f>IF('Exploratory Data Analysis - vid'!$AF785 = 'Multiple LR'!G$2,1,0)</f>
        <v>1</v>
      </c>
      <c r="H786">
        <f>IF('Exploratory Data Analysis - vid'!$AF785 = 'Multiple LR'!H$2,1,0)</f>
        <v>0</v>
      </c>
      <c r="I786">
        <f xml:space="preserve"> IF('Exploratory Data Analysis - vid'!$AL785='Multiple LR'!I$2,1,0)</f>
        <v>0</v>
      </c>
      <c r="J786">
        <f xml:space="preserve"> IF('Exploratory Data Analysis - vid'!$AL785='Multiple LR'!J$2,1,0)</f>
        <v>0</v>
      </c>
      <c r="K786">
        <f xml:space="preserve"> IF('Exploratory Data Analysis - vid'!$AL785='Multiple LR'!K$2,1,0)</f>
        <v>0</v>
      </c>
      <c r="L786">
        <f xml:space="preserve"> IF('Exploratory Data Analysis - vid'!$AL785='Multiple LR'!L$2,1,0)</f>
        <v>0</v>
      </c>
      <c r="M786">
        <f xml:space="preserve"> IF('Exploratory Data Analysis - vid'!$AL785='Multiple LR'!M$2,1,0)</f>
        <v>0</v>
      </c>
      <c r="N786">
        <f xml:space="preserve"> IF('Exploratory Data Analysis - vid'!$AL785='Multiple LR'!N$2,1,0)</f>
        <v>1</v>
      </c>
      <c r="O786">
        <v>315</v>
      </c>
      <c r="P786">
        <f>'Exploratory Data Analysis - vid'!V785</f>
        <v>41878</v>
      </c>
      <c r="Q786">
        <f t="shared" si="12"/>
        <v>10.642515908352262</v>
      </c>
      <c r="R786">
        <f>'Exploratory Data Analysis - vid'!X785</f>
        <v>768</v>
      </c>
    </row>
    <row r="787" spans="1:18" x14ac:dyDescent="0.35">
      <c r="A787">
        <v>785</v>
      </c>
      <c r="B787" t="str">
        <f>'Exploratory Data Analysis - vid'!B786</f>
        <v>i_emMbrwXlg</v>
      </c>
      <c r="C787">
        <f>'Exploratory Data Analysis - vid'!N786</f>
        <v>6</v>
      </c>
      <c r="D787">
        <f>'Exploratory Data Analysis - vid'!O786</f>
        <v>2020</v>
      </c>
      <c r="E787">
        <f>IF('Exploratory Data Analysis - vid'!$AF786 = 'Multiple LR'!E$2,1,0)</f>
        <v>0</v>
      </c>
      <c r="F787">
        <f>IF('Exploratory Data Analysis - vid'!$AF786 = 'Multiple LR'!F$2,1,0)</f>
        <v>0</v>
      </c>
      <c r="G787">
        <f>IF('Exploratory Data Analysis - vid'!$AF786 = 'Multiple LR'!G$2,1,0)</f>
        <v>1</v>
      </c>
      <c r="H787">
        <f>IF('Exploratory Data Analysis - vid'!$AF786 = 'Multiple LR'!H$2,1,0)</f>
        <v>0</v>
      </c>
      <c r="I787">
        <f xml:space="preserve"> IF('Exploratory Data Analysis - vid'!$AL786='Multiple LR'!I$2,1,0)</f>
        <v>0</v>
      </c>
      <c r="J787">
        <f xml:space="preserve"> IF('Exploratory Data Analysis - vid'!$AL786='Multiple LR'!J$2,1,0)</f>
        <v>0</v>
      </c>
      <c r="K787">
        <f xml:space="preserve"> IF('Exploratory Data Analysis - vid'!$AL786='Multiple LR'!K$2,1,0)</f>
        <v>1</v>
      </c>
      <c r="L787">
        <f xml:space="preserve"> IF('Exploratory Data Analysis - vid'!$AL786='Multiple LR'!L$2,1,0)</f>
        <v>0</v>
      </c>
      <c r="M787">
        <f xml:space="preserve"> IF('Exploratory Data Analysis - vid'!$AL786='Multiple LR'!M$2,1,0)</f>
        <v>0</v>
      </c>
      <c r="N787">
        <f xml:space="preserve"> IF('Exploratory Data Analysis - vid'!$AL786='Multiple LR'!N$2,1,0)</f>
        <v>0</v>
      </c>
      <c r="O787">
        <v>231</v>
      </c>
      <c r="P787">
        <f>'Exploratory Data Analysis - vid'!V786</f>
        <v>20680</v>
      </c>
      <c r="Q787">
        <f t="shared" si="12"/>
        <v>9.9369223286223658</v>
      </c>
      <c r="R787">
        <f>'Exploratory Data Analysis - vid'!X786</f>
        <v>287</v>
      </c>
    </row>
    <row r="788" spans="1:18" x14ac:dyDescent="0.35">
      <c r="A788">
        <v>786</v>
      </c>
      <c r="B788" t="str">
        <f>'Exploratory Data Analysis - vid'!B787</f>
        <v>Yw7xUh9_XZQ</v>
      </c>
      <c r="C788">
        <f>'Exploratory Data Analysis - vid'!N787</f>
        <v>6</v>
      </c>
      <c r="D788">
        <f>'Exploratory Data Analysis - vid'!O787</f>
        <v>2020</v>
      </c>
      <c r="E788">
        <f>IF('Exploratory Data Analysis - vid'!$AF787 = 'Multiple LR'!E$2,1,0)</f>
        <v>1</v>
      </c>
      <c r="F788">
        <f>IF('Exploratory Data Analysis - vid'!$AF787 = 'Multiple LR'!F$2,1,0)</f>
        <v>0</v>
      </c>
      <c r="G788">
        <f>IF('Exploratory Data Analysis - vid'!$AF787 = 'Multiple LR'!G$2,1,0)</f>
        <v>0</v>
      </c>
      <c r="H788">
        <f>IF('Exploratory Data Analysis - vid'!$AF787 = 'Multiple LR'!H$2,1,0)</f>
        <v>0</v>
      </c>
      <c r="I788">
        <f xml:space="preserve"> IF('Exploratory Data Analysis - vid'!$AL787='Multiple LR'!I$2,1,0)</f>
        <v>0</v>
      </c>
      <c r="J788">
        <f xml:space="preserve"> IF('Exploratory Data Analysis - vid'!$AL787='Multiple LR'!J$2,1,0)</f>
        <v>0</v>
      </c>
      <c r="K788">
        <f xml:space="preserve"> IF('Exploratory Data Analysis - vid'!$AL787='Multiple LR'!K$2,1,0)</f>
        <v>1</v>
      </c>
      <c r="L788">
        <f xml:space="preserve"> IF('Exploratory Data Analysis - vid'!$AL787='Multiple LR'!L$2,1,0)</f>
        <v>0</v>
      </c>
      <c r="M788">
        <f xml:space="preserve"> IF('Exploratory Data Analysis - vid'!$AL787='Multiple LR'!M$2,1,0)</f>
        <v>0</v>
      </c>
      <c r="N788">
        <f xml:space="preserve"> IF('Exploratory Data Analysis - vid'!$AL787='Multiple LR'!N$2,1,0)</f>
        <v>0</v>
      </c>
      <c r="O788">
        <v>332</v>
      </c>
      <c r="P788">
        <f>'Exploratory Data Analysis - vid'!V787</f>
        <v>21435</v>
      </c>
      <c r="Q788">
        <f t="shared" si="12"/>
        <v>9.972780379032077</v>
      </c>
      <c r="R788">
        <f>'Exploratory Data Analysis - vid'!X787</f>
        <v>387</v>
      </c>
    </row>
    <row r="789" spans="1:18" x14ac:dyDescent="0.35">
      <c r="A789">
        <v>787</v>
      </c>
      <c r="B789" t="str">
        <f>'Exploratory Data Analysis - vid'!B788</f>
        <v>6zy_Taqyi6I</v>
      </c>
      <c r="C789">
        <f>'Exploratory Data Analysis - vid'!N788</f>
        <v>6</v>
      </c>
      <c r="D789">
        <f>'Exploratory Data Analysis - vid'!O788</f>
        <v>2020</v>
      </c>
      <c r="E789">
        <f>IF('Exploratory Data Analysis - vid'!$AF788 = 'Multiple LR'!E$2,1,0)</f>
        <v>1</v>
      </c>
      <c r="F789">
        <f>IF('Exploratory Data Analysis - vid'!$AF788 = 'Multiple LR'!F$2,1,0)</f>
        <v>0</v>
      </c>
      <c r="G789">
        <f>IF('Exploratory Data Analysis - vid'!$AF788 = 'Multiple LR'!G$2,1,0)</f>
        <v>0</v>
      </c>
      <c r="H789">
        <f>IF('Exploratory Data Analysis - vid'!$AF788 = 'Multiple LR'!H$2,1,0)</f>
        <v>0</v>
      </c>
      <c r="I789">
        <f xml:space="preserve"> IF('Exploratory Data Analysis - vid'!$AL788='Multiple LR'!I$2,1,0)</f>
        <v>0</v>
      </c>
      <c r="J789">
        <f xml:space="preserve"> IF('Exploratory Data Analysis - vid'!$AL788='Multiple LR'!J$2,1,0)</f>
        <v>0</v>
      </c>
      <c r="K789">
        <f xml:space="preserve"> IF('Exploratory Data Analysis - vid'!$AL788='Multiple LR'!K$2,1,0)</f>
        <v>1</v>
      </c>
      <c r="L789">
        <f xml:space="preserve"> IF('Exploratory Data Analysis - vid'!$AL788='Multiple LR'!L$2,1,0)</f>
        <v>0</v>
      </c>
      <c r="M789">
        <f xml:space="preserve"> IF('Exploratory Data Analysis - vid'!$AL788='Multiple LR'!M$2,1,0)</f>
        <v>0</v>
      </c>
      <c r="N789">
        <f xml:space="preserve"> IF('Exploratory Data Analysis - vid'!$AL788='Multiple LR'!N$2,1,0)</f>
        <v>0</v>
      </c>
      <c r="O789">
        <v>358</v>
      </c>
      <c r="P789">
        <f>'Exploratory Data Analysis - vid'!V788</f>
        <v>5870</v>
      </c>
      <c r="Q789">
        <f t="shared" si="12"/>
        <v>8.6776099128221418</v>
      </c>
      <c r="R789">
        <f>'Exploratory Data Analysis - vid'!X788</f>
        <v>68</v>
      </c>
    </row>
    <row r="790" spans="1:18" x14ac:dyDescent="0.35">
      <c r="A790">
        <v>788</v>
      </c>
      <c r="B790" t="str">
        <f>'Exploratory Data Analysis - vid'!B789</f>
        <v>5mkUoBUfQ3w</v>
      </c>
      <c r="C790">
        <f>'Exploratory Data Analysis - vid'!N789</f>
        <v>6</v>
      </c>
      <c r="D790">
        <f>'Exploratory Data Analysis - vid'!O789</f>
        <v>2020</v>
      </c>
      <c r="E790">
        <f>IF('Exploratory Data Analysis - vid'!$AF789 = 'Multiple LR'!E$2,1,0)</f>
        <v>1</v>
      </c>
      <c r="F790">
        <f>IF('Exploratory Data Analysis - vid'!$AF789 = 'Multiple LR'!F$2,1,0)</f>
        <v>0</v>
      </c>
      <c r="G790">
        <f>IF('Exploratory Data Analysis - vid'!$AF789 = 'Multiple LR'!G$2,1,0)</f>
        <v>0</v>
      </c>
      <c r="H790">
        <f>IF('Exploratory Data Analysis - vid'!$AF789 = 'Multiple LR'!H$2,1,0)</f>
        <v>0</v>
      </c>
      <c r="I790">
        <f xml:space="preserve"> IF('Exploratory Data Analysis - vid'!$AL789='Multiple LR'!I$2,1,0)</f>
        <v>0</v>
      </c>
      <c r="J790">
        <f xml:space="preserve"> IF('Exploratory Data Analysis - vid'!$AL789='Multiple LR'!J$2,1,0)</f>
        <v>0</v>
      </c>
      <c r="K790">
        <f xml:space="preserve"> IF('Exploratory Data Analysis - vid'!$AL789='Multiple LR'!K$2,1,0)</f>
        <v>0</v>
      </c>
      <c r="L790">
        <f xml:space="preserve"> IF('Exploratory Data Analysis - vid'!$AL789='Multiple LR'!L$2,1,0)</f>
        <v>1</v>
      </c>
      <c r="M790">
        <f xml:space="preserve"> IF('Exploratory Data Analysis - vid'!$AL789='Multiple LR'!M$2,1,0)</f>
        <v>0</v>
      </c>
      <c r="N790">
        <f xml:space="preserve"> IF('Exploratory Data Analysis - vid'!$AL789='Multiple LR'!N$2,1,0)</f>
        <v>0</v>
      </c>
      <c r="O790">
        <v>315</v>
      </c>
      <c r="P790">
        <f>'Exploratory Data Analysis - vid'!V789</f>
        <v>26869</v>
      </c>
      <c r="Q790">
        <f t="shared" si="12"/>
        <v>10.19872848469072</v>
      </c>
      <c r="R790">
        <f>'Exploratory Data Analysis - vid'!X789</f>
        <v>535</v>
      </c>
    </row>
    <row r="791" spans="1:18" x14ac:dyDescent="0.35">
      <c r="A791">
        <v>789</v>
      </c>
      <c r="B791" t="str">
        <f>'Exploratory Data Analysis - vid'!B790</f>
        <v>FUwvwnzL0QU</v>
      </c>
      <c r="C791">
        <f>'Exploratory Data Analysis - vid'!N790</f>
        <v>6</v>
      </c>
      <c r="D791">
        <f>'Exploratory Data Analysis - vid'!O790</f>
        <v>2020</v>
      </c>
      <c r="E791">
        <f>IF('Exploratory Data Analysis - vid'!$AF790 = 'Multiple LR'!E$2,1,0)</f>
        <v>1</v>
      </c>
      <c r="F791">
        <f>IF('Exploratory Data Analysis - vid'!$AF790 = 'Multiple LR'!F$2,1,0)</f>
        <v>0</v>
      </c>
      <c r="G791">
        <f>IF('Exploratory Data Analysis - vid'!$AF790 = 'Multiple LR'!G$2,1,0)</f>
        <v>0</v>
      </c>
      <c r="H791">
        <f>IF('Exploratory Data Analysis - vid'!$AF790 = 'Multiple LR'!H$2,1,0)</f>
        <v>0</v>
      </c>
      <c r="I791">
        <f xml:space="preserve"> IF('Exploratory Data Analysis - vid'!$AL790='Multiple LR'!I$2,1,0)</f>
        <v>0</v>
      </c>
      <c r="J791">
        <f xml:space="preserve"> IF('Exploratory Data Analysis - vid'!$AL790='Multiple LR'!J$2,1,0)</f>
        <v>0</v>
      </c>
      <c r="K791">
        <f xml:space="preserve"> IF('Exploratory Data Analysis - vid'!$AL790='Multiple LR'!K$2,1,0)</f>
        <v>0</v>
      </c>
      <c r="L791">
        <f xml:space="preserve"> IF('Exploratory Data Analysis - vid'!$AL790='Multiple LR'!L$2,1,0)</f>
        <v>0</v>
      </c>
      <c r="M791">
        <f xml:space="preserve"> IF('Exploratory Data Analysis - vid'!$AL790='Multiple LR'!M$2,1,0)</f>
        <v>0</v>
      </c>
      <c r="N791">
        <f xml:space="preserve"> IF('Exploratory Data Analysis - vid'!$AL790='Multiple LR'!N$2,1,0)</f>
        <v>1</v>
      </c>
      <c r="O791">
        <v>477</v>
      </c>
      <c r="P791">
        <f>'Exploratory Data Analysis - vid'!V790</f>
        <v>12684</v>
      </c>
      <c r="Q791">
        <f t="shared" si="12"/>
        <v>9.4480966356582385</v>
      </c>
      <c r="R791">
        <f>'Exploratory Data Analysis - vid'!X790</f>
        <v>190</v>
      </c>
    </row>
    <row r="792" spans="1:18" x14ac:dyDescent="0.35">
      <c r="A792">
        <v>790</v>
      </c>
      <c r="B792" t="str">
        <f>'Exploratory Data Analysis - vid'!B791</f>
        <v>ltpZtRt0ugU</v>
      </c>
      <c r="C792">
        <f>'Exploratory Data Analysis - vid'!N791</f>
        <v>6</v>
      </c>
      <c r="D792">
        <f>'Exploratory Data Analysis - vid'!O791</f>
        <v>2020</v>
      </c>
      <c r="E792">
        <f>IF('Exploratory Data Analysis - vid'!$AF791 = 'Multiple LR'!E$2,1,0)</f>
        <v>1</v>
      </c>
      <c r="F792">
        <f>IF('Exploratory Data Analysis - vid'!$AF791 = 'Multiple LR'!F$2,1,0)</f>
        <v>0</v>
      </c>
      <c r="G792">
        <f>IF('Exploratory Data Analysis - vid'!$AF791 = 'Multiple LR'!G$2,1,0)</f>
        <v>0</v>
      </c>
      <c r="H792">
        <f>IF('Exploratory Data Analysis - vid'!$AF791 = 'Multiple LR'!H$2,1,0)</f>
        <v>0</v>
      </c>
      <c r="I792">
        <f xml:space="preserve"> IF('Exploratory Data Analysis - vid'!$AL791='Multiple LR'!I$2,1,0)</f>
        <v>1</v>
      </c>
      <c r="J792">
        <f xml:space="preserve"> IF('Exploratory Data Analysis - vid'!$AL791='Multiple LR'!J$2,1,0)</f>
        <v>0</v>
      </c>
      <c r="K792">
        <f xml:space="preserve"> IF('Exploratory Data Analysis - vid'!$AL791='Multiple LR'!K$2,1,0)</f>
        <v>0</v>
      </c>
      <c r="L792">
        <f xml:space="preserve"> IF('Exploratory Data Analysis - vid'!$AL791='Multiple LR'!L$2,1,0)</f>
        <v>0</v>
      </c>
      <c r="M792">
        <f xml:space="preserve"> IF('Exploratory Data Analysis - vid'!$AL791='Multiple LR'!M$2,1,0)</f>
        <v>0</v>
      </c>
      <c r="N792">
        <f xml:space="preserve"> IF('Exploratory Data Analysis - vid'!$AL791='Multiple LR'!N$2,1,0)</f>
        <v>0</v>
      </c>
      <c r="O792">
        <v>315</v>
      </c>
      <c r="P792">
        <f>'Exploratory Data Analysis - vid'!V791</f>
        <v>34443</v>
      </c>
      <c r="Q792">
        <f t="shared" si="12"/>
        <v>10.447061062761922</v>
      </c>
      <c r="R792">
        <f>'Exploratory Data Analysis - vid'!X791</f>
        <v>527</v>
      </c>
    </row>
    <row r="793" spans="1:18" x14ac:dyDescent="0.35">
      <c r="A793">
        <v>791</v>
      </c>
      <c r="B793" t="str">
        <f>'Exploratory Data Analysis - vid'!B792</f>
        <v>xNrX9gkGJ34</v>
      </c>
      <c r="C793">
        <f>'Exploratory Data Analysis - vid'!N792</f>
        <v>6</v>
      </c>
      <c r="D793">
        <f>'Exploratory Data Analysis - vid'!O792</f>
        <v>2020</v>
      </c>
      <c r="E793">
        <f>IF('Exploratory Data Analysis - vid'!$AF792 = 'Multiple LR'!E$2,1,0)</f>
        <v>1</v>
      </c>
      <c r="F793">
        <f>IF('Exploratory Data Analysis - vid'!$AF792 = 'Multiple LR'!F$2,1,0)</f>
        <v>0</v>
      </c>
      <c r="G793">
        <f>IF('Exploratory Data Analysis - vid'!$AF792 = 'Multiple LR'!G$2,1,0)</f>
        <v>0</v>
      </c>
      <c r="H793">
        <f>IF('Exploratory Data Analysis - vid'!$AF792 = 'Multiple LR'!H$2,1,0)</f>
        <v>0</v>
      </c>
      <c r="I793">
        <f xml:space="preserve"> IF('Exploratory Data Analysis - vid'!$AL792='Multiple LR'!I$2,1,0)</f>
        <v>0</v>
      </c>
      <c r="J793">
        <f xml:space="preserve"> IF('Exploratory Data Analysis - vid'!$AL792='Multiple LR'!J$2,1,0)</f>
        <v>1</v>
      </c>
      <c r="K793">
        <f xml:space="preserve"> IF('Exploratory Data Analysis - vid'!$AL792='Multiple LR'!K$2,1,0)</f>
        <v>0</v>
      </c>
      <c r="L793">
        <f xml:space="preserve"> IF('Exploratory Data Analysis - vid'!$AL792='Multiple LR'!L$2,1,0)</f>
        <v>0</v>
      </c>
      <c r="M793">
        <f xml:space="preserve"> IF('Exploratory Data Analysis - vid'!$AL792='Multiple LR'!M$2,1,0)</f>
        <v>0</v>
      </c>
      <c r="N793">
        <f xml:space="preserve"> IF('Exploratory Data Analysis - vid'!$AL792='Multiple LR'!N$2,1,0)</f>
        <v>0</v>
      </c>
      <c r="O793">
        <v>387</v>
      </c>
      <c r="P793">
        <f>'Exploratory Data Analysis - vid'!V792</f>
        <v>10440</v>
      </c>
      <c r="Q793">
        <f t="shared" si="12"/>
        <v>9.2533998614366304</v>
      </c>
      <c r="R793">
        <f>'Exploratory Data Analysis - vid'!X792</f>
        <v>180</v>
      </c>
    </row>
    <row r="794" spans="1:18" x14ac:dyDescent="0.35">
      <c r="A794">
        <v>792</v>
      </c>
      <c r="B794" t="str">
        <f>'Exploratory Data Analysis - vid'!B793</f>
        <v>2vBkyuKO4lY</v>
      </c>
      <c r="C794">
        <f>'Exploratory Data Analysis - vid'!N793</f>
        <v>6</v>
      </c>
      <c r="D794">
        <f>'Exploratory Data Analysis - vid'!O793</f>
        <v>2020</v>
      </c>
      <c r="E794">
        <f>IF('Exploratory Data Analysis - vid'!$AF793 = 'Multiple LR'!E$2,1,0)</f>
        <v>0</v>
      </c>
      <c r="F794">
        <f>IF('Exploratory Data Analysis - vid'!$AF793 = 'Multiple LR'!F$2,1,0)</f>
        <v>0</v>
      </c>
      <c r="G794">
        <f>IF('Exploratory Data Analysis - vid'!$AF793 = 'Multiple LR'!G$2,1,0)</f>
        <v>1</v>
      </c>
      <c r="H794">
        <f>IF('Exploratory Data Analysis - vid'!$AF793 = 'Multiple LR'!H$2,1,0)</f>
        <v>0</v>
      </c>
      <c r="I794">
        <f xml:space="preserve"> IF('Exploratory Data Analysis - vid'!$AL793='Multiple LR'!I$2,1,0)</f>
        <v>1</v>
      </c>
      <c r="J794">
        <f xml:space="preserve"> IF('Exploratory Data Analysis - vid'!$AL793='Multiple LR'!J$2,1,0)</f>
        <v>0</v>
      </c>
      <c r="K794">
        <f xml:space="preserve"> IF('Exploratory Data Analysis - vid'!$AL793='Multiple LR'!K$2,1,0)</f>
        <v>0</v>
      </c>
      <c r="L794">
        <f xml:space="preserve"> IF('Exploratory Data Analysis - vid'!$AL793='Multiple LR'!L$2,1,0)</f>
        <v>0</v>
      </c>
      <c r="M794">
        <f xml:space="preserve"> IF('Exploratory Data Analysis - vid'!$AL793='Multiple LR'!M$2,1,0)</f>
        <v>0</v>
      </c>
      <c r="N794">
        <f xml:space="preserve"> IF('Exploratory Data Analysis - vid'!$AL793='Multiple LR'!N$2,1,0)</f>
        <v>0</v>
      </c>
      <c r="O794">
        <v>248</v>
      </c>
      <c r="P794">
        <f>'Exploratory Data Analysis - vid'!V793</f>
        <v>49025</v>
      </c>
      <c r="Q794">
        <f t="shared" si="12"/>
        <v>10.800085651064547</v>
      </c>
      <c r="R794">
        <f>'Exploratory Data Analysis - vid'!X793</f>
        <v>686</v>
      </c>
    </row>
    <row r="795" spans="1:18" x14ac:dyDescent="0.35">
      <c r="A795">
        <v>793</v>
      </c>
      <c r="B795" t="str">
        <f>'Exploratory Data Analysis - vid'!B794</f>
        <v>cWsS01x47gM</v>
      </c>
      <c r="C795">
        <f>'Exploratory Data Analysis - vid'!N794</f>
        <v>6</v>
      </c>
      <c r="D795">
        <f>'Exploratory Data Analysis - vid'!O794</f>
        <v>2020</v>
      </c>
      <c r="E795">
        <f>IF('Exploratory Data Analysis - vid'!$AF794 = 'Multiple LR'!E$2,1,0)</f>
        <v>0</v>
      </c>
      <c r="F795">
        <f>IF('Exploratory Data Analysis - vid'!$AF794 = 'Multiple LR'!F$2,1,0)</f>
        <v>0</v>
      </c>
      <c r="G795">
        <f>IF('Exploratory Data Analysis - vid'!$AF794 = 'Multiple LR'!G$2,1,0)</f>
        <v>1</v>
      </c>
      <c r="H795">
        <f>IF('Exploratory Data Analysis - vid'!$AF794 = 'Multiple LR'!H$2,1,0)</f>
        <v>0</v>
      </c>
      <c r="I795">
        <f xml:space="preserve"> IF('Exploratory Data Analysis - vid'!$AL794='Multiple LR'!I$2,1,0)</f>
        <v>0</v>
      </c>
      <c r="J795">
        <f xml:space="preserve"> IF('Exploratory Data Analysis - vid'!$AL794='Multiple LR'!J$2,1,0)</f>
        <v>0</v>
      </c>
      <c r="K795">
        <f xml:space="preserve"> IF('Exploratory Data Analysis - vid'!$AL794='Multiple LR'!K$2,1,0)</f>
        <v>0</v>
      </c>
      <c r="L795">
        <f xml:space="preserve"> IF('Exploratory Data Analysis - vid'!$AL794='Multiple LR'!L$2,1,0)</f>
        <v>0</v>
      </c>
      <c r="M795">
        <f xml:space="preserve"> IF('Exploratory Data Analysis - vid'!$AL794='Multiple LR'!M$2,1,0)</f>
        <v>0</v>
      </c>
      <c r="N795">
        <f xml:space="preserve"> IF('Exploratory Data Analysis - vid'!$AL794='Multiple LR'!N$2,1,0)</f>
        <v>1</v>
      </c>
      <c r="O795">
        <v>628</v>
      </c>
      <c r="P795">
        <f>'Exploratory Data Analysis - vid'!V794</f>
        <v>33606</v>
      </c>
      <c r="Q795">
        <f t="shared" si="12"/>
        <v>10.422459901437888</v>
      </c>
      <c r="R795">
        <f>'Exploratory Data Analysis - vid'!X794</f>
        <v>488</v>
      </c>
    </row>
    <row r="796" spans="1:18" x14ac:dyDescent="0.35">
      <c r="A796">
        <v>794</v>
      </c>
      <c r="B796" t="str">
        <f>'Exploratory Data Analysis - vid'!B795</f>
        <v>mjAyfCu2gIM</v>
      </c>
      <c r="C796">
        <f>'Exploratory Data Analysis - vid'!N795</f>
        <v>6</v>
      </c>
      <c r="D796">
        <f>'Exploratory Data Analysis - vid'!O795</f>
        <v>2020</v>
      </c>
      <c r="E796">
        <f>IF('Exploratory Data Analysis - vid'!$AF795 = 'Multiple LR'!E$2,1,0)</f>
        <v>1</v>
      </c>
      <c r="F796">
        <f>IF('Exploratory Data Analysis - vid'!$AF795 = 'Multiple LR'!F$2,1,0)</f>
        <v>0</v>
      </c>
      <c r="G796">
        <f>IF('Exploratory Data Analysis - vid'!$AF795 = 'Multiple LR'!G$2,1,0)</f>
        <v>0</v>
      </c>
      <c r="H796">
        <f>IF('Exploratory Data Analysis - vid'!$AF795 = 'Multiple LR'!H$2,1,0)</f>
        <v>0</v>
      </c>
      <c r="I796">
        <f xml:space="preserve"> IF('Exploratory Data Analysis - vid'!$AL795='Multiple LR'!I$2,1,0)</f>
        <v>0</v>
      </c>
      <c r="J796">
        <f xml:space="preserve"> IF('Exploratory Data Analysis - vid'!$AL795='Multiple LR'!J$2,1,0)</f>
        <v>0</v>
      </c>
      <c r="K796">
        <f xml:space="preserve"> IF('Exploratory Data Analysis - vid'!$AL795='Multiple LR'!K$2,1,0)</f>
        <v>0</v>
      </c>
      <c r="L796">
        <f xml:space="preserve"> IF('Exploratory Data Analysis - vid'!$AL795='Multiple LR'!L$2,1,0)</f>
        <v>0</v>
      </c>
      <c r="M796">
        <f xml:space="preserve"> IF('Exploratory Data Analysis - vid'!$AL795='Multiple LR'!M$2,1,0)</f>
        <v>0</v>
      </c>
      <c r="N796">
        <f xml:space="preserve"> IF('Exploratory Data Analysis - vid'!$AL795='Multiple LR'!N$2,1,0)</f>
        <v>1</v>
      </c>
      <c r="O796">
        <v>271</v>
      </c>
      <c r="P796">
        <f>'Exploratory Data Analysis - vid'!V795</f>
        <v>32640</v>
      </c>
      <c r="Q796">
        <f t="shared" si="12"/>
        <v>10.393293809078044</v>
      </c>
      <c r="R796">
        <f>'Exploratory Data Analysis - vid'!X795</f>
        <v>512</v>
      </c>
    </row>
    <row r="797" spans="1:18" x14ac:dyDescent="0.35">
      <c r="A797">
        <v>795</v>
      </c>
      <c r="B797" t="str">
        <f>'Exploratory Data Analysis - vid'!B796</f>
        <v>k7zYElOc1QA</v>
      </c>
      <c r="C797">
        <f>'Exploratory Data Analysis - vid'!N796</f>
        <v>6</v>
      </c>
      <c r="D797">
        <f>'Exploratory Data Analysis - vid'!O796</f>
        <v>2020</v>
      </c>
      <c r="E797">
        <f>IF('Exploratory Data Analysis - vid'!$AF796 = 'Multiple LR'!E$2,1,0)</f>
        <v>1</v>
      </c>
      <c r="F797">
        <f>IF('Exploratory Data Analysis - vid'!$AF796 = 'Multiple LR'!F$2,1,0)</f>
        <v>0</v>
      </c>
      <c r="G797">
        <f>IF('Exploratory Data Analysis - vid'!$AF796 = 'Multiple LR'!G$2,1,0)</f>
        <v>0</v>
      </c>
      <c r="H797">
        <f>IF('Exploratory Data Analysis - vid'!$AF796 = 'Multiple LR'!H$2,1,0)</f>
        <v>0</v>
      </c>
      <c r="I797">
        <f xml:space="preserve"> IF('Exploratory Data Analysis - vid'!$AL796='Multiple LR'!I$2,1,0)</f>
        <v>0</v>
      </c>
      <c r="J797">
        <f xml:space="preserve"> IF('Exploratory Data Analysis - vid'!$AL796='Multiple LR'!J$2,1,0)</f>
        <v>0</v>
      </c>
      <c r="K797">
        <f xml:space="preserve"> IF('Exploratory Data Analysis - vid'!$AL796='Multiple LR'!K$2,1,0)</f>
        <v>0</v>
      </c>
      <c r="L797">
        <f xml:space="preserve"> IF('Exploratory Data Analysis - vid'!$AL796='Multiple LR'!L$2,1,0)</f>
        <v>0</v>
      </c>
      <c r="M797">
        <f xml:space="preserve"> IF('Exploratory Data Analysis - vid'!$AL796='Multiple LR'!M$2,1,0)</f>
        <v>0</v>
      </c>
      <c r="N797">
        <f xml:space="preserve"> IF('Exploratory Data Analysis - vid'!$AL796='Multiple LR'!N$2,1,0)</f>
        <v>1</v>
      </c>
      <c r="O797">
        <v>604</v>
      </c>
      <c r="P797">
        <f>'Exploratory Data Analysis - vid'!V796</f>
        <v>63582</v>
      </c>
      <c r="Q797">
        <f t="shared" si="12"/>
        <v>11.060085690402891</v>
      </c>
      <c r="R797">
        <f>'Exploratory Data Analysis - vid'!X796</f>
        <v>1321</v>
      </c>
    </row>
    <row r="798" spans="1:18" x14ac:dyDescent="0.35">
      <c r="A798">
        <v>796</v>
      </c>
      <c r="B798" t="str">
        <f>'Exploratory Data Analysis - vid'!B797</f>
        <v>mtbG_3djf0s</v>
      </c>
      <c r="C798">
        <f>'Exploratory Data Analysis - vid'!N797</f>
        <v>6</v>
      </c>
      <c r="D798">
        <f>'Exploratory Data Analysis - vid'!O797</f>
        <v>2020</v>
      </c>
      <c r="E798">
        <f>IF('Exploratory Data Analysis - vid'!$AF797 = 'Multiple LR'!E$2,1,0)</f>
        <v>0</v>
      </c>
      <c r="F798">
        <f>IF('Exploratory Data Analysis - vid'!$AF797 = 'Multiple LR'!F$2,1,0)</f>
        <v>0</v>
      </c>
      <c r="G798">
        <f>IF('Exploratory Data Analysis - vid'!$AF797 = 'Multiple LR'!G$2,1,0)</f>
        <v>1</v>
      </c>
      <c r="H798">
        <f>IF('Exploratory Data Analysis - vid'!$AF797 = 'Multiple LR'!H$2,1,0)</f>
        <v>0</v>
      </c>
      <c r="I798">
        <f xml:space="preserve"> IF('Exploratory Data Analysis - vid'!$AL797='Multiple LR'!I$2,1,0)</f>
        <v>0</v>
      </c>
      <c r="J798">
        <f xml:space="preserve"> IF('Exploratory Data Analysis - vid'!$AL797='Multiple LR'!J$2,1,0)</f>
        <v>1</v>
      </c>
      <c r="K798">
        <f xml:space="preserve"> IF('Exploratory Data Analysis - vid'!$AL797='Multiple LR'!K$2,1,0)</f>
        <v>0</v>
      </c>
      <c r="L798">
        <f xml:space="preserve"> IF('Exploratory Data Analysis - vid'!$AL797='Multiple LR'!L$2,1,0)</f>
        <v>0</v>
      </c>
      <c r="M798">
        <f xml:space="preserve"> IF('Exploratory Data Analysis - vid'!$AL797='Multiple LR'!M$2,1,0)</f>
        <v>0</v>
      </c>
      <c r="N798">
        <f xml:space="preserve"> IF('Exploratory Data Analysis - vid'!$AL797='Multiple LR'!N$2,1,0)</f>
        <v>0</v>
      </c>
      <c r="O798">
        <v>485</v>
      </c>
      <c r="P798">
        <f>'Exploratory Data Analysis - vid'!V797</f>
        <v>37462</v>
      </c>
      <c r="Q798">
        <f t="shared" si="12"/>
        <v>10.531082364855838</v>
      </c>
      <c r="R798">
        <f>'Exploratory Data Analysis - vid'!X797</f>
        <v>547</v>
      </c>
    </row>
    <row r="799" spans="1:18" x14ac:dyDescent="0.35">
      <c r="A799">
        <v>797</v>
      </c>
      <c r="B799" t="str">
        <f>'Exploratory Data Analysis - vid'!B798</f>
        <v>kClPXVRQvzo</v>
      </c>
      <c r="C799">
        <f>'Exploratory Data Analysis - vid'!N798</f>
        <v>5</v>
      </c>
      <c r="D799">
        <f>'Exploratory Data Analysis - vid'!O798</f>
        <v>2020</v>
      </c>
      <c r="E799">
        <f>IF('Exploratory Data Analysis - vid'!$AF798 = 'Multiple LR'!E$2,1,0)</f>
        <v>1</v>
      </c>
      <c r="F799">
        <f>IF('Exploratory Data Analysis - vid'!$AF798 = 'Multiple LR'!F$2,1,0)</f>
        <v>0</v>
      </c>
      <c r="G799">
        <f>IF('Exploratory Data Analysis - vid'!$AF798 = 'Multiple LR'!G$2,1,0)</f>
        <v>0</v>
      </c>
      <c r="H799">
        <f>IF('Exploratory Data Analysis - vid'!$AF798 = 'Multiple LR'!H$2,1,0)</f>
        <v>0</v>
      </c>
      <c r="I799">
        <f xml:space="preserve"> IF('Exploratory Data Analysis - vid'!$AL798='Multiple LR'!I$2,1,0)</f>
        <v>1</v>
      </c>
      <c r="J799">
        <f xml:space="preserve"> IF('Exploratory Data Analysis - vid'!$AL798='Multiple LR'!J$2,1,0)</f>
        <v>0</v>
      </c>
      <c r="K799">
        <f xml:space="preserve"> IF('Exploratory Data Analysis - vid'!$AL798='Multiple LR'!K$2,1,0)</f>
        <v>0</v>
      </c>
      <c r="L799">
        <f xml:space="preserve"> IF('Exploratory Data Analysis - vid'!$AL798='Multiple LR'!L$2,1,0)</f>
        <v>0</v>
      </c>
      <c r="M799">
        <f xml:space="preserve"> IF('Exploratory Data Analysis - vid'!$AL798='Multiple LR'!M$2,1,0)</f>
        <v>0</v>
      </c>
      <c r="N799">
        <f xml:space="preserve"> IF('Exploratory Data Analysis - vid'!$AL798='Multiple LR'!N$2,1,0)</f>
        <v>0</v>
      </c>
      <c r="O799">
        <v>429</v>
      </c>
      <c r="P799">
        <f>'Exploratory Data Analysis - vid'!V798</f>
        <v>69099</v>
      </c>
      <c r="Q799">
        <f t="shared" si="12"/>
        <v>11.143295537871015</v>
      </c>
      <c r="R799">
        <f>'Exploratory Data Analysis - vid'!X798</f>
        <v>1135</v>
      </c>
    </row>
    <row r="800" spans="1:18" x14ac:dyDescent="0.35">
      <c r="A800">
        <v>798</v>
      </c>
      <c r="B800" t="str">
        <f>'Exploratory Data Analysis - vid'!B799</f>
        <v>JAaJpV7OfGo</v>
      </c>
      <c r="C800">
        <f>'Exploratory Data Analysis - vid'!N799</f>
        <v>5</v>
      </c>
      <c r="D800">
        <f>'Exploratory Data Analysis - vid'!O799</f>
        <v>2020</v>
      </c>
      <c r="E800">
        <f>IF('Exploratory Data Analysis - vid'!$AF799 = 'Multiple LR'!E$2,1,0)</f>
        <v>1</v>
      </c>
      <c r="F800">
        <f>IF('Exploratory Data Analysis - vid'!$AF799 = 'Multiple LR'!F$2,1,0)</f>
        <v>0</v>
      </c>
      <c r="G800">
        <f>IF('Exploratory Data Analysis - vid'!$AF799 = 'Multiple LR'!G$2,1,0)</f>
        <v>0</v>
      </c>
      <c r="H800">
        <f>IF('Exploratory Data Analysis - vid'!$AF799 = 'Multiple LR'!H$2,1,0)</f>
        <v>0</v>
      </c>
      <c r="I800">
        <f xml:space="preserve"> IF('Exploratory Data Analysis - vid'!$AL799='Multiple LR'!I$2,1,0)</f>
        <v>0</v>
      </c>
      <c r="J800">
        <f xml:space="preserve"> IF('Exploratory Data Analysis - vid'!$AL799='Multiple LR'!J$2,1,0)</f>
        <v>0</v>
      </c>
      <c r="K800">
        <f xml:space="preserve"> IF('Exploratory Data Analysis - vid'!$AL799='Multiple LR'!K$2,1,0)</f>
        <v>0</v>
      </c>
      <c r="L800">
        <f xml:space="preserve"> IF('Exploratory Data Analysis - vid'!$AL799='Multiple LR'!L$2,1,0)</f>
        <v>1</v>
      </c>
      <c r="M800">
        <f xml:space="preserve"> IF('Exploratory Data Analysis - vid'!$AL799='Multiple LR'!M$2,1,0)</f>
        <v>0</v>
      </c>
      <c r="N800">
        <f xml:space="preserve"> IF('Exploratory Data Analysis - vid'!$AL799='Multiple LR'!N$2,1,0)</f>
        <v>0</v>
      </c>
      <c r="O800">
        <v>414</v>
      </c>
      <c r="P800">
        <f>'Exploratory Data Analysis - vid'!V799</f>
        <v>17789</v>
      </c>
      <c r="Q800">
        <f t="shared" si="12"/>
        <v>9.7863355677252706</v>
      </c>
      <c r="R800">
        <f>'Exploratory Data Analysis - vid'!X799</f>
        <v>265</v>
      </c>
    </row>
    <row r="801" spans="1:18" x14ac:dyDescent="0.35">
      <c r="A801">
        <v>799</v>
      </c>
      <c r="B801" t="str">
        <f>'Exploratory Data Analysis - vid'!B800</f>
        <v>Reb-KSolIRQ</v>
      </c>
      <c r="C801">
        <f>'Exploratory Data Analysis - vid'!N800</f>
        <v>5</v>
      </c>
      <c r="D801">
        <f>'Exploratory Data Analysis - vid'!O800</f>
        <v>2020</v>
      </c>
      <c r="E801">
        <f>IF('Exploratory Data Analysis - vid'!$AF800 = 'Multiple LR'!E$2,1,0)</f>
        <v>0</v>
      </c>
      <c r="F801">
        <f>IF('Exploratory Data Analysis - vid'!$AF800 = 'Multiple LR'!F$2,1,0)</f>
        <v>1</v>
      </c>
      <c r="G801">
        <f>IF('Exploratory Data Analysis - vid'!$AF800 = 'Multiple LR'!G$2,1,0)</f>
        <v>0</v>
      </c>
      <c r="H801">
        <f>IF('Exploratory Data Analysis - vid'!$AF800 = 'Multiple LR'!H$2,1,0)</f>
        <v>0</v>
      </c>
      <c r="I801">
        <f xml:space="preserve"> IF('Exploratory Data Analysis - vid'!$AL800='Multiple LR'!I$2,1,0)</f>
        <v>0</v>
      </c>
      <c r="J801">
        <f xml:space="preserve"> IF('Exploratory Data Analysis - vid'!$AL800='Multiple LR'!J$2,1,0)</f>
        <v>0</v>
      </c>
      <c r="K801">
        <f xml:space="preserve"> IF('Exploratory Data Analysis - vid'!$AL800='Multiple LR'!K$2,1,0)</f>
        <v>0</v>
      </c>
      <c r="L801">
        <f xml:space="preserve"> IF('Exploratory Data Analysis - vid'!$AL800='Multiple LR'!L$2,1,0)</f>
        <v>0</v>
      </c>
      <c r="M801">
        <f xml:space="preserve"> IF('Exploratory Data Analysis - vid'!$AL800='Multiple LR'!M$2,1,0)</f>
        <v>0</v>
      </c>
      <c r="N801">
        <f xml:space="preserve"> IF('Exploratory Data Analysis - vid'!$AL800='Multiple LR'!N$2,1,0)</f>
        <v>1</v>
      </c>
      <c r="O801">
        <v>400</v>
      </c>
      <c r="P801">
        <f>'Exploratory Data Analysis - vid'!V800</f>
        <v>58283</v>
      </c>
      <c r="Q801">
        <f t="shared" si="12"/>
        <v>10.973065734619182</v>
      </c>
      <c r="R801">
        <f>'Exploratory Data Analysis - vid'!X800</f>
        <v>1592</v>
      </c>
    </row>
    <row r="802" spans="1:18" x14ac:dyDescent="0.35">
      <c r="A802">
        <v>800</v>
      </c>
      <c r="B802" t="str">
        <f>'Exploratory Data Analysis - vid'!B801</f>
        <v>2YRJLamjWR8</v>
      </c>
      <c r="C802">
        <f>'Exploratory Data Analysis - vid'!N801</f>
        <v>5</v>
      </c>
      <c r="D802">
        <f>'Exploratory Data Analysis - vid'!O801</f>
        <v>2020</v>
      </c>
      <c r="E802">
        <f>IF('Exploratory Data Analysis - vid'!$AF801 = 'Multiple LR'!E$2,1,0)</f>
        <v>0</v>
      </c>
      <c r="F802">
        <f>IF('Exploratory Data Analysis - vid'!$AF801 = 'Multiple LR'!F$2,1,0)</f>
        <v>1</v>
      </c>
      <c r="G802">
        <f>IF('Exploratory Data Analysis - vid'!$AF801 = 'Multiple LR'!G$2,1,0)</f>
        <v>0</v>
      </c>
      <c r="H802">
        <f>IF('Exploratory Data Analysis - vid'!$AF801 = 'Multiple LR'!H$2,1,0)</f>
        <v>0</v>
      </c>
      <c r="I802">
        <f xml:space="preserve"> IF('Exploratory Data Analysis - vid'!$AL801='Multiple LR'!I$2,1,0)</f>
        <v>0</v>
      </c>
      <c r="J802">
        <f xml:space="preserve"> IF('Exploratory Data Analysis - vid'!$AL801='Multiple LR'!J$2,1,0)</f>
        <v>1</v>
      </c>
      <c r="K802">
        <f xml:space="preserve"> IF('Exploratory Data Analysis - vid'!$AL801='Multiple LR'!K$2,1,0)</f>
        <v>0</v>
      </c>
      <c r="L802">
        <f xml:space="preserve"> IF('Exploratory Data Analysis - vid'!$AL801='Multiple LR'!L$2,1,0)</f>
        <v>0</v>
      </c>
      <c r="M802">
        <f xml:space="preserve"> IF('Exploratory Data Analysis - vid'!$AL801='Multiple LR'!M$2,1,0)</f>
        <v>0</v>
      </c>
      <c r="N802">
        <f xml:space="preserve"> IF('Exploratory Data Analysis - vid'!$AL801='Multiple LR'!N$2,1,0)</f>
        <v>0</v>
      </c>
      <c r="O802">
        <v>385</v>
      </c>
      <c r="P802">
        <f>'Exploratory Data Analysis - vid'!V801</f>
        <v>28574</v>
      </c>
      <c r="Q802">
        <f t="shared" si="12"/>
        <v>10.260252492425103</v>
      </c>
      <c r="R802">
        <f>'Exploratory Data Analysis - vid'!X801</f>
        <v>904</v>
      </c>
    </row>
    <row r="803" spans="1:18" x14ac:dyDescent="0.35">
      <c r="A803">
        <v>801</v>
      </c>
      <c r="B803" t="str">
        <f>'Exploratory Data Analysis - vid'!B802</f>
        <v>qVeZlf-_Xhw</v>
      </c>
      <c r="C803">
        <f>'Exploratory Data Analysis - vid'!N802</f>
        <v>5</v>
      </c>
      <c r="D803">
        <f>'Exploratory Data Analysis - vid'!O802</f>
        <v>2020</v>
      </c>
      <c r="E803">
        <f>IF('Exploratory Data Analysis - vid'!$AF802 = 'Multiple LR'!E$2,1,0)</f>
        <v>0</v>
      </c>
      <c r="F803">
        <f>IF('Exploratory Data Analysis - vid'!$AF802 = 'Multiple LR'!F$2,1,0)</f>
        <v>0</v>
      </c>
      <c r="G803">
        <f>IF('Exploratory Data Analysis - vid'!$AF802 = 'Multiple LR'!G$2,1,0)</f>
        <v>1</v>
      </c>
      <c r="H803">
        <f>IF('Exploratory Data Analysis - vid'!$AF802 = 'Multiple LR'!H$2,1,0)</f>
        <v>0</v>
      </c>
      <c r="I803">
        <f xml:space="preserve"> IF('Exploratory Data Analysis - vid'!$AL802='Multiple LR'!I$2,1,0)</f>
        <v>0</v>
      </c>
      <c r="J803">
        <f xml:space="preserve"> IF('Exploratory Data Analysis - vid'!$AL802='Multiple LR'!J$2,1,0)</f>
        <v>0</v>
      </c>
      <c r="K803">
        <f xml:space="preserve"> IF('Exploratory Data Analysis - vid'!$AL802='Multiple LR'!K$2,1,0)</f>
        <v>1</v>
      </c>
      <c r="L803">
        <f xml:space="preserve"> IF('Exploratory Data Analysis - vid'!$AL802='Multiple LR'!L$2,1,0)</f>
        <v>0</v>
      </c>
      <c r="M803">
        <f xml:space="preserve"> IF('Exploratory Data Analysis - vid'!$AL802='Multiple LR'!M$2,1,0)</f>
        <v>0</v>
      </c>
      <c r="N803">
        <f xml:space="preserve"> IF('Exploratory Data Analysis - vid'!$AL802='Multiple LR'!N$2,1,0)</f>
        <v>0</v>
      </c>
      <c r="O803">
        <v>341</v>
      </c>
      <c r="P803">
        <f>'Exploratory Data Analysis - vid'!V802</f>
        <v>71066</v>
      </c>
      <c r="Q803">
        <f t="shared" si="12"/>
        <v>11.171364301698677</v>
      </c>
      <c r="R803">
        <f>'Exploratory Data Analysis - vid'!X802</f>
        <v>1116</v>
      </c>
    </row>
    <row r="804" spans="1:18" x14ac:dyDescent="0.35">
      <c r="A804">
        <v>802</v>
      </c>
      <c r="B804" t="str">
        <f>'Exploratory Data Analysis - vid'!B803</f>
        <v>nWXNWbtZiNg</v>
      </c>
      <c r="C804">
        <f>'Exploratory Data Analysis - vid'!N803</f>
        <v>5</v>
      </c>
      <c r="D804">
        <f>'Exploratory Data Analysis - vid'!O803</f>
        <v>2020</v>
      </c>
      <c r="E804">
        <f>IF('Exploratory Data Analysis - vid'!$AF803 = 'Multiple LR'!E$2,1,0)</f>
        <v>1</v>
      </c>
      <c r="F804">
        <f>IF('Exploratory Data Analysis - vid'!$AF803 = 'Multiple LR'!F$2,1,0)</f>
        <v>0</v>
      </c>
      <c r="G804">
        <f>IF('Exploratory Data Analysis - vid'!$AF803 = 'Multiple LR'!G$2,1,0)</f>
        <v>0</v>
      </c>
      <c r="H804">
        <f>IF('Exploratory Data Analysis - vid'!$AF803 = 'Multiple LR'!H$2,1,0)</f>
        <v>0</v>
      </c>
      <c r="I804">
        <f xml:space="preserve"> IF('Exploratory Data Analysis - vid'!$AL803='Multiple LR'!I$2,1,0)</f>
        <v>0</v>
      </c>
      <c r="J804">
        <f xml:space="preserve"> IF('Exploratory Data Analysis - vid'!$AL803='Multiple LR'!J$2,1,0)</f>
        <v>0</v>
      </c>
      <c r="K804">
        <f xml:space="preserve"> IF('Exploratory Data Analysis - vid'!$AL803='Multiple LR'!K$2,1,0)</f>
        <v>1</v>
      </c>
      <c r="L804">
        <f xml:space="preserve"> IF('Exploratory Data Analysis - vid'!$AL803='Multiple LR'!L$2,1,0)</f>
        <v>0</v>
      </c>
      <c r="M804">
        <f xml:space="preserve"> IF('Exploratory Data Analysis - vid'!$AL803='Multiple LR'!M$2,1,0)</f>
        <v>0</v>
      </c>
      <c r="N804">
        <f xml:space="preserve"> IF('Exploratory Data Analysis - vid'!$AL803='Multiple LR'!N$2,1,0)</f>
        <v>0</v>
      </c>
      <c r="O804">
        <v>389</v>
      </c>
      <c r="P804">
        <f>'Exploratory Data Analysis - vid'!V803</f>
        <v>21611</v>
      </c>
      <c r="Q804">
        <f t="shared" si="12"/>
        <v>9.9809577233030264</v>
      </c>
      <c r="R804">
        <f>'Exploratory Data Analysis - vid'!X803</f>
        <v>318</v>
      </c>
    </row>
    <row r="805" spans="1:18" x14ac:dyDescent="0.35">
      <c r="A805">
        <v>803</v>
      </c>
      <c r="B805" t="str">
        <f>'Exploratory Data Analysis - vid'!B804</f>
        <v>eNpLhZvMep4</v>
      </c>
      <c r="C805">
        <f>'Exploratory Data Analysis - vid'!N804</f>
        <v>5</v>
      </c>
      <c r="D805">
        <f>'Exploratory Data Analysis - vid'!O804</f>
        <v>2020</v>
      </c>
      <c r="E805">
        <f>IF('Exploratory Data Analysis - vid'!$AF804 = 'Multiple LR'!E$2,1,0)</f>
        <v>1</v>
      </c>
      <c r="F805">
        <f>IF('Exploratory Data Analysis - vid'!$AF804 = 'Multiple LR'!F$2,1,0)</f>
        <v>0</v>
      </c>
      <c r="G805">
        <f>IF('Exploratory Data Analysis - vid'!$AF804 = 'Multiple LR'!G$2,1,0)</f>
        <v>0</v>
      </c>
      <c r="H805">
        <f>IF('Exploratory Data Analysis - vid'!$AF804 = 'Multiple LR'!H$2,1,0)</f>
        <v>0</v>
      </c>
      <c r="I805">
        <f xml:space="preserve"> IF('Exploratory Data Analysis - vid'!$AL804='Multiple LR'!I$2,1,0)</f>
        <v>0</v>
      </c>
      <c r="J805">
        <f xml:space="preserve"> IF('Exploratory Data Analysis - vid'!$AL804='Multiple LR'!J$2,1,0)</f>
        <v>0</v>
      </c>
      <c r="K805">
        <f xml:space="preserve"> IF('Exploratory Data Analysis - vid'!$AL804='Multiple LR'!K$2,1,0)</f>
        <v>0</v>
      </c>
      <c r="L805">
        <f xml:space="preserve"> IF('Exploratory Data Analysis - vid'!$AL804='Multiple LR'!L$2,1,0)</f>
        <v>1</v>
      </c>
      <c r="M805">
        <f xml:space="preserve"> IF('Exploratory Data Analysis - vid'!$AL804='Multiple LR'!M$2,1,0)</f>
        <v>0</v>
      </c>
      <c r="N805">
        <f xml:space="preserve"> IF('Exploratory Data Analysis - vid'!$AL804='Multiple LR'!N$2,1,0)</f>
        <v>0</v>
      </c>
      <c r="O805">
        <v>480</v>
      </c>
      <c r="P805">
        <f>'Exploratory Data Analysis - vid'!V804</f>
        <v>63662</v>
      </c>
      <c r="Q805">
        <f t="shared" si="12"/>
        <v>11.061343117244876</v>
      </c>
      <c r="R805">
        <f>'Exploratory Data Analysis - vid'!X804</f>
        <v>679</v>
      </c>
    </row>
    <row r="806" spans="1:18" x14ac:dyDescent="0.35">
      <c r="A806">
        <v>804</v>
      </c>
      <c r="B806" t="str">
        <f>'Exploratory Data Analysis - vid'!B805</f>
        <v>2ZhsRPTbAiU</v>
      </c>
      <c r="C806">
        <f>'Exploratory Data Analysis - vid'!N805</f>
        <v>5</v>
      </c>
      <c r="D806">
        <f>'Exploratory Data Analysis - vid'!O805</f>
        <v>2020</v>
      </c>
      <c r="E806">
        <f>IF('Exploratory Data Analysis - vid'!$AF805 = 'Multiple LR'!E$2,1,0)</f>
        <v>1</v>
      </c>
      <c r="F806">
        <f>IF('Exploratory Data Analysis - vid'!$AF805 = 'Multiple LR'!F$2,1,0)</f>
        <v>0</v>
      </c>
      <c r="G806">
        <f>IF('Exploratory Data Analysis - vid'!$AF805 = 'Multiple LR'!G$2,1,0)</f>
        <v>0</v>
      </c>
      <c r="H806">
        <f>IF('Exploratory Data Analysis - vid'!$AF805 = 'Multiple LR'!H$2,1,0)</f>
        <v>0</v>
      </c>
      <c r="I806">
        <f xml:space="preserve"> IF('Exploratory Data Analysis - vid'!$AL805='Multiple LR'!I$2,1,0)</f>
        <v>0</v>
      </c>
      <c r="J806">
        <f xml:space="preserve"> IF('Exploratory Data Analysis - vid'!$AL805='Multiple LR'!J$2,1,0)</f>
        <v>0</v>
      </c>
      <c r="K806">
        <f xml:space="preserve"> IF('Exploratory Data Analysis - vid'!$AL805='Multiple LR'!K$2,1,0)</f>
        <v>1</v>
      </c>
      <c r="L806">
        <f xml:space="preserve"> IF('Exploratory Data Analysis - vid'!$AL805='Multiple LR'!L$2,1,0)</f>
        <v>0</v>
      </c>
      <c r="M806">
        <f xml:space="preserve"> IF('Exploratory Data Analysis - vid'!$AL805='Multiple LR'!M$2,1,0)</f>
        <v>0</v>
      </c>
      <c r="N806">
        <f xml:space="preserve"> IF('Exploratory Data Analysis - vid'!$AL805='Multiple LR'!N$2,1,0)</f>
        <v>0</v>
      </c>
      <c r="O806">
        <v>441</v>
      </c>
      <c r="P806">
        <f>'Exploratory Data Analysis - vid'!V805</f>
        <v>49298</v>
      </c>
      <c r="Q806">
        <f t="shared" si="12"/>
        <v>10.805638791256561</v>
      </c>
      <c r="R806">
        <f>'Exploratory Data Analysis - vid'!X805</f>
        <v>630</v>
      </c>
    </row>
    <row r="807" spans="1:18" x14ac:dyDescent="0.35">
      <c r="A807">
        <v>805</v>
      </c>
      <c r="B807" t="str">
        <f>'Exploratory Data Analysis - vid'!B806</f>
        <v>AnN5_jFMM68</v>
      </c>
      <c r="C807">
        <f>'Exploratory Data Analysis - vid'!N806</f>
        <v>5</v>
      </c>
      <c r="D807">
        <f>'Exploratory Data Analysis - vid'!O806</f>
        <v>2020</v>
      </c>
      <c r="E807">
        <f>IF('Exploratory Data Analysis - vid'!$AF806 = 'Multiple LR'!E$2,1,0)</f>
        <v>1</v>
      </c>
      <c r="F807">
        <f>IF('Exploratory Data Analysis - vid'!$AF806 = 'Multiple LR'!F$2,1,0)</f>
        <v>0</v>
      </c>
      <c r="G807">
        <f>IF('Exploratory Data Analysis - vid'!$AF806 = 'Multiple LR'!G$2,1,0)</f>
        <v>0</v>
      </c>
      <c r="H807">
        <f>IF('Exploratory Data Analysis - vid'!$AF806 = 'Multiple LR'!H$2,1,0)</f>
        <v>0</v>
      </c>
      <c r="I807">
        <f xml:space="preserve"> IF('Exploratory Data Analysis - vid'!$AL806='Multiple LR'!I$2,1,0)</f>
        <v>0</v>
      </c>
      <c r="J807">
        <f xml:space="preserve"> IF('Exploratory Data Analysis - vid'!$AL806='Multiple LR'!J$2,1,0)</f>
        <v>0</v>
      </c>
      <c r="K807">
        <f xml:space="preserve"> IF('Exploratory Data Analysis - vid'!$AL806='Multiple LR'!K$2,1,0)</f>
        <v>1</v>
      </c>
      <c r="L807">
        <f xml:space="preserve"> IF('Exploratory Data Analysis - vid'!$AL806='Multiple LR'!L$2,1,0)</f>
        <v>0</v>
      </c>
      <c r="M807">
        <f xml:space="preserve"> IF('Exploratory Data Analysis - vid'!$AL806='Multiple LR'!M$2,1,0)</f>
        <v>0</v>
      </c>
      <c r="N807">
        <f xml:space="preserve"> IF('Exploratory Data Analysis - vid'!$AL806='Multiple LR'!N$2,1,0)</f>
        <v>0</v>
      </c>
      <c r="O807">
        <v>421</v>
      </c>
      <c r="P807">
        <f>'Exploratory Data Analysis - vid'!V806</f>
        <v>9376</v>
      </c>
      <c r="Q807">
        <f t="shared" si="12"/>
        <v>9.1459085118167938</v>
      </c>
      <c r="R807">
        <f>'Exploratory Data Analysis - vid'!X806</f>
        <v>123</v>
      </c>
    </row>
    <row r="808" spans="1:18" x14ac:dyDescent="0.35">
      <c r="A808">
        <v>806</v>
      </c>
      <c r="B808" t="str">
        <f>'Exploratory Data Analysis - vid'!B807</f>
        <v>IcgcNOWv428</v>
      </c>
      <c r="C808">
        <f>'Exploratory Data Analysis - vid'!N807</f>
        <v>5</v>
      </c>
      <c r="D808">
        <f>'Exploratory Data Analysis - vid'!O807</f>
        <v>2020</v>
      </c>
      <c r="E808">
        <f>IF('Exploratory Data Analysis - vid'!$AF807 = 'Multiple LR'!E$2,1,0)</f>
        <v>0</v>
      </c>
      <c r="F808">
        <f>IF('Exploratory Data Analysis - vid'!$AF807 = 'Multiple LR'!F$2,1,0)</f>
        <v>0</v>
      </c>
      <c r="G808">
        <f>IF('Exploratory Data Analysis - vid'!$AF807 = 'Multiple LR'!G$2,1,0)</f>
        <v>1</v>
      </c>
      <c r="H808">
        <f>IF('Exploratory Data Analysis - vid'!$AF807 = 'Multiple LR'!H$2,1,0)</f>
        <v>0</v>
      </c>
      <c r="I808">
        <f xml:space="preserve"> IF('Exploratory Data Analysis - vid'!$AL807='Multiple LR'!I$2,1,0)</f>
        <v>0</v>
      </c>
      <c r="J808">
        <f xml:space="preserve"> IF('Exploratory Data Analysis - vid'!$AL807='Multiple LR'!J$2,1,0)</f>
        <v>0</v>
      </c>
      <c r="K808">
        <f xml:space="preserve"> IF('Exploratory Data Analysis - vid'!$AL807='Multiple LR'!K$2,1,0)</f>
        <v>0</v>
      </c>
      <c r="L808">
        <f xml:space="preserve"> IF('Exploratory Data Analysis - vid'!$AL807='Multiple LR'!L$2,1,0)</f>
        <v>1</v>
      </c>
      <c r="M808">
        <f xml:space="preserve"> IF('Exploratory Data Analysis - vid'!$AL807='Multiple LR'!M$2,1,0)</f>
        <v>0</v>
      </c>
      <c r="N808">
        <f xml:space="preserve"> IF('Exploratory Data Analysis - vid'!$AL807='Multiple LR'!N$2,1,0)</f>
        <v>0</v>
      </c>
      <c r="O808">
        <v>692</v>
      </c>
      <c r="P808">
        <f>'Exploratory Data Analysis - vid'!V807</f>
        <v>78198</v>
      </c>
      <c r="Q808">
        <f t="shared" si="12"/>
        <v>11.266999350758775</v>
      </c>
      <c r="R808">
        <f>'Exploratory Data Analysis - vid'!X807</f>
        <v>817</v>
      </c>
    </row>
    <row r="809" spans="1:18" x14ac:dyDescent="0.35">
      <c r="A809">
        <v>807</v>
      </c>
      <c r="B809" t="str">
        <f>'Exploratory Data Analysis - vid'!B808</f>
        <v>nuBrihk7hPs</v>
      </c>
      <c r="C809">
        <f>'Exploratory Data Analysis - vid'!N808</f>
        <v>4</v>
      </c>
      <c r="D809">
        <f>'Exploratory Data Analysis - vid'!O808</f>
        <v>2020</v>
      </c>
      <c r="E809">
        <f>IF('Exploratory Data Analysis - vid'!$AF808 = 'Multiple LR'!E$2,1,0)</f>
        <v>1</v>
      </c>
      <c r="F809">
        <f>IF('Exploratory Data Analysis - vid'!$AF808 = 'Multiple LR'!F$2,1,0)</f>
        <v>0</v>
      </c>
      <c r="G809">
        <f>IF('Exploratory Data Analysis - vid'!$AF808 = 'Multiple LR'!G$2,1,0)</f>
        <v>0</v>
      </c>
      <c r="H809">
        <f>IF('Exploratory Data Analysis - vid'!$AF808 = 'Multiple LR'!H$2,1,0)</f>
        <v>0</v>
      </c>
      <c r="I809">
        <f xml:space="preserve"> IF('Exploratory Data Analysis - vid'!$AL808='Multiple LR'!I$2,1,0)</f>
        <v>0</v>
      </c>
      <c r="J809">
        <f xml:space="preserve"> IF('Exploratory Data Analysis - vid'!$AL808='Multiple LR'!J$2,1,0)</f>
        <v>1</v>
      </c>
      <c r="K809">
        <f xml:space="preserve"> IF('Exploratory Data Analysis - vid'!$AL808='Multiple LR'!K$2,1,0)</f>
        <v>0</v>
      </c>
      <c r="L809">
        <f xml:space="preserve"> IF('Exploratory Data Analysis - vid'!$AL808='Multiple LR'!L$2,1,0)</f>
        <v>0</v>
      </c>
      <c r="M809">
        <f xml:space="preserve"> IF('Exploratory Data Analysis - vid'!$AL808='Multiple LR'!M$2,1,0)</f>
        <v>0</v>
      </c>
      <c r="N809">
        <f xml:space="preserve"> IF('Exploratory Data Analysis - vid'!$AL808='Multiple LR'!N$2,1,0)</f>
        <v>0</v>
      </c>
      <c r="O809">
        <v>375</v>
      </c>
      <c r="P809">
        <f>'Exploratory Data Analysis - vid'!V808</f>
        <v>12412</v>
      </c>
      <c r="Q809">
        <f t="shared" si="12"/>
        <v>9.4264190255682703</v>
      </c>
      <c r="R809">
        <f>'Exploratory Data Analysis - vid'!X808</f>
        <v>274</v>
      </c>
    </row>
    <row r="810" spans="1:18" x14ac:dyDescent="0.35">
      <c r="A810">
        <v>808</v>
      </c>
      <c r="B810" t="str">
        <f>'Exploratory Data Analysis - vid'!B809</f>
        <v>vglvoSg7aV4</v>
      </c>
      <c r="C810">
        <f>'Exploratory Data Analysis - vid'!N809</f>
        <v>4</v>
      </c>
      <c r="D810">
        <f>'Exploratory Data Analysis - vid'!O809</f>
        <v>2020</v>
      </c>
      <c r="E810">
        <f>IF('Exploratory Data Analysis - vid'!$AF809 = 'Multiple LR'!E$2,1,0)</f>
        <v>1</v>
      </c>
      <c r="F810">
        <f>IF('Exploratory Data Analysis - vid'!$AF809 = 'Multiple LR'!F$2,1,0)</f>
        <v>0</v>
      </c>
      <c r="G810">
        <f>IF('Exploratory Data Analysis - vid'!$AF809 = 'Multiple LR'!G$2,1,0)</f>
        <v>0</v>
      </c>
      <c r="H810">
        <f>IF('Exploratory Data Analysis - vid'!$AF809 = 'Multiple LR'!H$2,1,0)</f>
        <v>0</v>
      </c>
      <c r="I810">
        <f xml:space="preserve"> IF('Exploratory Data Analysis - vid'!$AL809='Multiple LR'!I$2,1,0)</f>
        <v>0</v>
      </c>
      <c r="J810">
        <f xml:space="preserve"> IF('Exploratory Data Analysis - vid'!$AL809='Multiple LR'!J$2,1,0)</f>
        <v>0</v>
      </c>
      <c r="K810">
        <f xml:space="preserve"> IF('Exploratory Data Analysis - vid'!$AL809='Multiple LR'!K$2,1,0)</f>
        <v>0</v>
      </c>
      <c r="L810">
        <f xml:space="preserve"> IF('Exploratory Data Analysis - vid'!$AL809='Multiple LR'!L$2,1,0)</f>
        <v>0</v>
      </c>
      <c r="M810">
        <f xml:space="preserve"> IF('Exploratory Data Analysis - vid'!$AL809='Multiple LR'!M$2,1,0)</f>
        <v>0</v>
      </c>
      <c r="N810">
        <f xml:space="preserve"> IF('Exploratory Data Analysis - vid'!$AL809='Multiple LR'!N$2,1,0)</f>
        <v>1</v>
      </c>
      <c r="O810">
        <v>366</v>
      </c>
      <c r="P810">
        <f>'Exploratory Data Analysis - vid'!V809</f>
        <v>10884</v>
      </c>
      <c r="Q810">
        <f t="shared" si="12"/>
        <v>9.295049099903137</v>
      </c>
      <c r="R810">
        <f>'Exploratory Data Analysis - vid'!X809</f>
        <v>161</v>
      </c>
    </row>
    <row r="811" spans="1:18" x14ac:dyDescent="0.35">
      <c r="A811">
        <v>809</v>
      </c>
      <c r="B811" t="str">
        <f>'Exploratory Data Analysis - vid'!B810</f>
        <v>CgXaAsY-wy0</v>
      </c>
      <c r="C811">
        <f>'Exploratory Data Analysis - vid'!N810</f>
        <v>4</v>
      </c>
      <c r="D811">
        <f>'Exploratory Data Analysis - vid'!O810</f>
        <v>2020</v>
      </c>
      <c r="E811">
        <f>IF('Exploratory Data Analysis - vid'!$AF810 = 'Multiple LR'!E$2,1,0)</f>
        <v>1</v>
      </c>
      <c r="F811">
        <f>IF('Exploratory Data Analysis - vid'!$AF810 = 'Multiple LR'!F$2,1,0)</f>
        <v>0</v>
      </c>
      <c r="G811">
        <f>IF('Exploratory Data Analysis - vid'!$AF810 = 'Multiple LR'!G$2,1,0)</f>
        <v>0</v>
      </c>
      <c r="H811">
        <f>IF('Exploratory Data Analysis - vid'!$AF810 = 'Multiple LR'!H$2,1,0)</f>
        <v>0</v>
      </c>
      <c r="I811">
        <f xml:space="preserve"> IF('Exploratory Data Analysis - vid'!$AL810='Multiple LR'!I$2,1,0)</f>
        <v>1</v>
      </c>
      <c r="J811">
        <f xml:space="preserve"> IF('Exploratory Data Analysis - vid'!$AL810='Multiple LR'!J$2,1,0)</f>
        <v>0</v>
      </c>
      <c r="K811">
        <f xml:space="preserve"> IF('Exploratory Data Analysis - vid'!$AL810='Multiple LR'!K$2,1,0)</f>
        <v>0</v>
      </c>
      <c r="L811">
        <f xml:space="preserve"> IF('Exploratory Data Analysis - vid'!$AL810='Multiple LR'!L$2,1,0)</f>
        <v>0</v>
      </c>
      <c r="M811">
        <f xml:space="preserve"> IF('Exploratory Data Analysis - vid'!$AL810='Multiple LR'!M$2,1,0)</f>
        <v>0</v>
      </c>
      <c r="N811">
        <f xml:space="preserve"> IF('Exploratory Data Analysis - vid'!$AL810='Multiple LR'!N$2,1,0)</f>
        <v>0</v>
      </c>
      <c r="O811">
        <v>1968</v>
      </c>
      <c r="P811">
        <f>'Exploratory Data Analysis - vid'!V810</f>
        <v>218900</v>
      </c>
      <c r="Q811">
        <f t="shared" si="12"/>
        <v>12.296370283510955</v>
      </c>
      <c r="R811">
        <f>'Exploratory Data Analysis - vid'!X810</f>
        <v>3497</v>
      </c>
    </row>
    <row r="812" spans="1:18" x14ac:dyDescent="0.35">
      <c r="A812">
        <v>810</v>
      </c>
      <c r="B812" t="str">
        <f>'Exploratory Data Analysis - vid'!B811</f>
        <v>uke4Z_yaPLk</v>
      </c>
      <c r="C812">
        <f>'Exploratory Data Analysis - vid'!N811</f>
        <v>4</v>
      </c>
      <c r="D812">
        <f>'Exploratory Data Analysis - vid'!O811</f>
        <v>2020</v>
      </c>
      <c r="E812">
        <f>IF('Exploratory Data Analysis - vid'!$AF811 = 'Multiple LR'!E$2,1,0)</f>
        <v>1</v>
      </c>
      <c r="F812">
        <f>IF('Exploratory Data Analysis - vid'!$AF811 = 'Multiple LR'!F$2,1,0)</f>
        <v>0</v>
      </c>
      <c r="G812">
        <f>IF('Exploratory Data Analysis - vid'!$AF811 = 'Multiple LR'!G$2,1,0)</f>
        <v>0</v>
      </c>
      <c r="H812">
        <f>IF('Exploratory Data Analysis - vid'!$AF811 = 'Multiple LR'!H$2,1,0)</f>
        <v>0</v>
      </c>
      <c r="I812">
        <f xml:space="preserve"> IF('Exploratory Data Analysis - vid'!$AL811='Multiple LR'!I$2,1,0)</f>
        <v>0</v>
      </c>
      <c r="J812">
        <f xml:space="preserve"> IF('Exploratory Data Analysis - vid'!$AL811='Multiple LR'!J$2,1,0)</f>
        <v>1</v>
      </c>
      <c r="K812">
        <f xml:space="preserve"> IF('Exploratory Data Analysis - vid'!$AL811='Multiple LR'!K$2,1,0)</f>
        <v>0</v>
      </c>
      <c r="L812">
        <f xml:space="preserve"> IF('Exploratory Data Analysis - vid'!$AL811='Multiple LR'!L$2,1,0)</f>
        <v>0</v>
      </c>
      <c r="M812">
        <f xml:space="preserve"> IF('Exploratory Data Analysis - vid'!$AL811='Multiple LR'!M$2,1,0)</f>
        <v>0</v>
      </c>
      <c r="N812">
        <f xml:space="preserve"> IF('Exploratory Data Analysis - vid'!$AL811='Multiple LR'!N$2,1,0)</f>
        <v>0</v>
      </c>
      <c r="O812">
        <v>313</v>
      </c>
      <c r="P812">
        <f>'Exploratory Data Analysis - vid'!V811</f>
        <v>327340</v>
      </c>
      <c r="Q812">
        <f t="shared" si="12"/>
        <v>12.698754665059875</v>
      </c>
      <c r="R812">
        <f>'Exploratory Data Analysis - vid'!X811</f>
        <v>4953</v>
      </c>
    </row>
    <row r="813" spans="1:18" x14ac:dyDescent="0.35">
      <c r="A813">
        <v>811</v>
      </c>
      <c r="B813" t="str">
        <f>'Exploratory Data Analysis - vid'!B812</f>
        <v>c83W3l4akp8</v>
      </c>
      <c r="C813">
        <f>'Exploratory Data Analysis - vid'!N812</f>
        <v>4</v>
      </c>
      <c r="D813">
        <f>'Exploratory Data Analysis - vid'!O812</f>
        <v>2020</v>
      </c>
      <c r="E813">
        <f>IF('Exploratory Data Analysis - vid'!$AF812 = 'Multiple LR'!E$2,1,0)</f>
        <v>0</v>
      </c>
      <c r="F813">
        <f>IF('Exploratory Data Analysis - vid'!$AF812 = 'Multiple LR'!F$2,1,0)</f>
        <v>1</v>
      </c>
      <c r="G813">
        <f>IF('Exploratory Data Analysis - vid'!$AF812 = 'Multiple LR'!G$2,1,0)</f>
        <v>0</v>
      </c>
      <c r="H813">
        <f>IF('Exploratory Data Analysis - vid'!$AF812 = 'Multiple LR'!H$2,1,0)</f>
        <v>0</v>
      </c>
      <c r="I813">
        <f xml:space="preserve"> IF('Exploratory Data Analysis - vid'!$AL812='Multiple LR'!I$2,1,0)</f>
        <v>0</v>
      </c>
      <c r="J813">
        <f xml:space="preserve"> IF('Exploratory Data Analysis - vid'!$AL812='Multiple LR'!J$2,1,0)</f>
        <v>1</v>
      </c>
      <c r="K813">
        <f xml:space="preserve"> IF('Exploratory Data Analysis - vid'!$AL812='Multiple LR'!K$2,1,0)</f>
        <v>0</v>
      </c>
      <c r="L813">
        <f xml:space="preserve"> IF('Exploratory Data Analysis - vid'!$AL812='Multiple LR'!L$2,1,0)</f>
        <v>0</v>
      </c>
      <c r="M813">
        <f xml:space="preserve"> IF('Exploratory Data Analysis - vid'!$AL812='Multiple LR'!M$2,1,0)</f>
        <v>0</v>
      </c>
      <c r="N813">
        <f xml:space="preserve"> IF('Exploratory Data Analysis - vid'!$AL812='Multiple LR'!N$2,1,0)</f>
        <v>0</v>
      </c>
      <c r="O813">
        <v>283</v>
      </c>
      <c r="P813">
        <f>'Exploratory Data Analysis - vid'!V812</f>
        <v>30201</v>
      </c>
      <c r="Q813">
        <f t="shared" si="12"/>
        <v>10.315630315397533</v>
      </c>
      <c r="R813">
        <f>'Exploratory Data Analysis - vid'!X812</f>
        <v>558</v>
      </c>
    </row>
    <row r="814" spans="1:18" x14ac:dyDescent="0.35">
      <c r="A814">
        <v>812</v>
      </c>
      <c r="B814" t="str">
        <f>'Exploratory Data Analysis - vid'!B813</f>
        <v>_WQ4OG6uz8U</v>
      </c>
      <c r="C814">
        <f>'Exploratory Data Analysis - vid'!N813</f>
        <v>4</v>
      </c>
      <c r="D814">
        <f>'Exploratory Data Analysis - vid'!O813</f>
        <v>2020</v>
      </c>
      <c r="E814">
        <f>IF('Exploratory Data Analysis - vid'!$AF813 = 'Multiple LR'!E$2,1,0)</f>
        <v>1</v>
      </c>
      <c r="F814">
        <f>IF('Exploratory Data Analysis - vid'!$AF813 = 'Multiple LR'!F$2,1,0)</f>
        <v>0</v>
      </c>
      <c r="G814">
        <f>IF('Exploratory Data Analysis - vid'!$AF813 = 'Multiple LR'!G$2,1,0)</f>
        <v>0</v>
      </c>
      <c r="H814">
        <f>IF('Exploratory Data Analysis - vid'!$AF813 = 'Multiple LR'!H$2,1,0)</f>
        <v>0</v>
      </c>
      <c r="I814">
        <f xml:space="preserve"> IF('Exploratory Data Analysis - vid'!$AL813='Multiple LR'!I$2,1,0)</f>
        <v>0</v>
      </c>
      <c r="J814">
        <f xml:space="preserve"> IF('Exploratory Data Analysis - vid'!$AL813='Multiple LR'!J$2,1,0)</f>
        <v>0</v>
      </c>
      <c r="K814">
        <f xml:space="preserve"> IF('Exploratory Data Analysis - vid'!$AL813='Multiple LR'!K$2,1,0)</f>
        <v>0</v>
      </c>
      <c r="L814">
        <f xml:space="preserve"> IF('Exploratory Data Analysis - vid'!$AL813='Multiple LR'!L$2,1,0)</f>
        <v>0</v>
      </c>
      <c r="M814">
        <f xml:space="preserve"> IF('Exploratory Data Analysis - vid'!$AL813='Multiple LR'!M$2,1,0)</f>
        <v>0</v>
      </c>
      <c r="N814">
        <f xml:space="preserve"> IF('Exploratory Data Analysis - vid'!$AL813='Multiple LR'!N$2,1,0)</f>
        <v>1</v>
      </c>
      <c r="O814">
        <v>444</v>
      </c>
      <c r="P814">
        <f>'Exploratory Data Analysis - vid'!V813</f>
        <v>23603</v>
      </c>
      <c r="Q814">
        <f t="shared" si="12"/>
        <v>10.069129101578879</v>
      </c>
      <c r="R814">
        <f>'Exploratory Data Analysis - vid'!X813</f>
        <v>386</v>
      </c>
    </row>
    <row r="815" spans="1:18" x14ac:dyDescent="0.35">
      <c r="A815">
        <v>813</v>
      </c>
      <c r="B815" t="str">
        <f>'Exploratory Data Analysis - vid'!B814</f>
        <v>Mangwn1cSgM</v>
      </c>
      <c r="C815">
        <f>'Exploratory Data Analysis - vid'!N814</f>
        <v>4</v>
      </c>
      <c r="D815">
        <f>'Exploratory Data Analysis - vid'!O814</f>
        <v>2020</v>
      </c>
      <c r="E815">
        <f>IF('Exploratory Data Analysis - vid'!$AF814 = 'Multiple LR'!E$2,1,0)</f>
        <v>1</v>
      </c>
      <c r="F815">
        <f>IF('Exploratory Data Analysis - vid'!$AF814 = 'Multiple LR'!F$2,1,0)</f>
        <v>0</v>
      </c>
      <c r="G815">
        <f>IF('Exploratory Data Analysis - vid'!$AF814 = 'Multiple LR'!G$2,1,0)</f>
        <v>0</v>
      </c>
      <c r="H815">
        <f>IF('Exploratory Data Analysis - vid'!$AF814 = 'Multiple LR'!H$2,1,0)</f>
        <v>0</v>
      </c>
      <c r="I815">
        <f xml:space="preserve"> IF('Exploratory Data Analysis - vid'!$AL814='Multiple LR'!I$2,1,0)</f>
        <v>0</v>
      </c>
      <c r="J815">
        <f xml:space="preserve"> IF('Exploratory Data Analysis - vid'!$AL814='Multiple LR'!J$2,1,0)</f>
        <v>1</v>
      </c>
      <c r="K815">
        <f xml:space="preserve"> IF('Exploratory Data Analysis - vid'!$AL814='Multiple LR'!K$2,1,0)</f>
        <v>0</v>
      </c>
      <c r="L815">
        <f xml:space="preserve"> IF('Exploratory Data Analysis - vid'!$AL814='Multiple LR'!L$2,1,0)</f>
        <v>0</v>
      </c>
      <c r="M815">
        <f xml:space="preserve"> IF('Exploratory Data Analysis - vid'!$AL814='Multiple LR'!M$2,1,0)</f>
        <v>0</v>
      </c>
      <c r="N815">
        <f xml:space="preserve"> IF('Exploratory Data Analysis - vid'!$AL814='Multiple LR'!N$2,1,0)</f>
        <v>0</v>
      </c>
      <c r="O815">
        <v>274</v>
      </c>
      <c r="P815">
        <f>'Exploratory Data Analysis - vid'!V814</f>
        <v>36515</v>
      </c>
      <c r="Q815">
        <f t="shared" si="12"/>
        <v>10.50547841405421</v>
      </c>
      <c r="R815">
        <f>'Exploratory Data Analysis - vid'!X814</f>
        <v>821</v>
      </c>
    </row>
    <row r="816" spans="1:18" x14ac:dyDescent="0.35">
      <c r="A816">
        <v>814</v>
      </c>
      <c r="B816" t="str">
        <f>'Exploratory Data Analysis - vid'!B815</f>
        <v>7VDlKEIzTX0</v>
      </c>
      <c r="C816">
        <f>'Exploratory Data Analysis - vid'!N815</f>
        <v>4</v>
      </c>
      <c r="D816">
        <f>'Exploratory Data Analysis - vid'!O815</f>
        <v>2020</v>
      </c>
      <c r="E816">
        <f>IF('Exploratory Data Analysis - vid'!$AF815 = 'Multiple LR'!E$2,1,0)</f>
        <v>1</v>
      </c>
      <c r="F816">
        <f>IF('Exploratory Data Analysis - vid'!$AF815 = 'Multiple LR'!F$2,1,0)</f>
        <v>0</v>
      </c>
      <c r="G816">
        <f>IF('Exploratory Data Analysis - vid'!$AF815 = 'Multiple LR'!G$2,1,0)</f>
        <v>0</v>
      </c>
      <c r="H816">
        <f>IF('Exploratory Data Analysis - vid'!$AF815 = 'Multiple LR'!H$2,1,0)</f>
        <v>0</v>
      </c>
      <c r="I816">
        <f xml:space="preserve"> IF('Exploratory Data Analysis - vid'!$AL815='Multiple LR'!I$2,1,0)</f>
        <v>0</v>
      </c>
      <c r="J816">
        <f xml:space="preserve"> IF('Exploratory Data Analysis - vid'!$AL815='Multiple LR'!J$2,1,0)</f>
        <v>0</v>
      </c>
      <c r="K816">
        <f xml:space="preserve"> IF('Exploratory Data Analysis - vid'!$AL815='Multiple LR'!K$2,1,0)</f>
        <v>0</v>
      </c>
      <c r="L816">
        <f xml:space="preserve"> IF('Exploratory Data Analysis - vid'!$AL815='Multiple LR'!L$2,1,0)</f>
        <v>0</v>
      </c>
      <c r="M816">
        <f xml:space="preserve"> IF('Exploratory Data Analysis - vid'!$AL815='Multiple LR'!M$2,1,0)</f>
        <v>0</v>
      </c>
      <c r="N816">
        <f xml:space="preserve"> IF('Exploratory Data Analysis - vid'!$AL815='Multiple LR'!N$2,1,0)</f>
        <v>1</v>
      </c>
      <c r="O816">
        <v>336</v>
      </c>
      <c r="P816">
        <f>'Exploratory Data Analysis - vid'!V815</f>
        <v>27659</v>
      </c>
      <c r="Q816">
        <f t="shared" si="12"/>
        <v>10.227706451275253</v>
      </c>
      <c r="R816">
        <f>'Exploratory Data Analysis - vid'!X815</f>
        <v>459</v>
      </c>
    </row>
    <row r="817" spans="1:18" x14ac:dyDescent="0.35">
      <c r="A817">
        <v>815</v>
      </c>
      <c r="B817" t="str">
        <f>'Exploratory Data Analysis - vid'!B816</f>
        <v>x_lsHEF9ung</v>
      </c>
      <c r="C817">
        <f>'Exploratory Data Analysis - vid'!N816</f>
        <v>4</v>
      </c>
      <c r="D817">
        <f>'Exploratory Data Analysis - vid'!O816</f>
        <v>2020</v>
      </c>
      <c r="E817">
        <f>IF('Exploratory Data Analysis - vid'!$AF816 = 'Multiple LR'!E$2,1,0)</f>
        <v>1</v>
      </c>
      <c r="F817">
        <f>IF('Exploratory Data Analysis - vid'!$AF816 = 'Multiple LR'!F$2,1,0)</f>
        <v>0</v>
      </c>
      <c r="G817">
        <f>IF('Exploratory Data Analysis - vid'!$AF816 = 'Multiple LR'!G$2,1,0)</f>
        <v>0</v>
      </c>
      <c r="H817">
        <f>IF('Exploratory Data Analysis - vid'!$AF816 = 'Multiple LR'!H$2,1,0)</f>
        <v>0</v>
      </c>
      <c r="I817">
        <f xml:space="preserve"> IF('Exploratory Data Analysis - vid'!$AL816='Multiple LR'!I$2,1,0)</f>
        <v>0</v>
      </c>
      <c r="J817">
        <f xml:space="preserve"> IF('Exploratory Data Analysis - vid'!$AL816='Multiple LR'!J$2,1,0)</f>
        <v>0</v>
      </c>
      <c r="K817">
        <f xml:space="preserve"> IF('Exploratory Data Analysis - vid'!$AL816='Multiple LR'!K$2,1,0)</f>
        <v>1</v>
      </c>
      <c r="L817">
        <f xml:space="preserve"> IF('Exploratory Data Analysis - vid'!$AL816='Multiple LR'!L$2,1,0)</f>
        <v>0</v>
      </c>
      <c r="M817">
        <f xml:space="preserve"> IF('Exploratory Data Analysis - vid'!$AL816='Multiple LR'!M$2,1,0)</f>
        <v>0</v>
      </c>
      <c r="N817">
        <f xml:space="preserve"> IF('Exploratory Data Analysis - vid'!$AL816='Multiple LR'!N$2,1,0)</f>
        <v>0</v>
      </c>
      <c r="O817">
        <v>295</v>
      </c>
      <c r="P817">
        <f>'Exploratory Data Analysis - vid'!V816</f>
        <v>281412</v>
      </c>
      <c r="Q817">
        <f t="shared" si="12"/>
        <v>12.547575066676441</v>
      </c>
      <c r="R817">
        <f>'Exploratory Data Analysis - vid'!X816</f>
        <v>4300</v>
      </c>
    </row>
    <row r="818" spans="1:18" x14ac:dyDescent="0.35">
      <c r="A818">
        <v>816</v>
      </c>
      <c r="B818" t="str">
        <f>'Exploratory Data Analysis - vid'!B817</f>
        <v>DG2bX335sdA</v>
      </c>
      <c r="C818">
        <f>'Exploratory Data Analysis - vid'!N817</f>
        <v>4</v>
      </c>
      <c r="D818">
        <f>'Exploratory Data Analysis - vid'!O817</f>
        <v>2020</v>
      </c>
      <c r="E818">
        <f>IF('Exploratory Data Analysis - vid'!$AF817 = 'Multiple LR'!E$2,1,0)</f>
        <v>1</v>
      </c>
      <c r="F818">
        <f>IF('Exploratory Data Analysis - vid'!$AF817 = 'Multiple LR'!F$2,1,0)</f>
        <v>0</v>
      </c>
      <c r="G818">
        <f>IF('Exploratory Data Analysis - vid'!$AF817 = 'Multiple LR'!G$2,1,0)</f>
        <v>0</v>
      </c>
      <c r="H818">
        <f>IF('Exploratory Data Analysis - vid'!$AF817 = 'Multiple LR'!H$2,1,0)</f>
        <v>0</v>
      </c>
      <c r="I818">
        <f xml:space="preserve"> IF('Exploratory Data Analysis - vid'!$AL817='Multiple LR'!I$2,1,0)</f>
        <v>0</v>
      </c>
      <c r="J818">
        <f xml:space="preserve"> IF('Exploratory Data Analysis - vid'!$AL817='Multiple LR'!J$2,1,0)</f>
        <v>0</v>
      </c>
      <c r="K818">
        <f xml:space="preserve"> IF('Exploratory Data Analysis - vid'!$AL817='Multiple LR'!K$2,1,0)</f>
        <v>0</v>
      </c>
      <c r="L818">
        <f xml:space="preserve"> IF('Exploratory Data Analysis - vid'!$AL817='Multiple LR'!L$2,1,0)</f>
        <v>0</v>
      </c>
      <c r="M818">
        <f xml:space="preserve"> IF('Exploratory Data Analysis - vid'!$AL817='Multiple LR'!M$2,1,0)</f>
        <v>0</v>
      </c>
      <c r="N818">
        <f xml:space="preserve"> IF('Exploratory Data Analysis - vid'!$AL817='Multiple LR'!N$2,1,0)</f>
        <v>1</v>
      </c>
      <c r="O818">
        <v>316</v>
      </c>
      <c r="P818">
        <f>'Exploratory Data Analysis - vid'!V817</f>
        <v>27237</v>
      </c>
      <c r="Q818">
        <f t="shared" si="12"/>
        <v>10.212331622039867</v>
      </c>
      <c r="R818">
        <f>'Exploratory Data Analysis - vid'!X817</f>
        <v>593</v>
      </c>
    </row>
    <row r="819" spans="1:18" x14ac:dyDescent="0.35">
      <c r="A819">
        <v>817</v>
      </c>
      <c r="B819" t="str">
        <f>'Exploratory Data Analysis - vid'!B818</f>
        <v>HemQxjCLcMA</v>
      </c>
      <c r="C819">
        <f>'Exploratory Data Analysis - vid'!N818</f>
        <v>4</v>
      </c>
      <c r="D819">
        <f>'Exploratory Data Analysis - vid'!O818</f>
        <v>2020</v>
      </c>
      <c r="E819">
        <f>IF('Exploratory Data Analysis - vid'!$AF818 = 'Multiple LR'!E$2,1,0)</f>
        <v>1</v>
      </c>
      <c r="F819">
        <f>IF('Exploratory Data Analysis - vid'!$AF818 = 'Multiple LR'!F$2,1,0)</f>
        <v>0</v>
      </c>
      <c r="G819">
        <f>IF('Exploratory Data Analysis - vid'!$AF818 = 'Multiple LR'!G$2,1,0)</f>
        <v>0</v>
      </c>
      <c r="H819">
        <f>IF('Exploratory Data Analysis - vid'!$AF818 = 'Multiple LR'!H$2,1,0)</f>
        <v>0</v>
      </c>
      <c r="I819">
        <f xml:space="preserve"> IF('Exploratory Data Analysis - vid'!$AL818='Multiple LR'!I$2,1,0)</f>
        <v>0</v>
      </c>
      <c r="J819">
        <f xml:space="preserve"> IF('Exploratory Data Analysis - vid'!$AL818='Multiple LR'!J$2,1,0)</f>
        <v>0</v>
      </c>
      <c r="K819">
        <f xml:space="preserve"> IF('Exploratory Data Analysis - vid'!$AL818='Multiple LR'!K$2,1,0)</f>
        <v>0</v>
      </c>
      <c r="L819">
        <f xml:space="preserve"> IF('Exploratory Data Analysis - vid'!$AL818='Multiple LR'!L$2,1,0)</f>
        <v>1</v>
      </c>
      <c r="M819">
        <f xml:space="preserve"> IF('Exploratory Data Analysis - vid'!$AL818='Multiple LR'!M$2,1,0)</f>
        <v>0</v>
      </c>
      <c r="N819">
        <f xml:space="preserve"> IF('Exploratory Data Analysis - vid'!$AL818='Multiple LR'!N$2,1,0)</f>
        <v>0</v>
      </c>
      <c r="O819">
        <v>292</v>
      </c>
      <c r="P819">
        <f>'Exploratory Data Analysis - vid'!V818</f>
        <v>4657</v>
      </c>
      <c r="Q819">
        <f t="shared" si="12"/>
        <v>8.4461267429823774</v>
      </c>
      <c r="R819">
        <f>'Exploratory Data Analysis - vid'!X818</f>
        <v>60</v>
      </c>
    </row>
    <row r="820" spans="1:18" x14ac:dyDescent="0.35">
      <c r="A820">
        <v>818</v>
      </c>
      <c r="B820" t="str">
        <f>'Exploratory Data Analysis - vid'!B819</f>
        <v>5lvECNBh6d0</v>
      </c>
      <c r="C820">
        <f>'Exploratory Data Analysis - vid'!N819</f>
        <v>4</v>
      </c>
      <c r="D820">
        <f>'Exploratory Data Analysis - vid'!O819</f>
        <v>2020</v>
      </c>
      <c r="E820">
        <f>IF('Exploratory Data Analysis - vid'!$AF819 = 'Multiple LR'!E$2,1,0)</f>
        <v>1</v>
      </c>
      <c r="F820">
        <f>IF('Exploratory Data Analysis - vid'!$AF819 = 'Multiple LR'!F$2,1,0)</f>
        <v>0</v>
      </c>
      <c r="G820">
        <f>IF('Exploratory Data Analysis - vid'!$AF819 = 'Multiple LR'!G$2,1,0)</f>
        <v>0</v>
      </c>
      <c r="H820">
        <f>IF('Exploratory Data Analysis - vid'!$AF819 = 'Multiple LR'!H$2,1,0)</f>
        <v>0</v>
      </c>
      <c r="I820">
        <f xml:space="preserve"> IF('Exploratory Data Analysis - vid'!$AL819='Multiple LR'!I$2,1,0)</f>
        <v>0</v>
      </c>
      <c r="J820">
        <f xml:space="preserve"> IF('Exploratory Data Analysis - vid'!$AL819='Multiple LR'!J$2,1,0)</f>
        <v>0</v>
      </c>
      <c r="K820">
        <f xml:space="preserve"> IF('Exploratory Data Analysis - vid'!$AL819='Multiple LR'!K$2,1,0)</f>
        <v>0</v>
      </c>
      <c r="L820">
        <f xml:space="preserve"> IF('Exploratory Data Analysis - vid'!$AL819='Multiple LR'!L$2,1,0)</f>
        <v>0</v>
      </c>
      <c r="M820">
        <f xml:space="preserve"> IF('Exploratory Data Analysis - vid'!$AL819='Multiple LR'!M$2,1,0)</f>
        <v>0</v>
      </c>
      <c r="N820">
        <f xml:space="preserve"> IF('Exploratory Data Analysis - vid'!$AL819='Multiple LR'!N$2,1,0)</f>
        <v>1</v>
      </c>
      <c r="O820">
        <v>339</v>
      </c>
      <c r="P820">
        <f>'Exploratory Data Analysis - vid'!V819</f>
        <v>107972</v>
      </c>
      <c r="Q820">
        <f t="shared" si="12"/>
        <v>11.589627213233605</v>
      </c>
      <c r="R820">
        <f>'Exploratory Data Analysis - vid'!X819</f>
        <v>1860</v>
      </c>
    </row>
    <row r="821" spans="1:18" x14ac:dyDescent="0.35">
      <c r="A821">
        <v>819</v>
      </c>
      <c r="B821" t="str">
        <f>'Exploratory Data Analysis - vid'!B820</f>
        <v>3tzCx35xkns</v>
      </c>
      <c r="C821">
        <f>'Exploratory Data Analysis - vid'!N820</f>
        <v>4</v>
      </c>
      <c r="D821">
        <f>'Exploratory Data Analysis - vid'!O820</f>
        <v>2020</v>
      </c>
      <c r="E821">
        <f>IF('Exploratory Data Analysis - vid'!$AF820 = 'Multiple LR'!E$2,1,0)</f>
        <v>1</v>
      </c>
      <c r="F821">
        <f>IF('Exploratory Data Analysis - vid'!$AF820 = 'Multiple LR'!F$2,1,0)</f>
        <v>0</v>
      </c>
      <c r="G821">
        <f>IF('Exploratory Data Analysis - vid'!$AF820 = 'Multiple LR'!G$2,1,0)</f>
        <v>0</v>
      </c>
      <c r="H821">
        <f>IF('Exploratory Data Analysis - vid'!$AF820 = 'Multiple LR'!H$2,1,0)</f>
        <v>0</v>
      </c>
      <c r="I821">
        <f xml:space="preserve"> IF('Exploratory Data Analysis - vid'!$AL820='Multiple LR'!I$2,1,0)</f>
        <v>0</v>
      </c>
      <c r="J821">
        <f xml:space="preserve"> IF('Exploratory Data Analysis - vid'!$AL820='Multiple LR'!J$2,1,0)</f>
        <v>0</v>
      </c>
      <c r="K821">
        <f xml:space="preserve"> IF('Exploratory Data Analysis - vid'!$AL820='Multiple LR'!K$2,1,0)</f>
        <v>0</v>
      </c>
      <c r="L821">
        <f xml:space="preserve"> IF('Exploratory Data Analysis - vid'!$AL820='Multiple LR'!L$2,1,0)</f>
        <v>0</v>
      </c>
      <c r="M821">
        <f xml:space="preserve"> IF('Exploratory Data Analysis - vid'!$AL820='Multiple LR'!M$2,1,0)</f>
        <v>0</v>
      </c>
      <c r="N821">
        <f xml:space="preserve"> IF('Exploratory Data Analysis - vid'!$AL820='Multiple LR'!N$2,1,0)</f>
        <v>1</v>
      </c>
      <c r="O821">
        <v>333</v>
      </c>
      <c r="P821">
        <f>'Exploratory Data Analysis - vid'!V820</f>
        <v>11594</v>
      </c>
      <c r="Q821">
        <f t="shared" si="12"/>
        <v>9.3582430018996785</v>
      </c>
      <c r="R821">
        <f>'Exploratory Data Analysis - vid'!X820</f>
        <v>186</v>
      </c>
    </row>
    <row r="822" spans="1:18" x14ac:dyDescent="0.35">
      <c r="A822">
        <v>820</v>
      </c>
      <c r="B822" t="str">
        <f>'Exploratory Data Analysis - vid'!B821</f>
        <v>TU2Dv7G8J3U</v>
      </c>
      <c r="C822">
        <f>'Exploratory Data Analysis - vid'!N821</f>
        <v>4</v>
      </c>
      <c r="D822">
        <f>'Exploratory Data Analysis - vid'!O821</f>
        <v>2020</v>
      </c>
      <c r="E822">
        <f>IF('Exploratory Data Analysis - vid'!$AF821 = 'Multiple LR'!E$2,1,0)</f>
        <v>1</v>
      </c>
      <c r="F822">
        <f>IF('Exploratory Data Analysis - vid'!$AF821 = 'Multiple LR'!F$2,1,0)</f>
        <v>0</v>
      </c>
      <c r="G822">
        <f>IF('Exploratory Data Analysis - vid'!$AF821 = 'Multiple LR'!G$2,1,0)</f>
        <v>0</v>
      </c>
      <c r="H822">
        <f>IF('Exploratory Data Analysis - vid'!$AF821 = 'Multiple LR'!H$2,1,0)</f>
        <v>0</v>
      </c>
      <c r="I822">
        <f xml:space="preserve"> IF('Exploratory Data Analysis - vid'!$AL821='Multiple LR'!I$2,1,0)</f>
        <v>0</v>
      </c>
      <c r="J822">
        <f xml:space="preserve"> IF('Exploratory Data Analysis - vid'!$AL821='Multiple LR'!J$2,1,0)</f>
        <v>0</v>
      </c>
      <c r="K822">
        <f xml:space="preserve"> IF('Exploratory Data Analysis - vid'!$AL821='Multiple LR'!K$2,1,0)</f>
        <v>1</v>
      </c>
      <c r="L822">
        <f xml:space="preserve"> IF('Exploratory Data Analysis - vid'!$AL821='Multiple LR'!L$2,1,0)</f>
        <v>0</v>
      </c>
      <c r="M822">
        <f xml:space="preserve"> IF('Exploratory Data Analysis - vid'!$AL821='Multiple LR'!M$2,1,0)</f>
        <v>0</v>
      </c>
      <c r="N822">
        <f xml:space="preserve"> IF('Exploratory Data Analysis - vid'!$AL821='Multiple LR'!N$2,1,0)</f>
        <v>0</v>
      </c>
      <c r="O822">
        <v>431</v>
      </c>
      <c r="P822">
        <f>'Exploratory Data Analysis - vid'!V821</f>
        <v>11536</v>
      </c>
      <c r="Q822">
        <f t="shared" si="12"/>
        <v>9.3532278595247309</v>
      </c>
      <c r="R822">
        <f>'Exploratory Data Analysis - vid'!X821</f>
        <v>246</v>
      </c>
    </row>
    <row r="823" spans="1:18" x14ac:dyDescent="0.35">
      <c r="A823">
        <v>821</v>
      </c>
      <c r="B823" t="str">
        <f>'Exploratory Data Analysis - vid'!B822</f>
        <v>-Oo2R4z0mcU</v>
      </c>
      <c r="C823">
        <f>'Exploratory Data Analysis - vid'!N822</f>
        <v>4</v>
      </c>
      <c r="D823">
        <f>'Exploratory Data Analysis - vid'!O822</f>
        <v>2020</v>
      </c>
      <c r="E823">
        <f>IF('Exploratory Data Analysis - vid'!$AF822 = 'Multiple LR'!E$2,1,0)</f>
        <v>1</v>
      </c>
      <c r="F823">
        <f>IF('Exploratory Data Analysis - vid'!$AF822 = 'Multiple LR'!F$2,1,0)</f>
        <v>0</v>
      </c>
      <c r="G823">
        <f>IF('Exploratory Data Analysis - vid'!$AF822 = 'Multiple LR'!G$2,1,0)</f>
        <v>0</v>
      </c>
      <c r="H823">
        <f>IF('Exploratory Data Analysis - vid'!$AF822 = 'Multiple LR'!H$2,1,0)</f>
        <v>0</v>
      </c>
      <c r="I823">
        <f xml:space="preserve"> IF('Exploratory Data Analysis - vid'!$AL822='Multiple LR'!I$2,1,0)</f>
        <v>0</v>
      </c>
      <c r="J823">
        <f xml:space="preserve"> IF('Exploratory Data Analysis - vid'!$AL822='Multiple LR'!J$2,1,0)</f>
        <v>0</v>
      </c>
      <c r="K823">
        <f xml:space="preserve"> IF('Exploratory Data Analysis - vid'!$AL822='Multiple LR'!K$2,1,0)</f>
        <v>0</v>
      </c>
      <c r="L823">
        <f xml:space="preserve"> IF('Exploratory Data Analysis - vid'!$AL822='Multiple LR'!L$2,1,0)</f>
        <v>0</v>
      </c>
      <c r="M823">
        <f xml:space="preserve"> IF('Exploratory Data Analysis - vid'!$AL822='Multiple LR'!M$2,1,0)</f>
        <v>0</v>
      </c>
      <c r="N823">
        <f xml:space="preserve"> IF('Exploratory Data Analysis - vid'!$AL822='Multiple LR'!N$2,1,0)</f>
        <v>1</v>
      </c>
      <c r="O823">
        <v>313</v>
      </c>
      <c r="P823">
        <f>'Exploratory Data Analysis - vid'!V822</f>
        <v>90760</v>
      </c>
      <c r="Q823">
        <f t="shared" si="12"/>
        <v>11.415973938893778</v>
      </c>
      <c r="R823">
        <f>'Exploratory Data Analysis - vid'!X822</f>
        <v>1679</v>
      </c>
    </row>
    <row r="824" spans="1:18" x14ac:dyDescent="0.35">
      <c r="A824">
        <v>822</v>
      </c>
      <c r="B824" t="str">
        <f>'Exploratory Data Analysis - vid'!B823</f>
        <v>iiDq53ACRjs</v>
      </c>
      <c r="C824">
        <f>'Exploratory Data Analysis - vid'!N823</f>
        <v>4</v>
      </c>
      <c r="D824">
        <f>'Exploratory Data Analysis - vid'!O823</f>
        <v>2020</v>
      </c>
      <c r="E824">
        <f>IF('Exploratory Data Analysis - vid'!$AF823 = 'Multiple LR'!E$2,1,0)</f>
        <v>0</v>
      </c>
      <c r="F824">
        <f>IF('Exploratory Data Analysis - vid'!$AF823 = 'Multiple LR'!F$2,1,0)</f>
        <v>0</v>
      </c>
      <c r="G824">
        <f>IF('Exploratory Data Analysis - vid'!$AF823 = 'Multiple LR'!G$2,1,0)</f>
        <v>1</v>
      </c>
      <c r="H824">
        <f>IF('Exploratory Data Analysis - vid'!$AF823 = 'Multiple LR'!H$2,1,0)</f>
        <v>0</v>
      </c>
      <c r="I824">
        <f xml:space="preserve"> IF('Exploratory Data Analysis - vid'!$AL823='Multiple LR'!I$2,1,0)</f>
        <v>0</v>
      </c>
      <c r="J824">
        <f xml:space="preserve"> IF('Exploratory Data Analysis - vid'!$AL823='Multiple LR'!J$2,1,0)</f>
        <v>0</v>
      </c>
      <c r="K824">
        <f xml:space="preserve"> IF('Exploratory Data Analysis - vid'!$AL823='Multiple LR'!K$2,1,0)</f>
        <v>0</v>
      </c>
      <c r="L824">
        <f xml:space="preserve"> IF('Exploratory Data Analysis - vid'!$AL823='Multiple LR'!L$2,1,0)</f>
        <v>1</v>
      </c>
      <c r="M824">
        <f xml:space="preserve"> IF('Exploratory Data Analysis - vid'!$AL823='Multiple LR'!M$2,1,0)</f>
        <v>0</v>
      </c>
      <c r="N824">
        <f xml:space="preserve"> IF('Exploratory Data Analysis - vid'!$AL823='Multiple LR'!N$2,1,0)</f>
        <v>0</v>
      </c>
      <c r="O824">
        <v>482</v>
      </c>
      <c r="P824">
        <f>'Exploratory Data Analysis - vid'!V823</f>
        <v>22253</v>
      </c>
      <c r="Q824">
        <f t="shared" si="12"/>
        <v>10.010232109966116</v>
      </c>
      <c r="R824">
        <f>'Exploratory Data Analysis - vid'!X823</f>
        <v>343</v>
      </c>
    </row>
    <row r="825" spans="1:18" x14ac:dyDescent="0.35">
      <c r="A825">
        <v>823</v>
      </c>
      <c r="B825" t="str">
        <f>'Exploratory Data Analysis - vid'!B824</f>
        <v>D1fLNQdEz80</v>
      </c>
      <c r="C825">
        <f>'Exploratory Data Analysis - vid'!N824</f>
        <v>4</v>
      </c>
      <c r="D825">
        <f>'Exploratory Data Analysis - vid'!O824</f>
        <v>2020</v>
      </c>
      <c r="E825">
        <f>IF('Exploratory Data Analysis - vid'!$AF824 = 'Multiple LR'!E$2,1,0)</f>
        <v>0</v>
      </c>
      <c r="F825">
        <f>IF('Exploratory Data Analysis - vid'!$AF824 = 'Multiple LR'!F$2,1,0)</f>
        <v>0</v>
      </c>
      <c r="G825">
        <f>IF('Exploratory Data Analysis - vid'!$AF824 = 'Multiple LR'!G$2,1,0)</f>
        <v>1</v>
      </c>
      <c r="H825">
        <f>IF('Exploratory Data Analysis - vid'!$AF824 = 'Multiple LR'!H$2,1,0)</f>
        <v>0</v>
      </c>
      <c r="I825">
        <f xml:space="preserve"> IF('Exploratory Data Analysis - vid'!$AL824='Multiple LR'!I$2,1,0)</f>
        <v>0</v>
      </c>
      <c r="J825">
        <f xml:space="preserve"> IF('Exploratory Data Analysis - vid'!$AL824='Multiple LR'!J$2,1,0)</f>
        <v>0</v>
      </c>
      <c r="K825">
        <f xml:space="preserve"> IF('Exploratory Data Analysis - vid'!$AL824='Multiple LR'!K$2,1,0)</f>
        <v>0</v>
      </c>
      <c r="L825">
        <f xml:space="preserve"> IF('Exploratory Data Analysis - vid'!$AL824='Multiple LR'!L$2,1,0)</f>
        <v>0</v>
      </c>
      <c r="M825">
        <f xml:space="preserve"> IF('Exploratory Data Analysis - vid'!$AL824='Multiple LR'!M$2,1,0)</f>
        <v>0</v>
      </c>
      <c r="N825">
        <f xml:space="preserve"> IF('Exploratory Data Analysis - vid'!$AL824='Multiple LR'!N$2,1,0)</f>
        <v>1</v>
      </c>
      <c r="O825">
        <v>376</v>
      </c>
      <c r="P825">
        <f>'Exploratory Data Analysis - vid'!V824</f>
        <v>211656</v>
      </c>
      <c r="Q825">
        <f t="shared" si="12"/>
        <v>12.262717594236127</v>
      </c>
      <c r="R825">
        <f>'Exploratory Data Analysis - vid'!X824</f>
        <v>4149</v>
      </c>
    </row>
    <row r="826" spans="1:18" x14ac:dyDescent="0.35">
      <c r="A826">
        <v>824</v>
      </c>
      <c r="B826" t="str">
        <f>'Exploratory Data Analysis - vid'!B825</f>
        <v>4NG5BzeVxC8</v>
      </c>
      <c r="C826">
        <f>'Exploratory Data Analysis - vid'!N825</f>
        <v>4</v>
      </c>
      <c r="D826">
        <f>'Exploratory Data Analysis - vid'!O825</f>
        <v>2020</v>
      </c>
      <c r="E826">
        <f>IF('Exploratory Data Analysis - vid'!$AF825 = 'Multiple LR'!E$2,1,0)</f>
        <v>0</v>
      </c>
      <c r="F826">
        <f>IF('Exploratory Data Analysis - vid'!$AF825 = 'Multiple LR'!F$2,1,0)</f>
        <v>1</v>
      </c>
      <c r="G826">
        <f>IF('Exploratory Data Analysis - vid'!$AF825 = 'Multiple LR'!G$2,1,0)</f>
        <v>0</v>
      </c>
      <c r="H826">
        <f>IF('Exploratory Data Analysis - vid'!$AF825 = 'Multiple LR'!H$2,1,0)</f>
        <v>0</v>
      </c>
      <c r="I826">
        <f xml:space="preserve"> IF('Exploratory Data Analysis - vid'!$AL825='Multiple LR'!I$2,1,0)</f>
        <v>0</v>
      </c>
      <c r="J826">
        <f xml:space="preserve"> IF('Exploratory Data Analysis - vid'!$AL825='Multiple LR'!J$2,1,0)</f>
        <v>0</v>
      </c>
      <c r="K826">
        <f xml:space="preserve"> IF('Exploratory Data Analysis - vid'!$AL825='Multiple LR'!K$2,1,0)</f>
        <v>0</v>
      </c>
      <c r="L826">
        <f xml:space="preserve"> IF('Exploratory Data Analysis - vid'!$AL825='Multiple LR'!L$2,1,0)</f>
        <v>0</v>
      </c>
      <c r="M826">
        <f xml:space="preserve"> IF('Exploratory Data Analysis - vid'!$AL825='Multiple LR'!M$2,1,0)</f>
        <v>0</v>
      </c>
      <c r="N826">
        <f xml:space="preserve"> IF('Exploratory Data Analysis - vid'!$AL825='Multiple LR'!N$2,1,0)</f>
        <v>1</v>
      </c>
      <c r="O826">
        <v>310</v>
      </c>
      <c r="P826">
        <f>'Exploratory Data Analysis - vid'!V825</f>
        <v>12986</v>
      </c>
      <c r="Q826">
        <f t="shared" si="12"/>
        <v>9.4716271330684325</v>
      </c>
      <c r="R826">
        <f>'Exploratory Data Analysis - vid'!X825</f>
        <v>260</v>
      </c>
    </row>
    <row r="827" spans="1:18" x14ac:dyDescent="0.35">
      <c r="A827">
        <v>825</v>
      </c>
      <c r="B827" t="str">
        <f>'Exploratory Data Analysis - vid'!B826</f>
        <v>gwgGeVTO34s</v>
      </c>
      <c r="C827">
        <f>'Exploratory Data Analysis - vid'!N826</f>
        <v>4</v>
      </c>
      <c r="D827">
        <f>'Exploratory Data Analysis - vid'!O826</f>
        <v>2020</v>
      </c>
      <c r="E827">
        <f>IF('Exploratory Data Analysis - vid'!$AF826 = 'Multiple LR'!E$2,1,0)</f>
        <v>1</v>
      </c>
      <c r="F827">
        <f>IF('Exploratory Data Analysis - vid'!$AF826 = 'Multiple LR'!F$2,1,0)</f>
        <v>0</v>
      </c>
      <c r="G827">
        <f>IF('Exploratory Data Analysis - vid'!$AF826 = 'Multiple LR'!G$2,1,0)</f>
        <v>0</v>
      </c>
      <c r="H827">
        <f>IF('Exploratory Data Analysis - vid'!$AF826 = 'Multiple LR'!H$2,1,0)</f>
        <v>0</v>
      </c>
      <c r="I827">
        <f xml:space="preserve"> IF('Exploratory Data Analysis - vid'!$AL826='Multiple LR'!I$2,1,0)</f>
        <v>1</v>
      </c>
      <c r="J827">
        <f xml:space="preserve"> IF('Exploratory Data Analysis - vid'!$AL826='Multiple LR'!J$2,1,0)</f>
        <v>0</v>
      </c>
      <c r="K827">
        <f xml:space="preserve"> IF('Exploratory Data Analysis - vid'!$AL826='Multiple LR'!K$2,1,0)</f>
        <v>0</v>
      </c>
      <c r="L827">
        <f xml:space="preserve"> IF('Exploratory Data Analysis - vid'!$AL826='Multiple LR'!L$2,1,0)</f>
        <v>0</v>
      </c>
      <c r="M827">
        <f xml:space="preserve"> IF('Exploratory Data Analysis - vid'!$AL826='Multiple LR'!M$2,1,0)</f>
        <v>0</v>
      </c>
      <c r="N827">
        <f xml:space="preserve"> IF('Exploratory Data Analysis - vid'!$AL826='Multiple LR'!N$2,1,0)</f>
        <v>0</v>
      </c>
      <c r="O827">
        <v>387</v>
      </c>
      <c r="P827">
        <f>'Exploratory Data Analysis - vid'!V826</f>
        <v>116156</v>
      </c>
      <c r="Q827">
        <f t="shared" si="12"/>
        <v>11.662689394204008</v>
      </c>
      <c r="R827">
        <f>'Exploratory Data Analysis - vid'!X826</f>
        <v>1679</v>
      </c>
    </row>
    <row r="828" spans="1:18" x14ac:dyDescent="0.35">
      <c r="A828">
        <v>826</v>
      </c>
      <c r="B828" t="str">
        <f>'Exploratory Data Analysis - vid'!B827</f>
        <v>Ff6cDIGJnJ4</v>
      </c>
      <c r="C828">
        <f>'Exploratory Data Analysis - vid'!N827</f>
        <v>4</v>
      </c>
      <c r="D828">
        <f>'Exploratory Data Analysis - vid'!O827</f>
        <v>2020</v>
      </c>
      <c r="E828">
        <f>IF('Exploratory Data Analysis - vid'!$AF827 = 'Multiple LR'!E$2,1,0)</f>
        <v>1</v>
      </c>
      <c r="F828">
        <f>IF('Exploratory Data Analysis - vid'!$AF827 = 'Multiple LR'!F$2,1,0)</f>
        <v>0</v>
      </c>
      <c r="G828">
        <f>IF('Exploratory Data Analysis - vid'!$AF827 = 'Multiple LR'!G$2,1,0)</f>
        <v>0</v>
      </c>
      <c r="H828">
        <f>IF('Exploratory Data Analysis - vid'!$AF827 = 'Multiple LR'!H$2,1,0)</f>
        <v>0</v>
      </c>
      <c r="I828">
        <f xml:space="preserve"> IF('Exploratory Data Analysis - vid'!$AL827='Multiple LR'!I$2,1,0)</f>
        <v>0</v>
      </c>
      <c r="J828">
        <f xml:space="preserve"> IF('Exploratory Data Analysis - vid'!$AL827='Multiple LR'!J$2,1,0)</f>
        <v>0</v>
      </c>
      <c r="K828">
        <f xml:space="preserve"> IF('Exploratory Data Analysis - vid'!$AL827='Multiple LR'!K$2,1,0)</f>
        <v>0</v>
      </c>
      <c r="L828">
        <f xml:space="preserve"> IF('Exploratory Data Analysis - vid'!$AL827='Multiple LR'!L$2,1,0)</f>
        <v>0</v>
      </c>
      <c r="M828">
        <f xml:space="preserve"> IF('Exploratory Data Analysis - vid'!$AL827='Multiple LR'!M$2,1,0)</f>
        <v>0</v>
      </c>
      <c r="N828">
        <f xml:space="preserve"> IF('Exploratory Data Analysis - vid'!$AL827='Multiple LR'!N$2,1,0)</f>
        <v>1</v>
      </c>
      <c r="O828">
        <v>201</v>
      </c>
      <c r="P828">
        <f>'Exploratory Data Analysis - vid'!V827</f>
        <v>24985</v>
      </c>
      <c r="Q828">
        <f t="shared" si="12"/>
        <v>10.126030923778305</v>
      </c>
      <c r="R828">
        <f>'Exploratory Data Analysis - vid'!X827</f>
        <v>458</v>
      </c>
    </row>
    <row r="829" spans="1:18" x14ac:dyDescent="0.35">
      <c r="A829">
        <v>827</v>
      </c>
      <c r="B829" t="str">
        <f>'Exploratory Data Analysis - vid'!B828</f>
        <v>1ARh83zAIPw</v>
      </c>
      <c r="C829">
        <f>'Exploratory Data Analysis - vid'!N828</f>
        <v>3</v>
      </c>
      <c r="D829">
        <f>'Exploratory Data Analysis - vid'!O828</f>
        <v>2020</v>
      </c>
      <c r="E829">
        <f>IF('Exploratory Data Analysis - vid'!$AF828 = 'Multiple LR'!E$2,1,0)</f>
        <v>1</v>
      </c>
      <c r="F829">
        <f>IF('Exploratory Data Analysis - vid'!$AF828 = 'Multiple LR'!F$2,1,0)</f>
        <v>0</v>
      </c>
      <c r="G829">
        <f>IF('Exploratory Data Analysis - vid'!$AF828 = 'Multiple LR'!G$2,1,0)</f>
        <v>0</v>
      </c>
      <c r="H829">
        <f>IF('Exploratory Data Analysis - vid'!$AF828 = 'Multiple LR'!H$2,1,0)</f>
        <v>0</v>
      </c>
      <c r="I829">
        <f xml:space="preserve"> IF('Exploratory Data Analysis - vid'!$AL828='Multiple LR'!I$2,1,0)</f>
        <v>0</v>
      </c>
      <c r="J829">
        <f xml:space="preserve"> IF('Exploratory Data Analysis - vid'!$AL828='Multiple LR'!J$2,1,0)</f>
        <v>1</v>
      </c>
      <c r="K829">
        <f xml:space="preserve"> IF('Exploratory Data Analysis - vid'!$AL828='Multiple LR'!K$2,1,0)</f>
        <v>0</v>
      </c>
      <c r="L829">
        <f xml:space="preserve"> IF('Exploratory Data Analysis - vid'!$AL828='Multiple LR'!L$2,1,0)</f>
        <v>0</v>
      </c>
      <c r="M829">
        <f xml:space="preserve"> IF('Exploratory Data Analysis - vid'!$AL828='Multiple LR'!M$2,1,0)</f>
        <v>0</v>
      </c>
      <c r="N829">
        <f xml:space="preserve"> IF('Exploratory Data Analysis - vid'!$AL828='Multiple LR'!N$2,1,0)</f>
        <v>0</v>
      </c>
      <c r="O829">
        <v>466</v>
      </c>
      <c r="P829">
        <f>'Exploratory Data Analysis - vid'!V828</f>
        <v>9274</v>
      </c>
      <c r="Q829">
        <f t="shared" si="12"/>
        <v>9.134970064951407</v>
      </c>
      <c r="R829">
        <f>'Exploratory Data Analysis - vid'!X828</f>
        <v>145</v>
      </c>
    </row>
    <row r="830" spans="1:18" x14ac:dyDescent="0.35">
      <c r="A830">
        <v>828</v>
      </c>
      <c r="B830" t="str">
        <f>'Exploratory Data Analysis - vid'!B829</f>
        <v>XWYWJezeVLs</v>
      </c>
      <c r="C830">
        <f>'Exploratory Data Analysis - vid'!N829</f>
        <v>3</v>
      </c>
      <c r="D830">
        <f>'Exploratory Data Analysis - vid'!O829</f>
        <v>2020</v>
      </c>
      <c r="E830">
        <f>IF('Exploratory Data Analysis - vid'!$AF829 = 'Multiple LR'!E$2,1,0)</f>
        <v>1</v>
      </c>
      <c r="F830">
        <f>IF('Exploratory Data Analysis - vid'!$AF829 = 'Multiple LR'!F$2,1,0)</f>
        <v>0</v>
      </c>
      <c r="G830">
        <f>IF('Exploratory Data Analysis - vid'!$AF829 = 'Multiple LR'!G$2,1,0)</f>
        <v>0</v>
      </c>
      <c r="H830">
        <f>IF('Exploratory Data Analysis - vid'!$AF829 = 'Multiple LR'!H$2,1,0)</f>
        <v>0</v>
      </c>
      <c r="I830">
        <f xml:space="preserve"> IF('Exploratory Data Analysis - vid'!$AL829='Multiple LR'!I$2,1,0)</f>
        <v>0</v>
      </c>
      <c r="J830">
        <f xml:space="preserve"> IF('Exploratory Data Analysis - vid'!$AL829='Multiple LR'!J$2,1,0)</f>
        <v>0</v>
      </c>
      <c r="K830">
        <f xml:space="preserve"> IF('Exploratory Data Analysis - vid'!$AL829='Multiple LR'!K$2,1,0)</f>
        <v>0</v>
      </c>
      <c r="L830">
        <f xml:space="preserve"> IF('Exploratory Data Analysis - vid'!$AL829='Multiple LR'!L$2,1,0)</f>
        <v>0</v>
      </c>
      <c r="M830">
        <f xml:space="preserve"> IF('Exploratory Data Analysis - vid'!$AL829='Multiple LR'!M$2,1,0)</f>
        <v>0</v>
      </c>
      <c r="N830">
        <f xml:space="preserve"> IF('Exploratory Data Analysis - vid'!$AL829='Multiple LR'!N$2,1,0)</f>
        <v>1</v>
      </c>
      <c r="O830">
        <v>775</v>
      </c>
      <c r="P830">
        <f>'Exploratory Data Analysis - vid'!V829</f>
        <v>35629</v>
      </c>
      <c r="Q830">
        <f t="shared" si="12"/>
        <v>10.4809151919697</v>
      </c>
      <c r="R830">
        <f>'Exploratory Data Analysis - vid'!X829</f>
        <v>525</v>
      </c>
    </row>
    <row r="831" spans="1:18" x14ac:dyDescent="0.35">
      <c r="A831">
        <v>829</v>
      </c>
      <c r="B831" t="str">
        <f>'Exploratory Data Analysis - vid'!B830</f>
        <v>LULhERx6VgI</v>
      </c>
      <c r="C831">
        <f>'Exploratory Data Analysis - vid'!N830</f>
        <v>3</v>
      </c>
      <c r="D831">
        <f>'Exploratory Data Analysis - vid'!O830</f>
        <v>2020</v>
      </c>
      <c r="E831">
        <f>IF('Exploratory Data Analysis - vid'!$AF830 = 'Multiple LR'!E$2,1,0)</f>
        <v>1</v>
      </c>
      <c r="F831">
        <f>IF('Exploratory Data Analysis - vid'!$AF830 = 'Multiple LR'!F$2,1,0)</f>
        <v>0</v>
      </c>
      <c r="G831">
        <f>IF('Exploratory Data Analysis - vid'!$AF830 = 'Multiple LR'!G$2,1,0)</f>
        <v>0</v>
      </c>
      <c r="H831">
        <f>IF('Exploratory Data Analysis - vid'!$AF830 = 'Multiple LR'!H$2,1,0)</f>
        <v>0</v>
      </c>
      <c r="I831">
        <f xml:space="preserve"> IF('Exploratory Data Analysis - vid'!$AL830='Multiple LR'!I$2,1,0)</f>
        <v>0</v>
      </c>
      <c r="J831">
        <f xml:space="preserve"> IF('Exploratory Data Analysis - vid'!$AL830='Multiple LR'!J$2,1,0)</f>
        <v>0</v>
      </c>
      <c r="K831">
        <f xml:space="preserve"> IF('Exploratory Data Analysis - vid'!$AL830='Multiple LR'!K$2,1,0)</f>
        <v>0</v>
      </c>
      <c r="L831">
        <f xml:space="preserve"> IF('Exploratory Data Analysis - vid'!$AL830='Multiple LR'!L$2,1,0)</f>
        <v>1</v>
      </c>
      <c r="M831">
        <f xml:space="preserve"> IF('Exploratory Data Analysis - vid'!$AL830='Multiple LR'!M$2,1,0)</f>
        <v>0</v>
      </c>
      <c r="N831">
        <f xml:space="preserve"> IF('Exploratory Data Analysis - vid'!$AL830='Multiple LR'!N$2,1,0)</f>
        <v>0</v>
      </c>
      <c r="O831">
        <v>238</v>
      </c>
      <c r="P831">
        <f>'Exploratory Data Analysis - vid'!V830</f>
        <v>20417</v>
      </c>
      <c r="Q831">
        <f t="shared" si="12"/>
        <v>9.9241231661361997</v>
      </c>
      <c r="R831">
        <f>'Exploratory Data Analysis - vid'!X830</f>
        <v>254</v>
      </c>
    </row>
    <row r="832" spans="1:18" x14ac:dyDescent="0.35">
      <c r="A832">
        <v>830</v>
      </c>
      <c r="B832" t="str">
        <f>'Exploratory Data Analysis - vid'!B831</f>
        <v>H-tNN2XWjwA</v>
      </c>
      <c r="C832">
        <f>'Exploratory Data Analysis - vid'!N831</f>
        <v>3</v>
      </c>
      <c r="D832">
        <f>'Exploratory Data Analysis - vid'!O831</f>
        <v>2020</v>
      </c>
      <c r="E832">
        <f>IF('Exploratory Data Analysis - vid'!$AF831 = 'Multiple LR'!E$2,1,0)</f>
        <v>0</v>
      </c>
      <c r="F832">
        <f>IF('Exploratory Data Analysis - vid'!$AF831 = 'Multiple LR'!F$2,1,0)</f>
        <v>1</v>
      </c>
      <c r="G832">
        <f>IF('Exploratory Data Analysis - vid'!$AF831 = 'Multiple LR'!G$2,1,0)</f>
        <v>0</v>
      </c>
      <c r="H832">
        <f>IF('Exploratory Data Analysis - vid'!$AF831 = 'Multiple LR'!H$2,1,0)</f>
        <v>0</v>
      </c>
      <c r="I832">
        <f xml:space="preserve"> IF('Exploratory Data Analysis - vid'!$AL831='Multiple LR'!I$2,1,0)</f>
        <v>0</v>
      </c>
      <c r="J832">
        <f xml:space="preserve"> IF('Exploratory Data Analysis - vid'!$AL831='Multiple LR'!J$2,1,0)</f>
        <v>0</v>
      </c>
      <c r="K832">
        <f xml:space="preserve"> IF('Exploratory Data Analysis - vid'!$AL831='Multiple LR'!K$2,1,0)</f>
        <v>0</v>
      </c>
      <c r="L832">
        <f xml:space="preserve"> IF('Exploratory Data Analysis - vid'!$AL831='Multiple LR'!L$2,1,0)</f>
        <v>0</v>
      </c>
      <c r="M832">
        <f xml:space="preserve"> IF('Exploratory Data Analysis - vid'!$AL831='Multiple LR'!M$2,1,0)</f>
        <v>0</v>
      </c>
      <c r="N832">
        <f xml:space="preserve"> IF('Exploratory Data Analysis - vid'!$AL831='Multiple LR'!N$2,1,0)</f>
        <v>1</v>
      </c>
      <c r="O832">
        <v>135</v>
      </c>
      <c r="P832">
        <f>'Exploratory Data Analysis - vid'!V831</f>
        <v>7365</v>
      </c>
      <c r="Q832">
        <f t="shared" si="12"/>
        <v>8.90449432889673</v>
      </c>
      <c r="R832">
        <f>'Exploratory Data Analysis - vid'!X831</f>
        <v>211</v>
      </c>
    </row>
    <row r="833" spans="1:18" x14ac:dyDescent="0.35">
      <c r="A833">
        <v>831</v>
      </c>
      <c r="B833" t="str">
        <f>'Exploratory Data Analysis - vid'!B832</f>
        <v>aJ6cFbYNjXg</v>
      </c>
      <c r="C833">
        <f>'Exploratory Data Analysis - vid'!N832</f>
        <v>3</v>
      </c>
      <c r="D833">
        <f>'Exploratory Data Analysis - vid'!O832</f>
        <v>2020</v>
      </c>
      <c r="E833">
        <f>IF('Exploratory Data Analysis - vid'!$AF832 = 'Multiple LR'!E$2,1,0)</f>
        <v>0</v>
      </c>
      <c r="F833">
        <f>IF('Exploratory Data Analysis - vid'!$AF832 = 'Multiple LR'!F$2,1,0)</f>
        <v>1</v>
      </c>
      <c r="G833">
        <f>IF('Exploratory Data Analysis - vid'!$AF832 = 'Multiple LR'!G$2,1,0)</f>
        <v>0</v>
      </c>
      <c r="H833">
        <f>IF('Exploratory Data Analysis - vid'!$AF832 = 'Multiple LR'!H$2,1,0)</f>
        <v>0</v>
      </c>
      <c r="I833">
        <f xml:space="preserve"> IF('Exploratory Data Analysis - vid'!$AL832='Multiple LR'!I$2,1,0)</f>
        <v>0</v>
      </c>
      <c r="J833">
        <f xml:space="preserve"> IF('Exploratory Data Analysis - vid'!$AL832='Multiple LR'!J$2,1,0)</f>
        <v>0</v>
      </c>
      <c r="K833">
        <f xml:space="preserve"> IF('Exploratory Data Analysis - vid'!$AL832='Multiple LR'!K$2,1,0)</f>
        <v>0</v>
      </c>
      <c r="L833">
        <f xml:space="preserve"> IF('Exploratory Data Analysis - vid'!$AL832='Multiple LR'!L$2,1,0)</f>
        <v>1</v>
      </c>
      <c r="M833">
        <f xml:space="preserve"> IF('Exploratory Data Analysis - vid'!$AL832='Multiple LR'!M$2,1,0)</f>
        <v>0</v>
      </c>
      <c r="N833">
        <f xml:space="preserve"> IF('Exploratory Data Analysis - vid'!$AL832='Multiple LR'!N$2,1,0)</f>
        <v>0</v>
      </c>
      <c r="O833">
        <v>154</v>
      </c>
      <c r="P833">
        <f>'Exploratory Data Analysis - vid'!V832</f>
        <v>39172</v>
      </c>
      <c r="Q833">
        <f t="shared" si="12"/>
        <v>10.575717484840686</v>
      </c>
      <c r="R833">
        <f>'Exploratory Data Analysis - vid'!X832</f>
        <v>1133</v>
      </c>
    </row>
    <row r="834" spans="1:18" x14ac:dyDescent="0.35">
      <c r="A834">
        <v>832</v>
      </c>
      <c r="B834" t="str">
        <f>'Exploratory Data Analysis - vid'!B833</f>
        <v>yU8JveOUFM0</v>
      </c>
      <c r="C834">
        <f>'Exploratory Data Analysis - vid'!N833</f>
        <v>3</v>
      </c>
      <c r="D834">
        <f>'Exploratory Data Analysis - vid'!O833</f>
        <v>2020</v>
      </c>
      <c r="E834">
        <f>IF('Exploratory Data Analysis - vid'!$AF833 = 'Multiple LR'!E$2,1,0)</f>
        <v>1</v>
      </c>
      <c r="F834">
        <f>IF('Exploratory Data Analysis - vid'!$AF833 = 'Multiple LR'!F$2,1,0)</f>
        <v>0</v>
      </c>
      <c r="G834">
        <f>IF('Exploratory Data Analysis - vid'!$AF833 = 'Multiple LR'!G$2,1,0)</f>
        <v>0</v>
      </c>
      <c r="H834">
        <f>IF('Exploratory Data Analysis - vid'!$AF833 = 'Multiple LR'!H$2,1,0)</f>
        <v>0</v>
      </c>
      <c r="I834">
        <f xml:space="preserve"> IF('Exploratory Data Analysis - vid'!$AL833='Multiple LR'!I$2,1,0)</f>
        <v>0</v>
      </c>
      <c r="J834">
        <f xml:space="preserve"> IF('Exploratory Data Analysis - vid'!$AL833='Multiple LR'!J$2,1,0)</f>
        <v>0</v>
      </c>
      <c r="K834">
        <f xml:space="preserve"> IF('Exploratory Data Analysis - vid'!$AL833='Multiple LR'!K$2,1,0)</f>
        <v>0</v>
      </c>
      <c r="L834">
        <f xml:space="preserve"> IF('Exploratory Data Analysis - vid'!$AL833='Multiple LR'!L$2,1,0)</f>
        <v>0</v>
      </c>
      <c r="M834">
        <f xml:space="preserve"> IF('Exploratory Data Analysis - vid'!$AL833='Multiple LR'!M$2,1,0)</f>
        <v>0</v>
      </c>
      <c r="N834">
        <f xml:space="preserve"> IF('Exploratory Data Analysis - vid'!$AL833='Multiple LR'!N$2,1,0)</f>
        <v>1</v>
      </c>
      <c r="O834">
        <v>278</v>
      </c>
      <c r="P834">
        <f>'Exploratory Data Analysis - vid'!V833</f>
        <v>121187</v>
      </c>
      <c r="Q834">
        <f t="shared" si="12"/>
        <v>11.705090086138435</v>
      </c>
      <c r="R834">
        <f>'Exploratory Data Analysis - vid'!X833</f>
        <v>2027</v>
      </c>
    </row>
    <row r="835" spans="1:18" x14ac:dyDescent="0.35">
      <c r="A835">
        <v>833</v>
      </c>
      <c r="B835" t="str">
        <f>'Exploratory Data Analysis - vid'!B834</f>
        <v>fLSRcBPbd54</v>
      </c>
      <c r="C835">
        <f>'Exploratory Data Analysis - vid'!N834</f>
        <v>3</v>
      </c>
      <c r="D835">
        <f>'Exploratory Data Analysis - vid'!O834</f>
        <v>2020</v>
      </c>
      <c r="E835">
        <f>IF('Exploratory Data Analysis - vid'!$AF834 = 'Multiple LR'!E$2,1,0)</f>
        <v>0</v>
      </c>
      <c r="F835">
        <f>IF('Exploratory Data Analysis - vid'!$AF834 = 'Multiple LR'!F$2,1,0)</f>
        <v>0</v>
      </c>
      <c r="G835">
        <f>IF('Exploratory Data Analysis - vid'!$AF834 = 'Multiple LR'!G$2,1,0)</f>
        <v>1</v>
      </c>
      <c r="H835">
        <f>IF('Exploratory Data Analysis - vid'!$AF834 = 'Multiple LR'!H$2,1,0)</f>
        <v>0</v>
      </c>
      <c r="I835">
        <f xml:space="preserve"> IF('Exploratory Data Analysis - vid'!$AL834='Multiple LR'!I$2,1,0)</f>
        <v>0</v>
      </c>
      <c r="J835">
        <f xml:space="preserve"> IF('Exploratory Data Analysis - vid'!$AL834='Multiple LR'!J$2,1,0)</f>
        <v>1</v>
      </c>
      <c r="K835">
        <f xml:space="preserve"> IF('Exploratory Data Analysis - vid'!$AL834='Multiple LR'!K$2,1,0)</f>
        <v>0</v>
      </c>
      <c r="L835">
        <f xml:space="preserve"> IF('Exploratory Data Analysis - vid'!$AL834='Multiple LR'!L$2,1,0)</f>
        <v>0</v>
      </c>
      <c r="M835">
        <f xml:space="preserve"> IF('Exploratory Data Analysis - vid'!$AL834='Multiple LR'!M$2,1,0)</f>
        <v>0</v>
      </c>
      <c r="N835">
        <f xml:space="preserve"> IF('Exploratory Data Analysis - vid'!$AL834='Multiple LR'!N$2,1,0)</f>
        <v>0</v>
      </c>
      <c r="O835">
        <v>333</v>
      </c>
      <c r="P835">
        <f>'Exploratory Data Analysis - vid'!V834</f>
        <v>231726</v>
      </c>
      <c r="Q835">
        <f t="shared" si="12"/>
        <v>12.353310918194857</v>
      </c>
      <c r="R835">
        <f>'Exploratory Data Analysis - vid'!X834</f>
        <v>4175</v>
      </c>
    </row>
    <row r="836" spans="1:18" x14ac:dyDescent="0.35">
      <c r="A836">
        <v>834</v>
      </c>
      <c r="B836" t="str">
        <f>'Exploratory Data Analysis - vid'!B835</f>
        <v>aLoZ5aAVwIY</v>
      </c>
      <c r="C836">
        <f>'Exploratory Data Analysis - vid'!N835</f>
        <v>3</v>
      </c>
      <c r="D836">
        <f>'Exploratory Data Analysis - vid'!O835</f>
        <v>2020</v>
      </c>
      <c r="E836">
        <f>IF('Exploratory Data Analysis - vid'!$AF835 = 'Multiple LR'!E$2,1,0)</f>
        <v>1</v>
      </c>
      <c r="F836">
        <f>IF('Exploratory Data Analysis - vid'!$AF835 = 'Multiple LR'!F$2,1,0)</f>
        <v>0</v>
      </c>
      <c r="G836">
        <f>IF('Exploratory Data Analysis - vid'!$AF835 = 'Multiple LR'!G$2,1,0)</f>
        <v>0</v>
      </c>
      <c r="H836">
        <f>IF('Exploratory Data Analysis - vid'!$AF835 = 'Multiple LR'!H$2,1,0)</f>
        <v>0</v>
      </c>
      <c r="I836">
        <f xml:space="preserve"> IF('Exploratory Data Analysis - vid'!$AL835='Multiple LR'!I$2,1,0)</f>
        <v>0</v>
      </c>
      <c r="J836">
        <f xml:space="preserve"> IF('Exploratory Data Analysis - vid'!$AL835='Multiple LR'!J$2,1,0)</f>
        <v>0</v>
      </c>
      <c r="K836">
        <f xml:space="preserve"> IF('Exploratory Data Analysis - vid'!$AL835='Multiple LR'!K$2,1,0)</f>
        <v>0</v>
      </c>
      <c r="L836">
        <f xml:space="preserve"> IF('Exploratory Data Analysis - vid'!$AL835='Multiple LR'!L$2,1,0)</f>
        <v>0</v>
      </c>
      <c r="M836">
        <f xml:space="preserve"> IF('Exploratory Data Analysis - vid'!$AL835='Multiple LR'!M$2,1,0)</f>
        <v>0</v>
      </c>
      <c r="N836">
        <f xml:space="preserve"> IF('Exploratory Data Analysis - vid'!$AL835='Multiple LR'!N$2,1,0)</f>
        <v>1</v>
      </c>
      <c r="O836">
        <v>295</v>
      </c>
      <c r="P836">
        <f>'Exploratory Data Analysis - vid'!V835</f>
        <v>87965</v>
      </c>
      <c r="Q836">
        <f t="shared" ref="Q836:Q899" si="13">LN(P836)</f>
        <v>11.384694287073147</v>
      </c>
      <c r="R836">
        <f>'Exploratory Data Analysis - vid'!X835</f>
        <v>1582</v>
      </c>
    </row>
    <row r="837" spans="1:18" x14ac:dyDescent="0.35">
      <c r="A837">
        <v>835</v>
      </c>
      <c r="B837" t="str">
        <f>'Exploratory Data Analysis - vid'!B836</f>
        <v>1zx0TGbftcM</v>
      </c>
      <c r="C837">
        <f>'Exploratory Data Analysis - vid'!N836</f>
        <v>3</v>
      </c>
      <c r="D837">
        <f>'Exploratory Data Analysis - vid'!O836</f>
        <v>2020</v>
      </c>
      <c r="E837">
        <f>IF('Exploratory Data Analysis - vid'!$AF836 = 'Multiple LR'!E$2,1,0)</f>
        <v>0</v>
      </c>
      <c r="F837">
        <f>IF('Exploratory Data Analysis - vid'!$AF836 = 'Multiple LR'!F$2,1,0)</f>
        <v>1</v>
      </c>
      <c r="G837">
        <f>IF('Exploratory Data Analysis - vid'!$AF836 = 'Multiple LR'!G$2,1,0)</f>
        <v>0</v>
      </c>
      <c r="H837">
        <f>IF('Exploratory Data Analysis - vid'!$AF836 = 'Multiple LR'!H$2,1,0)</f>
        <v>0</v>
      </c>
      <c r="I837">
        <f xml:space="preserve"> IF('Exploratory Data Analysis - vid'!$AL836='Multiple LR'!I$2,1,0)</f>
        <v>0</v>
      </c>
      <c r="J837">
        <f xml:space="preserve"> IF('Exploratory Data Analysis - vid'!$AL836='Multiple LR'!J$2,1,0)</f>
        <v>0</v>
      </c>
      <c r="K837">
        <f xml:space="preserve"> IF('Exploratory Data Analysis - vid'!$AL836='Multiple LR'!K$2,1,0)</f>
        <v>1</v>
      </c>
      <c r="L837">
        <f xml:space="preserve"> IF('Exploratory Data Analysis - vid'!$AL836='Multiple LR'!L$2,1,0)</f>
        <v>0</v>
      </c>
      <c r="M837">
        <f xml:space="preserve"> IF('Exploratory Data Analysis - vid'!$AL836='Multiple LR'!M$2,1,0)</f>
        <v>0</v>
      </c>
      <c r="N837">
        <f xml:space="preserve"> IF('Exploratory Data Analysis - vid'!$AL836='Multiple LR'!N$2,1,0)</f>
        <v>0</v>
      </c>
      <c r="O837">
        <v>443</v>
      </c>
      <c r="P837">
        <f>'Exploratory Data Analysis - vid'!V836</f>
        <v>9339</v>
      </c>
      <c r="Q837">
        <f t="shared" si="13"/>
        <v>9.1419544591097175</v>
      </c>
      <c r="R837">
        <f>'Exploratory Data Analysis - vid'!X836</f>
        <v>178</v>
      </c>
    </row>
    <row r="838" spans="1:18" x14ac:dyDescent="0.35">
      <c r="A838">
        <v>836</v>
      </c>
      <c r="B838" t="str">
        <f>'Exploratory Data Analysis - vid'!B837</f>
        <v>YAGDQ3UYkQo</v>
      </c>
      <c r="C838">
        <f>'Exploratory Data Analysis - vid'!N837</f>
        <v>3</v>
      </c>
      <c r="D838">
        <f>'Exploratory Data Analysis - vid'!O837</f>
        <v>2020</v>
      </c>
      <c r="E838">
        <f>IF('Exploratory Data Analysis - vid'!$AF837 = 'Multiple LR'!E$2,1,0)</f>
        <v>1</v>
      </c>
      <c r="F838">
        <f>IF('Exploratory Data Analysis - vid'!$AF837 = 'Multiple LR'!F$2,1,0)</f>
        <v>0</v>
      </c>
      <c r="G838">
        <f>IF('Exploratory Data Analysis - vid'!$AF837 = 'Multiple LR'!G$2,1,0)</f>
        <v>0</v>
      </c>
      <c r="H838">
        <f>IF('Exploratory Data Analysis - vid'!$AF837 = 'Multiple LR'!H$2,1,0)</f>
        <v>0</v>
      </c>
      <c r="I838">
        <f xml:space="preserve"> IF('Exploratory Data Analysis - vid'!$AL837='Multiple LR'!I$2,1,0)</f>
        <v>0</v>
      </c>
      <c r="J838">
        <f xml:space="preserve"> IF('Exploratory Data Analysis - vid'!$AL837='Multiple LR'!J$2,1,0)</f>
        <v>0</v>
      </c>
      <c r="K838">
        <f xml:space="preserve"> IF('Exploratory Data Analysis - vid'!$AL837='Multiple LR'!K$2,1,0)</f>
        <v>0</v>
      </c>
      <c r="L838">
        <f xml:space="preserve"> IF('Exploratory Data Analysis - vid'!$AL837='Multiple LR'!L$2,1,0)</f>
        <v>0</v>
      </c>
      <c r="M838">
        <f xml:space="preserve"> IF('Exploratory Data Analysis - vid'!$AL837='Multiple LR'!M$2,1,0)</f>
        <v>0</v>
      </c>
      <c r="N838">
        <f xml:space="preserve"> IF('Exploratory Data Analysis - vid'!$AL837='Multiple LR'!N$2,1,0)</f>
        <v>1</v>
      </c>
      <c r="O838">
        <v>327</v>
      </c>
      <c r="P838">
        <f>'Exploratory Data Analysis - vid'!V837</f>
        <v>490821</v>
      </c>
      <c r="Q838">
        <f t="shared" si="13"/>
        <v>13.103834778189608</v>
      </c>
      <c r="R838">
        <f>'Exploratory Data Analysis - vid'!X837</f>
        <v>6011</v>
      </c>
    </row>
    <row r="839" spans="1:18" x14ac:dyDescent="0.35">
      <c r="A839">
        <v>837</v>
      </c>
      <c r="B839" t="str">
        <f>'Exploratory Data Analysis - vid'!B838</f>
        <v>AtJmXvHOXuE</v>
      </c>
      <c r="C839">
        <f>'Exploratory Data Analysis - vid'!N838</f>
        <v>3</v>
      </c>
      <c r="D839">
        <f>'Exploratory Data Analysis - vid'!O838</f>
        <v>2020</v>
      </c>
      <c r="E839">
        <f>IF('Exploratory Data Analysis - vid'!$AF838 = 'Multiple LR'!E$2,1,0)</f>
        <v>0</v>
      </c>
      <c r="F839">
        <f>IF('Exploratory Data Analysis - vid'!$AF838 = 'Multiple LR'!F$2,1,0)</f>
        <v>0</v>
      </c>
      <c r="G839">
        <f>IF('Exploratory Data Analysis - vid'!$AF838 = 'Multiple LR'!G$2,1,0)</f>
        <v>1</v>
      </c>
      <c r="H839">
        <f>IF('Exploratory Data Analysis - vid'!$AF838 = 'Multiple LR'!H$2,1,0)</f>
        <v>0</v>
      </c>
      <c r="I839">
        <f xml:space="preserve"> IF('Exploratory Data Analysis - vid'!$AL838='Multiple LR'!I$2,1,0)</f>
        <v>0</v>
      </c>
      <c r="J839">
        <f xml:space="preserve"> IF('Exploratory Data Analysis - vid'!$AL838='Multiple LR'!J$2,1,0)</f>
        <v>1</v>
      </c>
      <c r="K839">
        <f xml:space="preserve"> IF('Exploratory Data Analysis - vid'!$AL838='Multiple LR'!K$2,1,0)</f>
        <v>0</v>
      </c>
      <c r="L839">
        <f xml:space="preserve"> IF('Exploratory Data Analysis - vid'!$AL838='Multiple LR'!L$2,1,0)</f>
        <v>0</v>
      </c>
      <c r="M839">
        <f xml:space="preserve"> IF('Exploratory Data Analysis - vid'!$AL838='Multiple LR'!M$2,1,0)</f>
        <v>0</v>
      </c>
      <c r="N839">
        <f xml:space="preserve"> IF('Exploratory Data Analysis - vid'!$AL838='Multiple LR'!N$2,1,0)</f>
        <v>0</v>
      </c>
      <c r="O839">
        <v>430</v>
      </c>
      <c r="P839">
        <f>'Exploratory Data Analysis - vid'!V838</f>
        <v>16423</v>
      </c>
      <c r="Q839">
        <f t="shared" si="13"/>
        <v>9.7064380703375601</v>
      </c>
      <c r="R839">
        <f>'Exploratory Data Analysis - vid'!X838</f>
        <v>266</v>
      </c>
    </row>
    <row r="840" spans="1:18" x14ac:dyDescent="0.35">
      <c r="A840">
        <v>838</v>
      </c>
      <c r="B840" t="str">
        <f>'Exploratory Data Analysis - vid'!B839</f>
        <v>-DC1joOin5c</v>
      </c>
      <c r="C840">
        <f>'Exploratory Data Analysis - vid'!N839</f>
        <v>3</v>
      </c>
      <c r="D840">
        <f>'Exploratory Data Analysis - vid'!O839</f>
        <v>2020</v>
      </c>
      <c r="E840">
        <f>IF('Exploratory Data Analysis - vid'!$AF839 = 'Multiple LR'!E$2,1,0)</f>
        <v>0</v>
      </c>
      <c r="F840">
        <f>IF('Exploratory Data Analysis - vid'!$AF839 = 'Multiple LR'!F$2,1,0)</f>
        <v>0</v>
      </c>
      <c r="G840">
        <f>IF('Exploratory Data Analysis - vid'!$AF839 = 'Multiple LR'!G$2,1,0)</f>
        <v>1</v>
      </c>
      <c r="H840">
        <f>IF('Exploratory Data Analysis - vid'!$AF839 = 'Multiple LR'!H$2,1,0)</f>
        <v>0</v>
      </c>
      <c r="I840">
        <f xml:space="preserve"> IF('Exploratory Data Analysis - vid'!$AL839='Multiple LR'!I$2,1,0)</f>
        <v>0</v>
      </c>
      <c r="J840">
        <f xml:space="preserve"> IF('Exploratory Data Analysis - vid'!$AL839='Multiple LR'!J$2,1,0)</f>
        <v>0</v>
      </c>
      <c r="K840">
        <f xml:space="preserve"> IF('Exploratory Data Analysis - vid'!$AL839='Multiple LR'!K$2,1,0)</f>
        <v>1</v>
      </c>
      <c r="L840">
        <f xml:space="preserve"> IF('Exploratory Data Analysis - vid'!$AL839='Multiple LR'!L$2,1,0)</f>
        <v>0</v>
      </c>
      <c r="M840">
        <f xml:space="preserve"> IF('Exploratory Data Analysis - vid'!$AL839='Multiple LR'!M$2,1,0)</f>
        <v>0</v>
      </c>
      <c r="N840">
        <f xml:space="preserve"> IF('Exploratory Data Analysis - vid'!$AL839='Multiple LR'!N$2,1,0)</f>
        <v>0</v>
      </c>
      <c r="O840">
        <v>415</v>
      </c>
      <c r="P840">
        <f>'Exploratory Data Analysis - vid'!V839</f>
        <v>93733</v>
      </c>
      <c r="Q840">
        <f t="shared" si="13"/>
        <v>11.448205594056446</v>
      </c>
      <c r="R840">
        <f>'Exploratory Data Analysis - vid'!X839</f>
        <v>1468</v>
      </c>
    </row>
    <row r="841" spans="1:18" x14ac:dyDescent="0.35">
      <c r="A841">
        <v>839</v>
      </c>
      <c r="B841" t="str">
        <f>'Exploratory Data Analysis - vid'!B840</f>
        <v>jmXSBrvxB0E</v>
      </c>
      <c r="C841">
        <f>'Exploratory Data Analysis - vid'!N840</f>
        <v>2</v>
      </c>
      <c r="D841">
        <f>'Exploratory Data Analysis - vid'!O840</f>
        <v>2020</v>
      </c>
      <c r="E841">
        <f>IF('Exploratory Data Analysis - vid'!$AF840 = 'Multiple LR'!E$2,1,0)</f>
        <v>0</v>
      </c>
      <c r="F841">
        <f>IF('Exploratory Data Analysis - vid'!$AF840 = 'Multiple LR'!F$2,1,0)</f>
        <v>0</v>
      </c>
      <c r="G841">
        <f>IF('Exploratory Data Analysis - vid'!$AF840 = 'Multiple LR'!G$2,1,0)</f>
        <v>1</v>
      </c>
      <c r="H841">
        <f>IF('Exploratory Data Analysis - vid'!$AF840 = 'Multiple LR'!H$2,1,0)</f>
        <v>0</v>
      </c>
      <c r="I841">
        <f xml:space="preserve"> IF('Exploratory Data Analysis - vid'!$AL840='Multiple LR'!I$2,1,0)</f>
        <v>0</v>
      </c>
      <c r="J841">
        <f xml:space="preserve"> IF('Exploratory Data Analysis - vid'!$AL840='Multiple LR'!J$2,1,0)</f>
        <v>0</v>
      </c>
      <c r="K841">
        <f xml:space="preserve"> IF('Exploratory Data Analysis - vid'!$AL840='Multiple LR'!K$2,1,0)</f>
        <v>0</v>
      </c>
      <c r="L841">
        <f xml:space="preserve"> IF('Exploratory Data Analysis - vid'!$AL840='Multiple LR'!L$2,1,0)</f>
        <v>0</v>
      </c>
      <c r="M841">
        <f xml:space="preserve"> IF('Exploratory Data Analysis - vid'!$AL840='Multiple LR'!M$2,1,0)</f>
        <v>0</v>
      </c>
      <c r="N841">
        <f xml:space="preserve"> IF('Exploratory Data Analysis - vid'!$AL840='Multiple LR'!N$2,1,0)</f>
        <v>1</v>
      </c>
      <c r="O841">
        <v>462</v>
      </c>
      <c r="P841">
        <f>'Exploratory Data Analysis - vid'!V840</f>
        <v>49978</v>
      </c>
      <c r="Q841">
        <f t="shared" si="13"/>
        <v>10.819338187581879</v>
      </c>
      <c r="R841">
        <f>'Exploratory Data Analysis - vid'!X840</f>
        <v>878</v>
      </c>
    </row>
    <row r="842" spans="1:18" x14ac:dyDescent="0.35">
      <c r="A842">
        <v>840</v>
      </c>
      <c r="B842" t="str">
        <f>'Exploratory Data Analysis - vid'!B841</f>
        <v>xmwCzovZGjo</v>
      </c>
      <c r="C842">
        <f>'Exploratory Data Analysis - vid'!N841</f>
        <v>2</v>
      </c>
      <c r="D842">
        <f>'Exploratory Data Analysis - vid'!O841</f>
        <v>2020</v>
      </c>
      <c r="E842">
        <f>IF('Exploratory Data Analysis - vid'!$AF841 = 'Multiple LR'!E$2,1,0)</f>
        <v>1</v>
      </c>
      <c r="F842">
        <f>IF('Exploratory Data Analysis - vid'!$AF841 = 'Multiple LR'!F$2,1,0)</f>
        <v>0</v>
      </c>
      <c r="G842">
        <f>IF('Exploratory Data Analysis - vid'!$AF841 = 'Multiple LR'!G$2,1,0)</f>
        <v>0</v>
      </c>
      <c r="H842">
        <f>IF('Exploratory Data Analysis - vid'!$AF841 = 'Multiple LR'!H$2,1,0)</f>
        <v>0</v>
      </c>
      <c r="I842">
        <f xml:space="preserve"> IF('Exploratory Data Analysis - vid'!$AL841='Multiple LR'!I$2,1,0)</f>
        <v>0</v>
      </c>
      <c r="J842">
        <f xml:space="preserve"> IF('Exploratory Data Analysis - vid'!$AL841='Multiple LR'!J$2,1,0)</f>
        <v>0</v>
      </c>
      <c r="K842">
        <f xml:space="preserve"> IF('Exploratory Data Analysis - vid'!$AL841='Multiple LR'!K$2,1,0)</f>
        <v>0</v>
      </c>
      <c r="L842">
        <f xml:space="preserve"> IF('Exploratory Data Analysis - vid'!$AL841='Multiple LR'!L$2,1,0)</f>
        <v>0</v>
      </c>
      <c r="M842">
        <f xml:space="preserve"> IF('Exploratory Data Analysis - vid'!$AL841='Multiple LR'!M$2,1,0)</f>
        <v>0</v>
      </c>
      <c r="N842">
        <f xml:space="preserve"> IF('Exploratory Data Analysis - vid'!$AL841='Multiple LR'!N$2,1,0)</f>
        <v>1</v>
      </c>
      <c r="O842">
        <v>301</v>
      </c>
      <c r="P842">
        <f>'Exploratory Data Analysis - vid'!V841</f>
        <v>95075</v>
      </c>
      <c r="Q842">
        <f t="shared" si="13"/>
        <v>11.46242133279646</v>
      </c>
      <c r="R842">
        <f>'Exploratory Data Analysis - vid'!X841</f>
        <v>1682</v>
      </c>
    </row>
    <row r="843" spans="1:18" x14ac:dyDescent="0.35">
      <c r="A843">
        <v>841</v>
      </c>
      <c r="B843" t="str">
        <f>'Exploratory Data Analysis - vid'!B842</f>
        <v>8brg9cGlg1E</v>
      </c>
      <c r="C843">
        <f>'Exploratory Data Analysis - vid'!N842</f>
        <v>2</v>
      </c>
      <c r="D843">
        <f>'Exploratory Data Analysis - vid'!O842</f>
        <v>2020</v>
      </c>
      <c r="E843">
        <f>IF('Exploratory Data Analysis - vid'!$AF842 = 'Multiple LR'!E$2,1,0)</f>
        <v>1</v>
      </c>
      <c r="F843">
        <f>IF('Exploratory Data Analysis - vid'!$AF842 = 'Multiple LR'!F$2,1,0)</f>
        <v>0</v>
      </c>
      <c r="G843">
        <f>IF('Exploratory Data Analysis - vid'!$AF842 = 'Multiple LR'!G$2,1,0)</f>
        <v>0</v>
      </c>
      <c r="H843">
        <f>IF('Exploratory Data Analysis - vid'!$AF842 = 'Multiple LR'!H$2,1,0)</f>
        <v>0</v>
      </c>
      <c r="I843">
        <f xml:space="preserve"> IF('Exploratory Data Analysis - vid'!$AL842='Multiple LR'!I$2,1,0)</f>
        <v>0</v>
      </c>
      <c r="J843">
        <f xml:space="preserve"> IF('Exploratory Data Analysis - vid'!$AL842='Multiple LR'!J$2,1,0)</f>
        <v>0</v>
      </c>
      <c r="K843">
        <f xml:space="preserve"> IF('Exploratory Data Analysis - vid'!$AL842='Multiple LR'!K$2,1,0)</f>
        <v>1</v>
      </c>
      <c r="L843">
        <f xml:space="preserve"> IF('Exploratory Data Analysis - vid'!$AL842='Multiple LR'!L$2,1,0)</f>
        <v>0</v>
      </c>
      <c r="M843">
        <f xml:space="preserve"> IF('Exploratory Data Analysis - vid'!$AL842='Multiple LR'!M$2,1,0)</f>
        <v>0</v>
      </c>
      <c r="N843">
        <f xml:space="preserve"> IF('Exploratory Data Analysis - vid'!$AL842='Multiple LR'!N$2,1,0)</f>
        <v>0</v>
      </c>
      <c r="O843">
        <v>214</v>
      </c>
      <c r="P843">
        <f>'Exploratory Data Analysis - vid'!V842</f>
        <v>73773</v>
      </c>
      <c r="Q843">
        <f t="shared" si="13"/>
        <v>11.20874808998925</v>
      </c>
      <c r="R843">
        <f>'Exploratory Data Analysis - vid'!X842</f>
        <v>1359</v>
      </c>
    </row>
    <row r="844" spans="1:18" x14ac:dyDescent="0.35">
      <c r="A844">
        <v>842</v>
      </c>
      <c r="B844" t="str">
        <f>'Exploratory Data Analysis - vid'!B843</f>
        <v>0kD2_U4hpuI</v>
      </c>
      <c r="C844">
        <f>'Exploratory Data Analysis - vid'!N843</f>
        <v>2</v>
      </c>
      <c r="D844">
        <f>'Exploratory Data Analysis - vid'!O843</f>
        <v>2020</v>
      </c>
      <c r="E844">
        <f>IF('Exploratory Data Analysis - vid'!$AF843 = 'Multiple LR'!E$2,1,0)</f>
        <v>1</v>
      </c>
      <c r="F844">
        <f>IF('Exploratory Data Analysis - vid'!$AF843 = 'Multiple LR'!F$2,1,0)</f>
        <v>0</v>
      </c>
      <c r="G844">
        <f>IF('Exploratory Data Analysis - vid'!$AF843 = 'Multiple LR'!G$2,1,0)</f>
        <v>0</v>
      </c>
      <c r="H844">
        <f>IF('Exploratory Data Analysis - vid'!$AF843 = 'Multiple LR'!H$2,1,0)</f>
        <v>0</v>
      </c>
      <c r="I844">
        <f xml:space="preserve"> IF('Exploratory Data Analysis - vid'!$AL843='Multiple LR'!I$2,1,0)</f>
        <v>0</v>
      </c>
      <c r="J844">
        <f xml:space="preserve"> IF('Exploratory Data Analysis - vid'!$AL843='Multiple LR'!J$2,1,0)</f>
        <v>0</v>
      </c>
      <c r="K844">
        <f xml:space="preserve"> IF('Exploratory Data Analysis - vid'!$AL843='Multiple LR'!K$2,1,0)</f>
        <v>1</v>
      </c>
      <c r="L844">
        <f xml:space="preserve"> IF('Exploratory Data Analysis - vid'!$AL843='Multiple LR'!L$2,1,0)</f>
        <v>0</v>
      </c>
      <c r="M844">
        <f xml:space="preserve"> IF('Exploratory Data Analysis - vid'!$AL843='Multiple LR'!M$2,1,0)</f>
        <v>0</v>
      </c>
      <c r="N844">
        <f xml:space="preserve"> IF('Exploratory Data Analysis - vid'!$AL843='Multiple LR'!N$2,1,0)</f>
        <v>0</v>
      </c>
      <c r="O844">
        <v>470</v>
      </c>
      <c r="P844">
        <f>'Exploratory Data Analysis - vid'!V843</f>
        <v>16062</v>
      </c>
      <c r="Q844">
        <f t="shared" si="13"/>
        <v>9.6842115127484067</v>
      </c>
      <c r="R844">
        <f>'Exploratory Data Analysis - vid'!X843</f>
        <v>285</v>
      </c>
    </row>
    <row r="845" spans="1:18" x14ac:dyDescent="0.35">
      <c r="A845">
        <v>843</v>
      </c>
      <c r="B845" t="str">
        <f>'Exploratory Data Analysis - vid'!B844</f>
        <v>06zwsClcdIQ</v>
      </c>
      <c r="C845">
        <f>'Exploratory Data Analysis - vid'!N844</f>
        <v>2</v>
      </c>
      <c r="D845">
        <f>'Exploratory Data Analysis - vid'!O844</f>
        <v>2020</v>
      </c>
      <c r="E845">
        <f>IF('Exploratory Data Analysis - vid'!$AF844 = 'Multiple LR'!E$2,1,0)</f>
        <v>1</v>
      </c>
      <c r="F845">
        <f>IF('Exploratory Data Analysis - vid'!$AF844 = 'Multiple LR'!F$2,1,0)</f>
        <v>0</v>
      </c>
      <c r="G845">
        <f>IF('Exploratory Data Analysis - vid'!$AF844 = 'Multiple LR'!G$2,1,0)</f>
        <v>0</v>
      </c>
      <c r="H845">
        <f>IF('Exploratory Data Analysis - vid'!$AF844 = 'Multiple LR'!H$2,1,0)</f>
        <v>0</v>
      </c>
      <c r="I845">
        <f xml:space="preserve"> IF('Exploratory Data Analysis - vid'!$AL844='Multiple LR'!I$2,1,0)</f>
        <v>0</v>
      </c>
      <c r="J845">
        <f xml:space="preserve"> IF('Exploratory Data Analysis - vid'!$AL844='Multiple LR'!J$2,1,0)</f>
        <v>0</v>
      </c>
      <c r="K845">
        <f xml:space="preserve"> IF('Exploratory Data Analysis - vid'!$AL844='Multiple LR'!K$2,1,0)</f>
        <v>0</v>
      </c>
      <c r="L845">
        <f xml:space="preserve"> IF('Exploratory Data Analysis - vid'!$AL844='Multiple LR'!L$2,1,0)</f>
        <v>1</v>
      </c>
      <c r="M845">
        <f xml:space="preserve"> IF('Exploratory Data Analysis - vid'!$AL844='Multiple LR'!M$2,1,0)</f>
        <v>0</v>
      </c>
      <c r="N845">
        <f xml:space="preserve"> IF('Exploratory Data Analysis - vid'!$AL844='Multiple LR'!N$2,1,0)</f>
        <v>0</v>
      </c>
      <c r="O845">
        <v>462</v>
      </c>
      <c r="P845">
        <f>'Exploratory Data Analysis - vid'!V844</f>
        <v>70480</v>
      </c>
      <c r="Q845">
        <f t="shared" si="13"/>
        <v>11.163084260610061</v>
      </c>
      <c r="R845">
        <f>'Exploratory Data Analysis - vid'!X844</f>
        <v>1617</v>
      </c>
    </row>
    <row r="846" spans="1:18" x14ac:dyDescent="0.35">
      <c r="A846">
        <v>844</v>
      </c>
      <c r="B846" t="str">
        <f>'Exploratory Data Analysis - vid'!B845</f>
        <v>ulQMZHxkgHA</v>
      </c>
      <c r="C846">
        <f>'Exploratory Data Analysis - vid'!N845</f>
        <v>2</v>
      </c>
      <c r="D846">
        <f>'Exploratory Data Analysis - vid'!O845</f>
        <v>2020</v>
      </c>
      <c r="E846">
        <f>IF('Exploratory Data Analysis - vid'!$AF845 = 'Multiple LR'!E$2,1,0)</f>
        <v>1</v>
      </c>
      <c r="F846">
        <f>IF('Exploratory Data Analysis - vid'!$AF845 = 'Multiple LR'!F$2,1,0)</f>
        <v>0</v>
      </c>
      <c r="G846">
        <f>IF('Exploratory Data Analysis - vid'!$AF845 = 'Multiple LR'!G$2,1,0)</f>
        <v>0</v>
      </c>
      <c r="H846">
        <f>IF('Exploratory Data Analysis - vid'!$AF845 = 'Multiple LR'!H$2,1,0)</f>
        <v>0</v>
      </c>
      <c r="I846">
        <f xml:space="preserve"> IF('Exploratory Data Analysis - vid'!$AL845='Multiple LR'!I$2,1,0)</f>
        <v>1</v>
      </c>
      <c r="J846">
        <f xml:space="preserve"> IF('Exploratory Data Analysis - vid'!$AL845='Multiple LR'!J$2,1,0)</f>
        <v>0</v>
      </c>
      <c r="K846">
        <f xml:space="preserve"> IF('Exploratory Data Analysis - vid'!$AL845='Multiple LR'!K$2,1,0)</f>
        <v>0</v>
      </c>
      <c r="L846">
        <f xml:space="preserve"> IF('Exploratory Data Analysis - vid'!$AL845='Multiple LR'!L$2,1,0)</f>
        <v>0</v>
      </c>
      <c r="M846">
        <f xml:space="preserve"> IF('Exploratory Data Analysis - vid'!$AL845='Multiple LR'!M$2,1,0)</f>
        <v>0</v>
      </c>
      <c r="N846">
        <f xml:space="preserve"> IF('Exploratory Data Analysis - vid'!$AL845='Multiple LR'!N$2,1,0)</f>
        <v>0</v>
      </c>
      <c r="O846">
        <v>352</v>
      </c>
      <c r="P846">
        <f>'Exploratory Data Analysis - vid'!V845</f>
        <v>35598</v>
      </c>
      <c r="Q846">
        <f t="shared" si="13"/>
        <v>10.480044735486699</v>
      </c>
      <c r="R846">
        <f>'Exploratory Data Analysis - vid'!X845</f>
        <v>553</v>
      </c>
    </row>
    <row r="847" spans="1:18" x14ac:dyDescent="0.35">
      <c r="A847">
        <v>845</v>
      </c>
      <c r="B847" t="str">
        <f>'Exploratory Data Analysis - vid'!B846</f>
        <v>S0lGxQPgTWg</v>
      </c>
      <c r="C847">
        <f>'Exploratory Data Analysis - vid'!N846</f>
        <v>2</v>
      </c>
      <c r="D847">
        <f>'Exploratory Data Analysis - vid'!O846</f>
        <v>2020</v>
      </c>
      <c r="E847">
        <f>IF('Exploratory Data Analysis - vid'!$AF846 = 'Multiple LR'!E$2,1,0)</f>
        <v>0</v>
      </c>
      <c r="F847">
        <f>IF('Exploratory Data Analysis - vid'!$AF846 = 'Multiple LR'!F$2,1,0)</f>
        <v>0</v>
      </c>
      <c r="G847">
        <f>IF('Exploratory Data Analysis - vid'!$AF846 = 'Multiple LR'!G$2,1,0)</f>
        <v>1</v>
      </c>
      <c r="H847">
        <f>IF('Exploratory Data Analysis - vid'!$AF846 = 'Multiple LR'!H$2,1,0)</f>
        <v>0</v>
      </c>
      <c r="I847">
        <f xml:space="preserve"> IF('Exploratory Data Analysis - vid'!$AL846='Multiple LR'!I$2,1,0)</f>
        <v>0</v>
      </c>
      <c r="J847">
        <f xml:space="preserve"> IF('Exploratory Data Analysis - vid'!$AL846='Multiple LR'!J$2,1,0)</f>
        <v>0</v>
      </c>
      <c r="K847">
        <f xml:space="preserve"> IF('Exploratory Data Analysis - vid'!$AL846='Multiple LR'!K$2,1,0)</f>
        <v>0</v>
      </c>
      <c r="L847">
        <f xml:space="preserve"> IF('Exploratory Data Analysis - vid'!$AL846='Multiple LR'!L$2,1,0)</f>
        <v>1</v>
      </c>
      <c r="M847">
        <f xml:space="preserve"> IF('Exploratory Data Analysis - vid'!$AL846='Multiple LR'!M$2,1,0)</f>
        <v>0</v>
      </c>
      <c r="N847">
        <f xml:space="preserve"> IF('Exploratory Data Analysis - vid'!$AL846='Multiple LR'!N$2,1,0)</f>
        <v>0</v>
      </c>
      <c r="O847">
        <v>195</v>
      </c>
      <c r="P847">
        <f>'Exploratory Data Analysis - vid'!V846</f>
        <v>252012</v>
      </c>
      <c r="Q847">
        <f t="shared" si="13"/>
        <v>12.437231984407429</v>
      </c>
      <c r="R847">
        <f>'Exploratory Data Analysis - vid'!X846</f>
        <v>5516</v>
      </c>
    </row>
    <row r="848" spans="1:18" x14ac:dyDescent="0.35">
      <c r="A848">
        <v>846</v>
      </c>
      <c r="B848" t="str">
        <f>'Exploratory Data Analysis - vid'!B847</f>
        <v>DqsZom6hZ1k</v>
      </c>
      <c r="C848">
        <f>'Exploratory Data Analysis - vid'!N847</f>
        <v>2</v>
      </c>
      <c r="D848">
        <f>'Exploratory Data Analysis - vid'!O847</f>
        <v>2020</v>
      </c>
      <c r="E848">
        <f>IF('Exploratory Data Analysis - vid'!$AF847 = 'Multiple LR'!E$2,1,0)</f>
        <v>1</v>
      </c>
      <c r="F848">
        <f>IF('Exploratory Data Analysis - vid'!$AF847 = 'Multiple LR'!F$2,1,0)</f>
        <v>0</v>
      </c>
      <c r="G848">
        <f>IF('Exploratory Data Analysis - vid'!$AF847 = 'Multiple LR'!G$2,1,0)</f>
        <v>0</v>
      </c>
      <c r="H848">
        <f>IF('Exploratory Data Analysis - vid'!$AF847 = 'Multiple LR'!H$2,1,0)</f>
        <v>0</v>
      </c>
      <c r="I848">
        <f xml:space="preserve"> IF('Exploratory Data Analysis - vid'!$AL847='Multiple LR'!I$2,1,0)</f>
        <v>0</v>
      </c>
      <c r="J848">
        <f xml:space="preserve"> IF('Exploratory Data Analysis - vid'!$AL847='Multiple LR'!J$2,1,0)</f>
        <v>0</v>
      </c>
      <c r="K848">
        <f xml:space="preserve"> IF('Exploratory Data Analysis - vid'!$AL847='Multiple LR'!K$2,1,0)</f>
        <v>0</v>
      </c>
      <c r="L848">
        <f xml:space="preserve"> IF('Exploratory Data Analysis - vid'!$AL847='Multiple LR'!L$2,1,0)</f>
        <v>0</v>
      </c>
      <c r="M848">
        <f xml:space="preserve"> IF('Exploratory Data Analysis - vid'!$AL847='Multiple LR'!M$2,1,0)</f>
        <v>1</v>
      </c>
      <c r="N848">
        <f xml:space="preserve"> IF('Exploratory Data Analysis - vid'!$AL847='Multiple LR'!N$2,1,0)</f>
        <v>0</v>
      </c>
      <c r="O848">
        <v>306</v>
      </c>
      <c r="P848">
        <f>'Exploratory Data Analysis - vid'!V847</f>
        <v>29611</v>
      </c>
      <c r="Q848">
        <f t="shared" si="13"/>
        <v>10.295901192899562</v>
      </c>
      <c r="R848">
        <f>'Exploratory Data Analysis - vid'!X847</f>
        <v>610</v>
      </c>
    </row>
    <row r="849" spans="1:18" x14ac:dyDescent="0.35">
      <c r="A849">
        <v>847</v>
      </c>
      <c r="B849" t="str">
        <f>'Exploratory Data Analysis - vid'!B848</f>
        <v>VzVs7sSyV7w</v>
      </c>
      <c r="C849">
        <f>'Exploratory Data Analysis - vid'!N848</f>
        <v>2</v>
      </c>
      <c r="D849">
        <f>'Exploratory Data Analysis - vid'!O848</f>
        <v>2020</v>
      </c>
      <c r="E849">
        <f>IF('Exploratory Data Analysis - vid'!$AF848 = 'Multiple LR'!E$2,1,0)</f>
        <v>1</v>
      </c>
      <c r="F849">
        <f>IF('Exploratory Data Analysis - vid'!$AF848 = 'Multiple LR'!F$2,1,0)</f>
        <v>0</v>
      </c>
      <c r="G849">
        <f>IF('Exploratory Data Analysis - vid'!$AF848 = 'Multiple LR'!G$2,1,0)</f>
        <v>0</v>
      </c>
      <c r="H849">
        <f>IF('Exploratory Data Analysis - vid'!$AF848 = 'Multiple LR'!H$2,1,0)</f>
        <v>0</v>
      </c>
      <c r="I849">
        <f xml:space="preserve"> IF('Exploratory Data Analysis - vid'!$AL848='Multiple LR'!I$2,1,0)</f>
        <v>0</v>
      </c>
      <c r="J849">
        <f xml:space="preserve"> IF('Exploratory Data Analysis - vid'!$AL848='Multiple LR'!J$2,1,0)</f>
        <v>0</v>
      </c>
      <c r="K849">
        <f xml:space="preserve"> IF('Exploratory Data Analysis - vid'!$AL848='Multiple LR'!K$2,1,0)</f>
        <v>1</v>
      </c>
      <c r="L849">
        <f xml:space="preserve"> IF('Exploratory Data Analysis - vid'!$AL848='Multiple LR'!L$2,1,0)</f>
        <v>0</v>
      </c>
      <c r="M849">
        <f xml:space="preserve"> IF('Exploratory Data Analysis - vid'!$AL848='Multiple LR'!M$2,1,0)</f>
        <v>0</v>
      </c>
      <c r="N849">
        <f xml:space="preserve"> IF('Exploratory Data Analysis - vid'!$AL848='Multiple LR'!N$2,1,0)</f>
        <v>0</v>
      </c>
      <c r="O849">
        <v>313</v>
      </c>
      <c r="P849">
        <f>'Exploratory Data Analysis - vid'!V848</f>
        <v>13597</v>
      </c>
      <c r="Q849">
        <f t="shared" si="13"/>
        <v>9.5176044591556863</v>
      </c>
      <c r="R849">
        <f>'Exploratory Data Analysis - vid'!X848</f>
        <v>250</v>
      </c>
    </row>
    <row r="850" spans="1:18" x14ac:dyDescent="0.35">
      <c r="A850">
        <v>848</v>
      </c>
      <c r="B850" t="str">
        <f>'Exploratory Data Analysis - vid'!B849</f>
        <v>EX67FUlrKTk</v>
      </c>
      <c r="C850">
        <f>'Exploratory Data Analysis - vid'!N849</f>
        <v>2</v>
      </c>
      <c r="D850">
        <f>'Exploratory Data Analysis - vid'!O849</f>
        <v>2020</v>
      </c>
      <c r="E850">
        <f>IF('Exploratory Data Analysis - vid'!$AF849 = 'Multiple LR'!E$2,1,0)</f>
        <v>1</v>
      </c>
      <c r="F850">
        <f>IF('Exploratory Data Analysis - vid'!$AF849 = 'Multiple LR'!F$2,1,0)</f>
        <v>0</v>
      </c>
      <c r="G850">
        <f>IF('Exploratory Data Analysis - vid'!$AF849 = 'Multiple LR'!G$2,1,0)</f>
        <v>0</v>
      </c>
      <c r="H850">
        <f>IF('Exploratory Data Analysis - vid'!$AF849 = 'Multiple LR'!H$2,1,0)</f>
        <v>0</v>
      </c>
      <c r="I850">
        <f xml:space="preserve"> IF('Exploratory Data Analysis - vid'!$AL849='Multiple LR'!I$2,1,0)</f>
        <v>0</v>
      </c>
      <c r="J850">
        <f xml:space="preserve"> IF('Exploratory Data Analysis - vid'!$AL849='Multiple LR'!J$2,1,0)</f>
        <v>1</v>
      </c>
      <c r="K850">
        <f xml:space="preserve"> IF('Exploratory Data Analysis - vid'!$AL849='Multiple LR'!K$2,1,0)</f>
        <v>0</v>
      </c>
      <c r="L850">
        <f xml:space="preserve"> IF('Exploratory Data Analysis - vid'!$AL849='Multiple LR'!L$2,1,0)</f>
        <v>0</v>
      </c>
      <c r="M850">
        <f xml:space="preserve"> IF('Exploratory Data Analysis - vid'!$AL849='Multiple LR'!M$2,1,0)</f>
        <v>0</v>
      </c>
      <c r="N850">
        <f xml:space="preserve"> IF('Exploratory Data Analysis - vid'!$AL849='Multiple LR'!N$2,1,0)</f>
        <v>0</v>
      </c>
      <c r="O850">
        <v>597</v>
      </c>
      <c r="P850">
        <f>'Exploratory Data Analysis - vid'!V849</f>
        <v>12673</v>
      </c>
      <c r="Q850">
        <f t="shared" si="13"/>
        <v>9.4472290250820645</v>
      </c>
      <c r="R850">
        <f>'Exploratory Data Analysis - vid'!X849</f>
        <v>241</v>
      </c>
    </row>
    <row r="851" spans="1:18" x14ac:dyDescent="0.35">
      <c r="A851">
        <v>849</v>
      </c>
      <c r="B851" t="str">
        <f>'Exploratory Data Analysis - vid'!B850</f>
        <v>pIzb0shmE28</v>
      </c>
      <c r="C851">
        <f>'Exploratory Data Analysis - vid'!N850</f>
        <v>2</v>
      </c>
      <c r="D851">
        <f>'Exploratory Data Analysis - vid'!O850</f>
        <v>2020</v>
      </c>
      <c r="E851">
        <f>IF('Exploratory Data Analysis - vid'!$AF850 = 'Multiple LR'!E$2,1,0)</f>
        <v>0</v>
      </c>
      <c r="F851">
        <f>IF('Exploratory Data Analysis - vid'!$AF850 = 'Multiple LR'!F$2,1,0)</f>
        <v>1</v>
      </c>
      <c r="G851">
        <f>IF('Exploratory Data Analysis - vid'!$AF850 = 'Multiple LR'!G$2,1,0)</f>
        <v>0</v>
      </c>
      <c r="H851">
        <f>IF('Exploratory Data Analysis - vid'!$AF850 = 'Multiple LR'!H$2,1,0)</f>
        <v>0</v>
      </c>
      <c r="I851">
        <f xml:space="preserve"> IF('Exploratory Data Analysis - vid'!$AL850='Multiple LR'!I$2,1,0)</f>
        <v>1</v>
      </c>
      <c r="J851">
        <f xml:space="preserve"> IF('Exploratory Data Analysis - vid'!$AL850='Multiple LR'!J$2,1,0)</f>
        <v>0</v>
      </c>
      <c r="K851">
        <f xml:space="preserve"> IF('Exploratory Data Analysis - vid'!$AL850='Multiple LR'!K$2,1,0)</f>
        <v>0</v>
      </c>
      <c r="L851">
        <f xml:space="preserve"> IF('Exploratory Data Analysis - vid'!$AL850='Multiple LR'!L$2,1,0)</f>
        <v>0</v>
      </c>
      <c r="M851">
        <f xml:space="preserve"> IF('Exploratory Data Analysis - vid'!$AL850='Multiple LR'!M$2,1,0)</f>
        <v>0</v>
      </c>
      <c r="N851">
        <f xml:space="preserve"> IF('Exploratory Data Analysis - vid'!$AL850='Multiple LR'!N$2,1,0)</f>
        <v>0</v>
      </c>
      <c r="O851">
        <v>262</v>
      </c>
      <c r="P851">
        <f>'Exploratory Data Analysis - vid'!V850</f>
        <v>20653</v>
      </c>
      <c r="Q851">
        <f t="shared" si="13"/>
        <v>9.9356158662876499</v>
      </c>
      <c r="R851">
        <f>'Exploratory Data Analysis - vid'!X850</f>
        <v>324</v>
      </c>
    </row>
    <row r="852" spans="1:18" x14ac:dyDescent="0.35">
      <c r="A852">
        <v>850</v>
      </c>
      <c r="B852" t="str">
        <f>'Exploratory Data Analysis - vid'!B851</f>
        <v>_HrYoYFDXqE</v>
      </c>
      <c r="C852">
        <f>'Exploratory Data Analysis - vid'!N851</f>
        <v>2</v>
      </c>
      <c r="D852">
        <f>'Exploratory Data Analysis - vid'!O851</f>
        <v>2020</v>
      </c>
      <c r="E852">
        <f>IF('Exploratory Data Analysis - vid'!$AF851 = 'Multiple LR'!E$2,1,0)</f>
        <v>1</v>
      </c>
      <c r="F852">
        <f>IF('Exploratory Data Analysis - vid'!$AF851 = 'Multiple LR'!F$2,1,0)</f>
        <v>0</v>
      </c>
      <c r="G852">
        <f>IF('Exploratory Data Analysis - vid'!$AF851 = 'Multiple LR'!G$2,1,0)</f>
        <v>0</v>
      </c>
      <c r="H852">
        <f>IF('Exploratory Data Analysis - vid'!$AF851 = 'Multiple LR'!H$2,1,0)</f>
        <v>0</v>
      </c>
      <c r="I852">
        <f xml:space="preserve"> IF('Exploratory Data Analysis - vid'!$AL851='Multiple LR'!I$2,1,0)</f>
        <v>0</v>
      </c>
      <c r="J852">
        <f xml:space="preserve"> IF('Exploratory Data Analysis - vid'!$AL851='Multiple LR'!J$2,1,0)</f>
        <v>1</v>
      </c>
      <c r="K852">
        <f xml:space="preserve"> IF('Exploratory Data Analysis - vid'!$AL851='Multiple LR'!K$2,1,0)</f>
        <v>0</v>
      </c>
      <c r="L852">
        <f xml:space="preserve"> IF('Exploratory Data Analysis - vid'!$AL851='Multiple LR'!L$2,1,0)</f>
        <v>0</v>
      </c>
      <c r="M852">
        <f xml:space="preserve"> IF('Exploratory Data Analysis - vid'!$AL851='Multiple LR'!M$2,1,0)</f>
        <v>0</v>
      </c>
      <c r="N852">
        <f xml:space="preserve"> IF('Exploratory Data Analysis - vid'!$AL851='Multiple LR'!N$2,1,0)</f>
        <v>0</v>
      </c>
      <c r="O852">
        <v>352</v>
      </c>
      <c r="P852">
        <f>'Exploratory Data Analysis - vid'!V851</f>
        <v>8796</v>
      </c>
      <c r="Q852">
        <f t="shared" si="13"/>
        <v>9.0820523516746512</v>
      </c>
      <c r="R852">
        <f>'Exploratory Data Analysis - vid'!X851</f>
        <v>135</v>
      </c>
    </row>
    <row r="853" spans="1:18" x14ac:dyDescent="0.35">
      <c r="A853">
        <v>851</v>
      </c>
      <c r="B853" t="str">
        <f>'Exploratory Data Analysis - vid'!B852</f>
        <v>3BxFjpGM8fQ</v>
      </c>
      <c r="C853">
        <f>'Exploratory Data Analysis - vid'!N852</f>
        <v>1</v>
      </c>
      <c r="D853">
        <f>'Exploratory Data Analysis - vid'!O852</f>
        <v>2020</v>
      </c>
      <c r="E853">
        <f>IF('Exploratory Data Analysis - vid'!$AF852 = 'Multiple LR'!E$2,1,0)</f>
        <v>1</v>
      </c>
      <c r="F853">
        <f>IF('Exploratory Data Analysis - vid'!$AF852 = 'Multiple LR'!F$2,1,0)</f>
        <v>0</v>
      </c>
      <c r="G853">
        <f>IF('Exploratory Data Analysis - vid'!$AF852 = 'Multiple LR'!G$2,1,0)</f>
        <v>0</v>
      </c>
      <c r="H853">
        <f>IF('Exploratory Data Analysis - vid'!$AF852 = 'Multiple LR'!H$2,1,0)</f>
        <v>0</v>
      </c>
      <c r="I853">
        <f xml:space="preserve"> IF('Exploratory Data Analysis - vid'!$AL852='Multiple LR'!I$2,1,0)</f>
        <v>0</v>
      </c>
      <c r="J853">
        <f xml:space="preserve"> IF('Exploratory Data Analysis - vid'!$AL852='Multiple LR'!J$2,1,0)</f>
        <v>0</v>
      </c>
      <c r="K853">
        <f xml:space="preserve"> IF('Exploratory Data Analysis - vid'!$AL852='Multiple LR'!K$2,1,0)</f>
        <v>0</v>
      </c>
      <c r="L853">
        <f xml:space="preserve"> IF('Exploratory Data Analysis - vid'!$AL852='Multiple LR'!L$2,1,0)</f>
        <v>0</v>
      </c>
      <c r="M853">
        <f xml:space="preserve"> IF('Exploratory Data Analysis - vid'!$AL852='Multiple LR'!M$2,1,0)</f>
        <v>0</v>
      </c>
      <c r="N853">
        <f xml:space="preserve"> IF('Exploratory Data Analysis - vid'!$AL852='Multiple LR'!N$2,1,0)</f>
        <v>1</v>
      </c>
      <c r="O853">
        <v>444</v>
      </c>
      <c r="P853">
        <f>'Exploratory Data Analysis - vid'!V852</f>
        <v>22938</v>
      </c>
      <c r="Q853">
        <f t="shared" si="13"/>
        <v>10.040550202924468</v>
      </c>
      <c r="R853">
        <f>'Exploratory Data Analysis - vid'!X852</f>
        <v>445</v>
      </c>
    </row>
    <row r="854" spans="1:18" x14ac:dyDescent="0.35">
      <c r="A854">
        <v>852</v>
      </c>
      <c r="B854" t="str">
        <f>'Exploratory Data Analysis - vid'!B853</f>
        <v>Ycr4VgcJ7Ok</v>
      </c>
      <c r="C854">
        <f>'Exploratory Data Analysis - vid'!N853</f>
        <v>1</v>
      </c>
      <c r="D854">
        <f>'Exploratory Data Analysis - vid'!O853</f>
        <v>2020</v>
      </c>
      <c r="E854">
        <f>IF('Exploratory Data Analysis - vid'!$AF853 = 'Multiple LR'!E$2,1,0)</f>
        <v>0</v>
      </c>
      <c r="F854">
        <f>IF('Exploratory Data Analysis - vid'!$AF853 = 'Multiple LR'!F$2,1,0)</f>
        <v>1</v>
      </c>
      <c r="G854">
        <f>IF('Exploratory Data Analysis - vid'!$AF853 = 'Multiple LR'!G$2,1,0)</f>
        <v>0</v>
      </c>
      <c r="H854">
        <f>IF('Exploratory Data Analysis - vid'!$AF853 = 'Multiple LR'!H$2,1,0)</f>
        <v>0</v>
      </c>
      <c r="I854">
        <f xml:space="preserve"> IF('Exploratory Data Analysis - vid'!$AL853='Multiple LR'!I$2,1,0)</f>
        <v>0</v>
      </c>
      <c r="J854">
        <f xml:space="preserve"> IF('Exploratory Data Analysis - vid'!$AL853='Multiple LR'!J$2,1,0)</f>
        <v>0</v>
      </c>
      <c r="K854">
        <f xml:space="preserve"> IF('Exploratory Data Analysis - vid'!$AL853='Multiple LR'!K$2,1,0)</f>
        <v>0</v>
      </c>
      <c r="L854">
        <f xml:space="preserve"> IF('Exploratory Data Analysis - vid'!$AL853='Multiple LR'!L$2,1,0)</f>
        <v>0</v>
      </c>
      <c r="M854">
        <f xml:space="preserve"> IF('Exploratory Data Analysis - vid'!$AL853='Multiple LR'!M$2,1,0)</f>
        <v>0</v>
      </c>
      <c r="N854">
        <f xml:space="preserve"> IF('Exploratory Data Analysis - vid'!$AL853='Multiple LR'!N$2,1,0)</f>
        <v>1</v>
      </c>
      <c r="O854">
        <v>751</v>
      </c>
      <c r="P854">
        <f>'Exploratory Data Analysis - vid'!V853</f>
        <v>61536</v>
      </c>
      <c r="Q854">
        <f t="shared" si="13"/>
        <v>11.027377648388507</v>
      </c>
      <c r="R854">
        <f>'Exploratory Data Analysis - vid'!X853</f>
        <v>2054</v>
      </c>
    </row>
    <row r="855" spans="1:18" x14ac:dyDescent="0.35">
      <c r="A855">
        <v>853</v>
      </c>
      <c r="B855" t="str">
        <f>'Exploratory Data Analysis - vid'!B854</f>
        <v>WBATgHl2gos</v>
      </c>
      <c r="C855">
        <f>'Exploratory Data Analysis - vid'!N854</f>
        <v>1</v>
      </c>
      <c r="D855">
        <f>'Exploratory Data Analysis - vid'!O854</f>
        <v>2020</v>
      </c>
      <c r="E855">
        <f>IF('Exploratory Data Analysis - vid'!$AF854 = 'Multiple LR'!E$2,1,0)</f>
        <v>1</v>
      </c>
      <c r="F855">
        <f>IF('Exploratory Data Analysis - vid'!$AF854 = 'Multiple LR'!F$2,1,0)</f>
        <v>0</v>
      </c>
      <c r="G855">
        <f>IF('Exploratory Data Analysis - vid'!$AF854 = 'Multiple LR'!G$2,1,0)</f>
        <v>0</v>
      </c>
      <c r="H855">
        <f>IF('Exploratory Data Analysis - vid'!$AF854 = 'Multiple LR'!H$2,1,0)</f>
        <v>0</v>
      </c>
      <c r="I855">
        <f xml:space="preserve"> IF('Exploratory Data Analysis - vid'!$AL854='Multiple LR'!I$2,1,0)</f>
        <v>0</v>
      </c>
      <c r="J855">
        <f xml:space="preserve"> IF('Exploratory Data Analysis - vid'!$AL854='Multiple LR'!J$2,1,0)</f>
        <v>0</v>
      </c>
      <c r="K855">
        <f xml:space="preserve"> IF('Exploratory Data Analysis - vid'!$AL854='Multiple LR'!K$2,1,0)</f>
        <v>1</v>
      </c>
      <c r="L855">
        <f xml:space="preserve"> IF('Exploratory Data Analysis - vid'!$AL854='Multiple LR'!L$2,1,0)</f>
        <v>0</v>
      </c>
      <c r="M855">
        <f xml:space="preserve"> IF('Exploratory Data Analysis - vid'!$AL854='Multiple LR'!M$2,1,0)</f>
        <v>0</v>
      </c>
      <c r="N855">
        <f xml:space="preserve"> IF('Exploratory Data Analysis - vid'!$AL854='Multiple LR'!N$2,1,0)</f>
        <v>0</v>
      </c>
      <c r="O855">
        <v>479</v>
      </c>
      <c r="P855">
        <f>'Exploratory Data Analysis - vid'!V854</f>
        <v>8465</v>
      </c>
      <c r="Q855">
        <f t="shared" si="13"/>
        <v>9.043695294567236</v>
      </c>
      <c r="R855">
        <f>'Exploratory Data Analysis - vid'!X854</f>
        <v>120</v>
      </c>
    </row>
    <row r="856" spans="1:18" x14ac:dyDescent="0.35">
      <c r="A856">
        <v>854</v>
      </c>
      <c r="B856" t="str">
        <f>'Exploratory Data Analysis - vid'!B855</f>
        <v>LjTz6YJzQCE</v>
      </c>
      <c r="C856">
        <f>'Exploratory Data Analysis - vid'!N855</f>
        <v>1</v>
      </c>
      <c r="D856">
        <f>'Exploratory Data Analysis - vid'!O855</f>
        <v>2020</v>
      </c>
      <c r="E856">
        <f>IF('Exploratory Data Analysis - vid'!$AF855 = 'Multiple LR'!E$2,1,0)</f>
        <v>1</v>
      </c>
      <c r="F856">
        <f>IF('Exploratory Data Analysis - vid'!$AF855 = 'Multiple LR'!F$2,1,0)</f>
        <v>0</v>
      </c>
      <c r="G856">
        <f>IF('Exploratory Data Analysis - vid'!$AF855 = 'Multiple LR'!G$2,1,0)</f>
        <v>0</v>
      </c>
      <c r="H856">
        <f>IF('Exploratory Data Analysis - vid'!$AF855 = 'Multiple LR'!H$2,1,0)</f>
        <v>0</v>
      </c>
      <c r="I856">
        <f xml:space="preserve"> IF('Exploratory Data Analysis - vid'!$AL855='Multiple LR'!I$2,1,0)</f>
        <v>0</v>
      </c>
      <c r="J856">
        <f xml:space="preserve"> IF('Exploratory Data Analysis - vid'!$AL855='Multiple LR'!J$2,1,0)</f>
        <v>0</v>
      </c>
      <c r="K856">
        <f xml:space="preserve"> IF('Exploratory Data Analysis - vid'!$AL855='Multiple LR'!K$2,1,0)</f>
        <v>1</v>
      </c>
      <c r="L856">
        <f xml:space="preserve"> IF('Exploratory Data Analysis - vid'!$AL855='Multiple LR'!L$2,1,0)</f>
        <v>0</v>
      </c>
      <c r="M856">
        <f xml:space="preserve"> IF('Exploratory Data Analysis - vid'!$AL855='Multiple LR'!M$2,1,0)</f>
        <v>0</v>
      </c>
      <c r="N856">
        <f xml:space="preserve"> IF('Exploratory Data Analysis - vid'!$AL855='Multiple LR'!N$2,1,0)</f>
        <v>0</v>
      </c>
      <c r="O856">
        <v>337</v>
      </c>
      <c r="P856">
        <f>'Exploratory Data Analysis - vid'!V855</f>
        <v>13334</v>
      </c>
      <c r="Q856">
        <f t="shared" si="13"/>
        <v>9.498072443178005</v>
      </c>
      <c r="R856">
        <f>'Exploratory Data Analysis - vid'!X855</f>
        <v>187</v>
      </c>
    </row>
    <row r="857" spans="1:18" x14ac:dyDescent="0.35">
      <c r="A857">
        <v>855</v>
      </c>
      <c r="B857" t="str">
        <f>'Exploratory Data Analysis - vid'!B856</f>
        <v>Vf8X6YyejU4</v>
      </c>
      <c r="C857">
        <f>'Exploratory Data Analysis - vid'!N856</f>
        <v>1</v>
      </c>
      <c r="D857">
        <f>'Exploratory Data Analysis - vid'!O856</f>
        <v>2020</v>
      </c>
      <c r="E857">
        <f>IF('Exploratory Data Analysis - vid'!$AF856 = 'Multiple LR'!E$2,1,0)</f>
        <v>1</v>
      </c>
      <c r="F857">
        <f>IF('Exploratory Data Analysis - vid'!$AF856 = 'Multiple LR'!F$2,1,0)</f>
        <v>0</v>
      </c>
      <c r="G857">
        <f>IF('Exploratory Data Analysis - vid'!$AF856 = 'Multiple LR'!G$2,1,0)</f>
        <v>0</v>
      </c>
      <c r="H857">
        <f>IF('Exploratory Data Analysis - vid'!$AF856 = 'Multiple LR'!H$2,1,0)</f>
        <v>0</v>
      </c>
      <c r="I857">
        <f xml:space="preserve"> IF('Exploratory Data Analysis - vid'!$AL856='Multiple LR'!I$2,1,0)</f>
        <v>0</v>
      </c>
      <c r="J857">
        <f xml:space="preserve"> IF('Exploratory Data Analysis - vid'!$AL856='Multiple LR'!J$2,1,0)</f>
        <v>0</v>
      </c>
      <c r="K857">
        <f xml:space="preserve"> IF('Exploratory Data Analysis - vid'!$AL856='Multiple LR'!K$2,1,0)</f>
        <v>1</v>
      </c>
      <c r="L857">
        <f xml:space="preserve"> IF('Exploratory Data Analysis - vid'!$AL856='Multiple LR'!L$2,1,0)</f>
        <v>0</v>
      </c>
      <c r="M857">
        <f xml:space="preserve"> IF('Exploratory Data Analysis - vid'!$AL856='Multiple LR'!M$2,1,0)</f>
        <v>0</v>
      </c>
      <c r="N857">
        <f xml:space="preserve"> IF('Exploratory Data Analysis - vid'!$AL856='Multiple LR'!N$2,1,0)</f>
        <v>0</v>
      </c>
      <c r="O857">
        <v>651</v>
      </c>
      <c r="P857">
        <f>'Exploratory Data Analysis - vid'!V856</f>
        <v>12012</v>
      </c>
      <c r="Q857">
        <f t="shared" si="13"/>
        <v>9.3936614291032203</v>
      </c>
      <c r="R857">
        <f>'Exploratory Data Analysis - vid'!X856</f>
        <v>204</v>
      </c>
    </row>
    <row r="858" spans="1:18" x14ac:dyDescent="0.35">
      <c r="A858">
        <v>856</v>
      </c>
      <c r="B858" t="str">
        <f>'Exploratory Data Analysis - vid'!B857</f>
        <v>rqwJF2EOHHo</v>
      </c>
      <c r="C858">
        <f>'Exploratory Data Analysis - vid'!N857</f>
        <v>1</v>
      </c>
      <c r="D858">
        <f>'Exploratory Data Analysis - vid'!O857</f>
        <v>2020</v>
      </c>
      <c r="E858">
        <f>IF('Exploratory Data Analysis - vid'!$AF857 = 'Multiple LR'!E$2,1,0)</f>
        <v>0</v>
      </c>
      <c r="F858">
        <f>IF('Exploratory Data Analysis - vid'!$AF857 = 'Multiple LR'!F$2,1,0)</f>
        <v>1</v>
      </c>
      <c r="G858">
        <f>IF('Exploratory Data Analysis - vid'!$AF857 = 'Multiple LR'!G$2,1,0)</f>
        <v>0</v>
      </c>
      <c r="H858">
        <f>IF('Exploratory Data Analysis - vid'!$AF857 = 'Multiple LR'!H$2,1,0)</f>
        <v>0</v>
      </c>
      <c r="I858">
        <f xml:space="preserve"> IF('Exploratory Data Analysis - vid'!$AL857='Multiple LR'!I$2,1,0)</f>
        <v>0</v>
      </c>
      <c r="J858">
        <f xml:space="preserve"> IF('Exploratory Data Analysis - vid'!$AL857='Multiple LR'!J$2,1,0)</f>
        <v>0</v>
      </c>
      <c r="K858">
        <f xml:space="preserve"> IF('Exploratory Data Analysis - vid'!$AL857='Multiple LR'!K$2,1,0)</f>
        <v>0</v>
      </c>
      <c r="L858">
        <f xml:space="preserve"> IF('Exploratory Data Analysis - vid'!$AL857='Multiple LR'!L$2,1,0)</f>
        <v>0</v>
      </c>
      <c r="M858">
        <f xml:space="preserve"> IF('Exploratory Data Analysis - vid'!$AL857='Multiple LR'!M$2,1,0)</f>
        <v>0</v>
      </c>
      <c r="N858">
        <f xml:space="preserve"> IF('Exploratory Data Analysis - vid'!$AL857='Multiple LR'!N$2,1,0)</f>
        <v>1</v>
      </c>
      <c r="O858">
        <v>541</v>
      </c>
      <c r="P858">
        <f>'Exploratory Data Analysis - vid'!V857</f>
        <v>29247</v>
      </c>
      <c r="Q858">
        <f t="shared" si="13"/>
        <v>10.283532283297381</v>
      </c>
      <c r="R858">
        <f>'Exploratory Data Analysis - vid'!X857</f>
        <v>501</v>
      </c>
    </row>
    <row r="859" spans="1:18" x14ac:dyDescent="0.35">
      <c r="A859">
        <v>857</v>
      </c>
      <c r="B859" t="str">
        <f>'Exploratory Data Analysis - vid'!B858</f>
        <v>hTCsrPAPrMw</v>
      </c>
      <c r="C859">
        <f>'Exploratory Data Analysis - vid'!N858</f>
        <v>1</v>
      </c>
      <c r="D859">
        <f>'Exploratory Data Analysis - vid'!O858</f>
        <v>2020</v>
      </c>
      <c r="E859">
        <f>IF('Exploratory Data Analysis - vid'!$AF858 = 'Multiple LR'!E$2,1,0)</f>
        <v>0</v>
      </c>
      <c r="F859">
        <f>IF('Exploratory Data Analysis - vid'!$AF858 = 'Multiple LR'!F$2,1,0)</f>
        <v>1</v>
      </c>
      <c r="G859">
        <f>IF('Exploratory Data Analysis - vid'!$AF858 = 'Multiple LR'!G$2,1,0)</f>
        <v>0</v>
      </c>
      <c r="H859">
        <f>IF('Exploratory Data Analysis - vid'!$AF858 = 'Multiple LR'!H$2,1,0)</f>
        <v>0</v>
      </c>
      <c r="I859">
        <f xml:space="preserve"> IF('Exploratory Data Analysis - vid'!$AL858='Multiple LR'!I$2,1,0)</f>
        <v>0</v>
      </c>
      <c r="J859">
        <f xml:space="preserve"> IF('Exploratory Data Analysis - vid'!$AL858='Multiple LR'!J$2,1,0)</f>
        <v>0</v>
      </c>
      <c r="K859">
        <f xml:space="preserve"> IF('Exploratory Data Analysis - vid'!$AL858='Multiple LR'!K$2,1,0)</f>
        <v>0</v>
      </c>
      <c r="L859">
        <f xml:space="preserve"> IF('Exploratory Data Analysis - vid'!$AL858='Multiple LR'!L$2,1,0)</f>
        <v>0</v>
      </c>
      <c r="M859">
        <f xml:space="preserve"> IF('Exploratory Data Analysis - vid'!$AL858='Multiple LR'!M$2,1,0)</f>
        <v>0</v>
      </c>
      <c r="N859">
        <f xml:space="preserve"> IF('Exploratory Data Analysis - vid'!$AL858='Multiple LR'!N$2,1,0)</f>
        <v>1</v>
      </c>
      <c r="O859">
        <v>175</v>
      </c>
      <c r="P859">
        <f>'Exploratory Data Analysis - vid'!V858</f>
        <v>38792</v>
      </c>
      <c r="Q859">
        <f t="shared" si="13"/>
        <v>10.565969318785188</v>
      </c>
      <c r="R859">
        <f>'Exploratory Data Analysis - vid'!X858</f>
        <v>633</v>
      </c>
    </row>
    <row r="860" spans="1:18" x14ac:dyDescent="0.35">
      <c r="A860">
        <v>858</v>
      </c>
      <c r="B860" t="str">
        <f>'Exploratory Data Analysis - vid'!B859</f>
        <v>w3rkOZQ9kh4</v>
      </c>
      <c r="C860">
        <f>'Exploratory Data Analysis - vid'!N859</f>
        <v>1</v>
      </c>
      <c r="D860">
        <f>'Exploratory Data Analysis - vid'!O859</f>
        <v>2020</v>
      </c>
      <c r="E860">
        <f>IF('Exploratory Data Analysis - vid'!$AF859 = 'Multiple LR'!E$2,1,0)</f>
        <v>0</v>
      </c>
      <c r="F860">
        <f>IF('Exploratory Data Analysis - vid'!$AF859 = 'Multiple LR'!F$2,1,0)</f>
        <v>1</v>
      </c>
      <c r="G860">
        <f>IF('Exploratory Data Analysis - vid'!$AF859 = 'Multiple LR'!G$2,1,0)</f>
        <v>0</v>
      </c>
      <c r="H860">
        <f>IF('Exploratory Data Analysis - vid'!$AF859 = 'Multiple LR'!H$2,1,0)</f>
        <v>0</v>
      </c>
      <c r="I860">
        <f xml:space="preserve"> IF('Exploratory Data Analysis - vid'!$AL859='Multiple LR'!I$2,1,0)</f>
        <v>0</v>
      </c>
      <c r="J860">
        <f xml:space="preserve"> IF('Exploratory Data Analysis - vid'!$AL859='Multiple LR'!J$2,1,0)</f>
        <v>0</v>
      </c>
      <c r="K860">
        <f xml:space="preserve"> IF('Exploratory Data Analysis - vid'!$AL859='Multiple LR'!K$2,1,0)</f>
        <v>1</v>
      </c>
      <c r="L860">
        <f xml:space="preserve"> IF('Exploratory Data Analysis - vid'!$AL859='Multiple LR'!L$2,1,0)</f>
        <v>0</v>
      </c>
      <c r="M860">
        <f xml:space="preserve"> IF('Exploratory Data Analysis - vid'!$AL859='Multiple LR'!M$2,1,0)</f>
        <v>0</v>
      </c>
      <c r="N860">
        <f xml:space="preserve"> IF('Exploratory Data Analysis - vid'!$AL859='Multiple LR'!N$2,1,0)</f>
        <v>0</v>
      </c>
      <c r="O860">
        <v>570</v>
      </c>
      <c r="P860">
        <f>'Exploratory Data Analysis - vid'!V859</f>
        <v>17294</v>
      </c>
      <c r="Q860">
        <f t="shared" si="13"/>
        <v>9.7581148995203755</v>
      </c>
      <c r="R860">
        <f>'Exploratory Data Analysis - vid'!X859</f>
        <v>262</v>
      </c>
    </row>
    <row r="861" spans="1:18" x14ac:dyDescent="0.35">
      <c r="A861">
        <v>859</v>
      </c>
      <c r="B861" t="str">
        <f>'Exploratory Data Analysis - vid'!B860</f>
        <v>lrM5ELFD5U0</v>
      </c>
      <c r="C861">
        <f>'Exploratory Data Analysis - vid'!N860</f>
        <v>12</v>
      </c>
      <c r="D861">
        <f>'Exploratory Data Analysis - vid'!O860</f>
        <v>2019</v>
      </c>
      <c r="E861">
        <f>IF('Exploratory Data Analysis - vid'!$AF860 = 'Multiple LR'!E$2,1,0)</f>
        <v>0</v>
      </c>
      <c r="F861">
        <f>IF('Exploratory Data Analysis - vid'!$AF860 = 'Multiple LR'!F$2,1,0)</f>
        <v>0</v>
      </c>
      <c r="G861">
        <f>IF('Exploratory Data Analysis - vid'!$AF860 = 'Multiple LR'!G$2,1,0)</f>
        <v>1</v>
      </c>
      <c r="H861">
        <f>IF('Exploratory Data Analysis - vid'!$AF860 = 'Multiple LR'!H$2,1,0)</f>
        <v>0</v>
      </c>
      <c r="I861">
        <f xml:space="preserve"> IF('Exploratory Data Analysis - vid'!$AL860='Multiple LR'!I$2,1,0)</f>
        <v>0</v>
      </c>
      <c r="J861">
        <f xml:space="preserve"> IF('Exploratory Data Analysis - vid'!$AL860='Multiple LR'!J$2,1,0)</f>
        <v>0</v>
      </c>
      <c r="K861">
        <f xml:space="preserve"> IF('Exploratory Data Analysis - vid'!$AL860='Multiple LR'!K$2,1,0)</f>
        <v>0</v>
      </c>
      <c r="L861">
        <f xml:space="preserve"> IF('Exploratory Data Analysis - vid'!$AL860='Multiple LR'!L$2,1,0)</f>
        <v>0</v>
      </c>
      <c r="M861">
        <f xml:space="preserve"> IF('Exploratory Data Analysis - vid'!$AL860='Multiple LR'!M$2,1,0)</f>
        <v>0</v>
      </c>
      <c r="N861">
        <f xml:space="preserve"> IF('Exploratory Data Analysis - vid'!$AL860='Multiple LR'!N$2,1,0)</f>
        <v>1</v>
      </c>
      <c r="O861">
        <v>631</v>
      </c>
      <c r="P861">
        <f>'Exploratory Data Analysis - vid'!V860</f>
        <v>304931</v>
      </c>
      <c r="Q861">
        <f t="shared" si="13"/>
        <v>12.627840800487597</v>
      </c>
      <c r="R861">
        <f>'Exploratory Data Analysis - vid'!X860</f>
        <v>5683</v>
      </c>
    </row>
    <row r="862" spans="1:18" x14ac:dyDescent="0.35">
      <c r="A862">
        <v>860</v>
      </c>
      <c r="B862" t="str">
        <f>'Exploratory Data Analysis - vid'!B861</f>
        <v>hziCrRau_RI</v>
      </c>
      <c r="C862">
        <f>'Exploratory Data Analysis - vid'!N861</f>
        <v>12</v>
      </c>
      <c r="D862">
        <f>'Exploratory Data Analysis - vid'!O861</f>
        <v>2019</v>
      </c>
      <c r="E862">
        <f>IF('Exploratory Data Analysis - vid'!$AF861 = 'Multiple LR'!E$2,1,0)</f>
        <v>0</v>
      </c>
      <c r="F862">
        <f>IF('Exploratory Data Analysis - vid'!$AF861 = 'Multiple LR'!F$2,1,0)</f>
        <v>1</v>
      </c>
      <c r="G862">
        <f>IF('Exploratory Data Analysis - vid'!$AF861 = 'Multiple LR'!G$2,1,0)</f>
        <v>0</v>
      </c>
      <c r="H862">
        <f>IF('Exploratory Data Analysis - vid'!$AF861 = 'Multiple LR'!H$2,1,0)</f>
        <v>0</v>
      </c>
      <c r="I862">
        <f xml:space="preserve"> IF('Exploratory Data Analysis - vid'!$AL861='Multiple LR'!I$2,1,0)</f>
        <v>0</v>
      </c>
      <c r="J862">
        <f xml:space="preserve"> IF('Exploratory Data Analysis - vid'!$AL861='Multiple LR'!J$2,1,0)</f>
        <v>0</v>
      </c>
      <c r="K862">
        <f xml:space="preserve"> IF('Exploratory Data Analysis - vid'!$AL861='Multiple LR'!K$2,1,0)</f>
        <v>0</v>
      </c>
      <c r="L862">
        <f xml:space="preserve"> IF('Exploratory Data Analysis - vid'!$AL861='Multiple LR'!L$2,1,0)</f>
        <v>0</v>
      </c>
      <c r="M862">
        <f xml:space="preserve"> IF('Exploratory Data Analysis - vid'!$AL861='Multiple LR'!M$2,1,0)</f>
        <v>0</v>
      </c>
      <c r="N862">
        <f xml:space="preserve"> IF('Exploratory Data Analysis - vid'!$AL861='Multiple LR'!N$2,1,0)</f>
        <v>1</v>
      </c>
      <c r="O862">
        <v>426</v>
      </c>
      <c r="P862">
        <f>'Exploratory Data Analysis - vid'!V861</f>
        <v>41242</v>
      </c>
      <c r="Q862">
        <f t="shared" si="13"/>
        <v>10.627212433560212</v>
      </c>
      <c r="R862">
        <f>'Exploratory Data Analysis - vid'!X861</f>
        <v>849</v>
      </c>
    </row>
    <row r="863" spans="1:18" x14ac:dyDescent="0.35">
      <c r="A863">
        <v>861</v>
      </c>
      <c r="B863" t="str">
        <f>'Exploratory Data Analysis - vid'!B862</f>
        <v>OXBRy3qkcxc</v>
      </c>
      <c r="C863">
        <f>'Exploratory Data Analysis - vid'!N862</f>
        <v>12</v>
      </c>
      <c r="D863">
        <f>'Exploratory Data Analysis - vid'!O862</f>
        <v>2019</v>
      </c>
      <c r="E863">
        <f>IF('Exploratory Data Analysis - vid'!$AF862 = 'Multiple LR'!E$2,1,0)</f>
        <v>0</v>
      </c>
      <c r="F863">
        <f>IF('Exploratory Data Analysis - vid'!$AF862 = 'Multiple LR'!F$2,1,0)</f>
        <v>0</v>
      </c>
      <c r="G863">
        <f>IF('Exploratory Data Analysis - vid'!$AF862 = 'Multiple LR'!G$2,1,0)</f>
        <v>1</v>
      </c>
      <c r="H863">
        <f>IF('Exploratory Data Analysis - vid'!$AF862 = 'Multiple LR'!H$2,1,0)</f>
        <v>0</v>
      </c>
      <c r="I863">
        <f xml:space="preserve"> IF('Exploratory Data Analysis - vid'!$AL862='Multiple LR'!I$2,1,0)</f>
        <v>0</v>
      </c>
      <c r="J863">
        <f xml:space="preserve"> IF('Exploratory Data Analysis - vid'!$AL862='Multiple LR'!J$2,1,0)</f>
        <v>0</v>
      </c>
      <c r="K863">
        <f xml:space="preserve"> IF('Exploratory Data Analysis - vid'!$AL862='Multiple LR'!K$2,1,0)</f>
        <v>0</v>
      </c>
      <c r="L863">
        <f xml:space="preserve"> IF('Exploratory Data Analysis - vid'!$AL862='Multiple LR'!L$2,1,0)</f>
        <v>1</v>
      </c>
      <c r="M863">
        <f xml:space="preserve"> IF('Exploratory Data Analysis - vid'!$AL862='Multiple LR'!M$2,1,0)</f>
        <v>0</v>
      </c>
      <c r="N863">
        <f xml:space="preserve"> IF('Exploratory Data Analysis - vid'!$AL862='Multiple LR'!N$2,1,0)</f>
        <v>0</v>
      </c>
      <c r="O863">
        <v>500</v>
      </c>
      <c r="P863">
        <f>'Exploratory Data Analysis - vid'!V862</f>
        <v>10252</v>
      </c>
      <c r="Q863">
        <f t="shared" si="13"/>
        <v>9.2352280874839625</v>
      </c>
      <c r="R863">
        <f>'Exploratory Data Analysis - vid'!X862</f>
        <v>139</v>
      </c>
    </row>
    <row r="864" spans="1:18" x14ac:dyDescent="0.35">
      <c r="A864">
        <v>862</v>
      </c>
      <c r="B864" t="str">
        <f>'Exploratory Data Analysis - vid'!B863</f>
        <v>kUOulphmfzE</v>
      </c>
      <c r="C864">
        <f>'Exploratory Data Analysis - vid'!N863</f>
        <v>12</v>
      </c>
      <c r="D864">
        <f>'Exploratory Data Analysis - vid'!O863</f>
        <v>2019</v>
      </c>
      <c r="E864">
        <f>IF('Exploratory Data Analysis - vid'!$AF863 = 'Multiple LR'!E$2,1,0)</f>
        <v>0</v>
      </c>
      <c r="F864">
        <f>IF('Exploratory Data Analysis - vid'!$AF863 = 'Multiple LR'!F$2,1,0)</f>
        <v>0</v>
      </c>
      <c r="G864">
        <f>IF('Exploratory Data Analysis - vid'!$AF863 = 'Multiple LR'!G$2,1,0)</f>
        <v>1</v>
      </c>
      <c r="H864">
        <f>IF('Exploratory Data Analysis - vid'!$AF863 = 'Multiple LR'!H$2,1,0)</f>
        <v>0</v>
      </c>
      <c r="I864">
        <f xml:space="preserve"> IF('Exploratory Data Analysis - vid'!$AL863='Multiple LR'!I$2,1,0)</f>
        <v>0</v>
      </c>
      <c r="J864">
        <f xml:space="preserve"> IF('Exploratory Data Analysis - vid'!$AL863='Multiple LR'!J$2,1,0)</f>
        <v>0</v>
      </c>
      <c r="K864">
        <f xml:space="preserve"> IF('Exploratory Data Analysis - vid'!$AL863='Multiple LR'!K$2,1,0)</f>
        <v>0</v>
      </c>
      <c r="L864">
        <f xml:space="preserve"> IF('Exploratory Data Analysis - vid'!$AL863='Multiple LR'!L$2,1,0)</f>
        <v>1</v>
      </c>
      <c r="M864">
        <f xml:space="preserve"> IF('Exploratory Data Analysis - vid'!$AL863='Multiple LR'!M$2,1,0)</f>
        <v>0</v>
      </c>
      <c r="N864">
        <f xml:space="preserve"> IF('Exploratory Data Analysis - vid'!$AL863='Multiple LR'!N$2,1,0)</f>
        <v>0</v>
      </c>
      <c r="O864">
        <v>577</v>
      </c>
      <c r="P864">
        <f>'Exploratory Data Analysis - vid'!V863</f>
        <v>20824</v>
      </c>
      <c r="Q864">
        <f t="shared" si="13"/>
        <v>9.9438614466744006</v>
      </c>
      <c r="R864">
        <f>'Exploratory Data Analysis - vid'!X863</f>
        <v>292</v>
      </c>
    </row>
    <row r="865" spans="1:18" x14ac:dyDescent="0.35">
      <c r="A865">
        <v>863</v>
      </c>
      <c r="B865" t="str">
        <f>'Exploratory Data Analysis - vid'!B864</f>
        <v>047DMVAj1bw</v>
      </c>
      <c r="C865">
        <f>'Exploratory Data Analysis - vid'!N864</f>
        <v>12</v>
      </c>
      <c r="D865">
        <f>'Exploratory Data Analysis - vid'!O864</f>
        <v>2019</v>
      </c>
      <c r="E865">
        <f>IF('Exploratory Data Analysis - vid'!$AF864 = 'Multiple LR'!E$2,1,0)</f>
        <v>1</v>
      </c>
      <c r="F865">
        <f>IF('Exploratory Data Analysis - vid'!$AF864 = 'Multiple LR'!F$2,1,0)</f>
        <v>0</v>
      </c>
      <c r="G865">
        <f>IF('Exploratory Data Analysis - vid'!$AF864 = 'Multiple LR'!G$2,1,0)</f>
        <v>0</v>
      </c>
      <c r="H865">
        <f>IF('Exploratory Data Analysis - vid'!$AF864 = 'Multiple LR'!H$2,1,0)</f>
        <v>0</v>
      </c>
      <c r="I865">
        <f xml:space="preserve"> IF('Exploratory Data Analysis - vid'!$AL864='Multiple LR'!I$2,1,0)</f>
        <v>0</v>
      </c>
      <c r="J865">
        <f xml:space="preserve"> IF('Exploratory Data Analysis - vid'!$AL864='Multiple LR'!J$2,1,0)</f>
        <v>0</v>
      </c>
      <c r="K865">
        <f xml:space="preserve"> IF('Exploratory Data Analysis - vid'!$AL864='Multiple LR'!K$2,1,0)</f>
        <v>1</v>
      </c>
      <c r="L865">
        <f xml:space="preserve"> IF('Exploratory Data Analysis - vid'!$AL864='Multiple LR'!L$2,1,0)</f>
        <v>0</v>
      </c>
      <c r="M865">
        <f xml:space="preserve"> IF('Exploratory Data Analysis - vid'!$AL864='Multiple LR'!M$2,1,0)</f>
        <v>0</v>
      </c>
      <c r="N865">
        <f xml:space="preserve"> IF('Exploratory Data Analysis - vid'!$AL864='Multiple LR'!N$2,1,0)</f>
        <v>0</v>
      </c>
      <c r="O865">
        <v>423</v>
      </c>
      <c r="P865">
        <f>'Exploratory Data Analysis - vid'!V864</f>
        <v>33697</v>
      </c>
      <c r="Q865">
        <f t="shared" si="13"/>
        <v>10.425164091606355</v>
      </c>
      <c r="R865">
        <f>'Exploratory Data Analysis - vid'!X864</f>
        <v>586</v>
      </c>
    </row>
    <row r="866" spans="1:18" x14ac:dyDescent="0.35">
      <c r="A866">
        <v>864</v>
      </c>
      <c r="B866" t="str">
        <f>'Exploratory Data Analysis - vid'!B865</f>
        <v>GDY9Iz-6hH4</v>
      </c>
      <c r="C866">
        <f>'Exploratory Data Analysis - vid'!N865</f>
        <v>12</v>
      </c>
      <c r="D866">
        <f>'Exploratory Data Analysis - vid'!O865</f>
        <v>2019</v>
      </c>
      <c r="E866">
        <f>IF('Exploratory Data Analysis - vid'!$AF865 = 'Multiple LR'!E$2,1,0)</f>
        <v>1</v>
      </c>
      <c r="F866">
        <f>IF('Exploratory Data Analysis - vid'!$AF865 = 'Multiple LR'!F$2,1,0)</f>
        <v>0</v>
      </c>
      <c r="G866">
        <f>IF('Exploratory Data Analysis - vid'!$AF865 = 'Multiple LR'!G$2,1,0)</f>
        <v>0</v>
      </c>
      <c r="H866">
        <f>IF('Exploratory Data Analysis - vid'!$AF865 = 'Multiple LR'!H$2,1,0)</f>
        <v>0</v>
      </c>
      <c r="I866">
        <f xml:space="preserve"> IF('Exploratory Data Analysis - vid'!$AL865='Multiple LR'!I$2,1,0)</f>
        <v>0</v>
      </c>
      <c r="J866">
        <f xml:space="preserve"> IF('Exploratory Data Analysis - vid'!$AL865='Multiple LR'!J$2,1,0)</f>
        <v>0</v>
      </c>
      <c r="K866">
        <f xml:space="preserve"> IF('Exploratory Data Analysis - vid'!$AL865='Multiple LR'!K$2,1,0)</f>
        <v>0</v>
      </c>
      <c r="L866">
        <f xml:space="preserve"> IF('Exploratory Data Analysis - vid'!$AL865='Multiple LR'!L$2,1,0)</f>
        <v>0</v>
      </c>
      <c r="M866">
        <f xml:space="preserve"> IF('Exploratory Data Analysis - vid'!$AL865='Multiple LR'!M$2,1,0)</f>
        <v>0</v>
      </c>
      <c r="N866">
        <f xml:space="preserve"> IF('Exploratory Data Analysis - vid'!$AL865='Multiple LR'!N$2,1,0)</f>
        <v>1</v>
      </c>
      <c r="O866">
        <v>418</v>
      </c>
      <c r="P866">
        <f>'Exploratory Data Analysis - vid'!V865</f>
        <v>178648</v>
      </c>
      <c r="Q866">
        <f t="shared" si="13"/>
        <v>12.093172668314724</v>
      </c>
      <c r="R866">
        <f>'Exploratory Data Analysis - vid'!X865</f>
        <v>2848</v>
      </c>
    </row>
    <row r="867" spans="1:18" x14ac:dyDescent="0.35">
      <c r="A867">
        <v>865</v>
      </c>
      <c r="B867" t="str">
        <f>'Exploratory Data Analysis - vid'!B866</f>
        <v>vEnKffN5_IE</v>
      </c>
      <c r="C867">
        <f>'Exploratory Data Analysis - vid'!N866</f>
        <v>12</v>
      </c>
      <c r="D867">
        <f>'Exploratory Data Analysis - vid'!O866</f>
        <v>2019</v>
      </c>
      <c r="E867">
        <f>IF('Exploratory Data Analysis - vid'!$AF866 = 'Multiple LR'!E$2,1,0)</f>
        <v>1</v>
      </c>
      <c r="F867">
        <f>IF('Exploratory Data Analysis - vid'!$AF866 = 'Multiple LR'!F$2,1,0)</f>
        <v>0</v>
      </c>
      <c r="G867">
        <f>IF('Exploratory Data Analysis - vid'!$AF866 = 'Multiple LR'!G$2,1,0)</f>
        <v>0</v>
      </c>
      <c r="H867">
        <f>IF('Exploratory Data Analysis - vid'!$AF866 = 'Multiple LR'!H$2,1,0)</f>
        <v>0</v>
      </c>
      <c r="I867">
        <f xml:space="preserve"> IF('Exploratory Data Analysis - vid'!$AL866='Multiple LR'!I$2,1,0)</f>
        <v>0</v>
      </c>
      <c r="J867">
        <f xml:space="preserve"> IF('Exploratory Data Analysis - vid'!$AL866='Multiple LR'!J$2,1,0)</f>
        <v>0</v>
      </c>
      <c r="K867">
        <f xml:space="preserve"> IF('Exploratory Data Analysis - vid'!$AL866='Multiple LR'!K$2,1,0)</f>
        <v>1</v>
      </c>
      <c r="L867">
        <f xml:space="preserve"> IF('Exploratory Data Analysis - vid'!$AL866='Multiple LR'!L$2,1,0)</f>
        <v>0</v>
      </c>
      <c r="M867">
        <f xml:space="preserve"> IF('Exploratory Data Analysis - vid'!$AL866='Multiple LR'!M$2,1,0)</f>
        <v>0</v>
      </c>
      <c r="N867">
        <f xml:space="preserve"> IF('Exploratory Data Analysis - vid'!$AL866='Multiple LR'!N$2,1,0)</f>
        <v>0</v>
      </c>
      <c r="O867">
        <v>241</v>
      </c>
      <c r="P867">
        <f>'Exploratory Data Analysis - vid'!V866</f>
        <v>25278</v>
      </c>
      <c r="Q867">
        <f t="shared" si="13"/>
        <v>10.137689731207072</v>
      </c>
      <c r="R867">
        <f>'Exploratory Data Analysis - vid'!X866</f>
        <v>496</v>
      </c>
    </row>
    <row r="868" spans="1:18" x14ac:dyDescent="0.35">
      <c r="A868">
        <v>866</v>
      </c>
      <c r="B868" t="str">
        <f>'Exploratory Data Analysis - vid'!B867</f>
        <v>iTkDMPYj7eg</v>
      </c>
      <c r="C868">
        <f>'Exploratory Data Analysis - vid'!N867</f>
        <v>12</v>
      </c>
      <c r="D868">
        <f>'Exploratory Data Analysis - vid'!O867</f>
        <v>2019</v>
      </c>
      <c r="E868">
        <f>IF('Exploratory Data Analysis - vid'!$AF867 = 'Multiple LR'!E$2,1,0)</f>
        <v>0</v>
      </c>
      <c r="F868">
        <f>IF('Exploratory Data Analysis - vid'!$AF867 = 'Multiple LR'!F$2,1,0)</f>
        <v>0</v>
      </c>
      <c r="G868">
        <f>IF('Exploratory Data Analysis - vid'!$AF867 = 'Multiple LR'!G$2,1,0)</f>
        <v>1</v>
      </c>
      <c r="H868">
        <f>IF('Exploratory Data Analysis - vid'!$AF867 = 'Multiple LR'!H$2,1,0)</f>
        <v>0</v>
      </c>
      <c r="I868">
        <f xml:space="preserve"> IF('Exploratory Data Analysis - vid'!$AL867='Multiple LR'!I$2,1,0)</f>
        <v>0</v>
      </c>
      <c r="J868">
        <f xml:space="preserve"> IF('Exploratory Data Analysis - vid'!$AL867='Multiple LR'!J$2,1,0)</f>
        <v>0</v>
      </c>
      <c r="K868">
        <f xml:space="preserve"> IF('Exploratory Data Analysis - vid'!$AL867='Multiple LR'!K$2,1,0)</f>
        <v>0</v>
      </c>
      <c r="L868">
        <f xml:space="preserve"> IF('Exploratory Data Analysis - vid'!$AL867='Multiple LR'!L$2,1,0)</f>
        <v>0</v>
      </c>
      <c r="M868">
        <f xml:space="preserve"> IF('Exploratory Data Analysis - vid'!$AL867='Multiple LR'!M$2,1,0)</f>
        <v>0</v>
      </c>
      <c r="N868">
        <f xml:space="preserve"> IF('Exploratory Data Analysis - vid'!$AL867='Multiple LR'!N$2,1,0)</f>
        <v>1</v>
      </c>
      <c r="O868">
        <v>450</v>
      </c>
      <c r="P868">
        <f>'Exploratory Data Analysis - vid'!V867</f>
        <v>15028</v>
      </c>
      <c r="Q868">
        <f t="shared" si="13"/>
        <v>9.6176704066938594</v>
      </c>
      <c r="R868">
        <f>'Exploratory Data Analysis - vid'!X867</f>
        <v>284</v>
      </c>
    </row>
    <row r="869" spans="1:18" x14ac:dyDescent="0.35">
      <c r="A869">
        <v>867</v>
      </c>
      <c r="B869" t="str">
        <f>'Exploratory Data Analysis - vid'!B868</f>
        <v>XeNVmqEkvJM</v>
      </c>
      <c r="C869">
        <f>'Exploratory Data Analysis - vid'!N868</f>
        <v>11</v>
      </c>
      <c r="D869">
        <f>'Exploratory Data Analysis - vid'!O868</f>
        <v>2019</v>
      </c>
      <c r="E869">
        <f>IF('Exploratory Data Analysis - vid'!$AF868 = 'Multiple LR'!E$2,1,0)</f>
        <v>1</v>
      </c>
      <c r="F869">
        <f>IF('Exploratory Data Analysis - vid'!$AF868 = 'Multiple LR'!F$2,1,0)</f>
        <v>0</v>
      </c>
      <c r="G869">
        <f>IF('Exploratory Data Analysis - vid'!$AF868 = 'Multiple LR'!G$2,1,0)</f>
        <v>0</v>
      </c>
      <c r="H869">
        <f>IF('Exploratory Data Analysis - vid'!$AF868 = 'Multiple LR'!H$2,1,0)</f>
        <v>0</v>
      </c>
      <c r="I869">
        <f xml:space="preserve"> IF('Exploratory Data Analysis - vid'!$AL868='Multiple LR'!I$2,1,0)</f>
        <v>0</v>
      </c>
      <c r="J869">
        <f xml:space="preserve"> IF('Exploratory Data Analysis - vid'!$AL868='Multiple LR'!J$2,1,0)</f>
        <v>0</v>
      </c>
      <c r="K869">
        <f xml:space="preserve"> IF('Exploratory Data Analysis - vid'!$AL868='Multiple LR'!K$2,1,0)</f>
        <v>0</v>
      </c>
      <c r="L869">
        <f xml:space="preserve"> IF('Exploratory Data Analysis - vid'!$AL868='Multiple LR'!L$2,1,0)</f>
        <v>0</v>
      </c>
      <c r="M869">
        <f xml:space="preserve"> IF('Exploratory Data Analysis - vid'!$AL868='Multiple LR'!M$2,1,0)</f>
        <v>0</v>
      </c>
      <c r="N869">
        <f xml:space="preserve"> IF('Exploratory Data Analysis - vid'!$AL868='Multiple LR'!N$2,1,0)</f>
        <v>1</v>
      </c>
      <c r="O869">
        <v>220</v>
      </c>
      <c r="P869">
        <f>'Exploratory Data Analysis - vid'!V868</f>
        <v>152264</v>
      </c>
      <c r="Q869">
        <f t="shared" si="13"/>
        <v>11.93337113536762</v>
      </c>
      <c r="R869">
        <f>'Exploratory Data Analysis - vid'!X868</f>
        <v>3454</v>
      </c>
    </row>
    <row r="870" spans="1:18" x14ac:dyDescent="0.35">
      <c r="A870">
        <v>868</v>
      </c>
      <c r="B870" t="str">
        <f>'Exploratory Data Analysis - vid'!B869</f>
        <v>G75mCjDvOhg</v>
      </c>
      <c r="C870">
        <f>'Exploratory Data Analysis - vid'!N869</f>
        <v>11</v>
      </c>
      <c r="D870">
        <f>'Exploratory Data Analysis - vid'!O869</f>
        <v>2019</v>
      </c>
      <c r="E870">
        <f>IF('Exploratory Data Analysis - vid'!$AF869 = 'Multiple LR'!E$2,1,0)</f>
        <v>0</v>
      </c>
      <c r="F870">
        <f>IF('Exploratory Data Analysis - vid'!$AF869 = 'Multiple LR'!F$2,1,0)</f>
        <v>0</v>
      </c>
      <c r="G870">
        <f>IF('Exploratory Data Analysis - vid'!$AF869 = 'Multiple LR'!G$2,1,0)</f>
        <v>1</v>
      </c>
      <c r="H870">
        <f>IF('Exploratory Data Analysis - vid'!$AF869 = 'Multiple LR'!H$2,1,0)</f>
        <v>0</v>
      </c>
      <c r="I870">
        <f xml:space="preserve"> IF('Exploratory Data Analysis - vid'!$AL869='Multiple LR'!I$2,1,0)</f>
        <v>0</v>
      </c>
      <c r="J870">
        <f xml:space="preserve"> IF('Exploratory Data Analysis - vid'!$AL869='Multiple LR'!J$2,1,0)</f>
        <v>0</v>
      </c>
      <c r="K870">
        <f xml:space="preserve"> IF('Exploratory Data Analysis - vid'!$AL869='Multiple LR'!K$2,1,0)</f>
        <v>1</v>
      </c>
      <c r="L870">
        <f xml:space="preserve"> IF('Exploratory Data Analysis - vid'!$AL869='Multiple LR'!L$2,1,0)</f>
        <v>0</v>
      </c>
      <c r="M870">
        <f xml:space="preserve"> IF('Exploratory Data Analysis - vid'!$AL869='Multiple LR'!M$2,1,0)</f>
        <v>0</v>
      </c>
      <c r="N870">
        <f xml:space="preserve"> IF('Exploratory Data Analysis - vid'!$AL869='Multiple LR'!N$2,1,0)</f>
        <v>0</v>
      </c>
      <c r="O870">
        <v>225</v>
      </c>
      <c r="P870">
        <f>'Exploratory Data Analysis - vid'!V869</f>
        <v>167165</v>
      </c>
      <c r="Q870">
        <f t="shared" si="13"/>
        <v>12.026736627576586</v>
      </c>
      <c r="R870">
        <f>'Exploratory Data Analysis - vid'!X869</f>
        <v>3014</v>
      </c>
    </row>
    <row r="871" spans="1:18" x14ac:dyDescent="0.35">
      <c r="A871">
        <v>869</v>
      </c>
      <c r="B871" t="str">
        <f>'Exploratory Data Analysis - vid'!B870</f>
        <v>gH_yFLvb5ZE</v>
      </c>
      <c r="C871">
        <f>'Exploratory Data Analysis - vid'!N870</f>
        <v>11</v>
      </c>
      <c r="D871">
        <f>'Exploratory Data Analysis - vid'!O870</f>
        <v>2019</v>
      </c>
      <c r="E871">
        <f>IF('Exploratory Data Analysis - vid'!$AF870 = 'Multiple LR'!E$2,1,0)</f>
        <v>1</v>
      </c>
      <c r="F871">
        <f>IF('Exploratory Data Analysis - vid'!$AF870 = 'Multiple LR'!F$2,1,0)</f>
        <v>0</v>
      </c>
      <c r="G871">
        <f>IF('Exploratory Data Analysis - vid'!$AF870 = 'Multiple LR'!G$2,1,0)</f>
        <v>0</v>
      </c>
      <c r="H871">
        <f>IF('Exploratory Data Analysis - vid'!$AF870 = 'Multiple LR'!H$2,1,0)</f>
        <v>0</v>
      </c>
      <c r="I871">
        <f xml:space="preserve"> IF('Exploratory Data Analysis - vid'!$AL870='Multiple LR'!I$2,1,0)</f>
        <v>0</v>
      </c>
      <c r="J871">
        <f xml:space="preserve"> IF('Exploratory Data Analysis - vid'!$AL870='Multiple LR'!J$2,1,0)</f>
        <v>0</v>
      </c>
      <c r="K871">
        <f xml:space="preserve"> IF('Exploratory Data Analysis - vid'!$AL870='Multiple LR'!K$2,1,0)</f>
        <v>0</v>
      </c>
      <c r="L871">
        <f xml:space="preserve"> IF('Exploratory Data Analysis - vid'!$AL870='Multiple LR'!L$2,1,0)</f>
        <v>1</v>
      </c>
      <c r="M871">
        <f xml:space="preserve"> IF('Exploratory Data Analysis - vid'!$AL870='Multiple LR'!M$2,1,0)</f>
        <v>0</v>
      </c>
      <c r="N871">
        <f xml:space="preserve"> IF('Exploratory Data Analysis - vid'!$AL870='Multiple LR'!N$2,1,0)</f>
        <v>0</v>
      </c>
      <c r="O871">
        <v>621</v>
      </c>
      <c r="P871">
        <f>'Exploratory Data Analysis - vid'!V870</f>
        <v>67349</v>
      </c>
      <c r="Q871">
        <f t="shared" si="13"/>
        <v>11.117643333918332</v>
      </c>
      <c r="R871">
        <f>'Exploratory Data Analysis - vid'!X870</f>
        <v>1378</v>
      </c>
    </row>
    <row r="872" spans="1:18" x14ac:dyDescent="0.35">
      <c r="A872">
        <v>870</v>
      </c>
      <c r="B872" t="str">
        <f>'Exploratory Data Analysis - vid'!B871</f>
        <v>wLaelFQM4ZM</v>
      </c>
      <c r="C872">
        <f>'Exploratory Data Analysis - vid'!N871</f>
        <v>11</v>
      </c>
      <c r="D872">
        <f>'Exploratory Data Analysis - vid'!O871</f>
        <v>2019</v>
      </c>
      <c r="E872">
        <f>IF('Exploratory Data Analysis - vid'!$AF871 = 'Multiple LR'!E$2,1,0)</f>
        <v>1</v>
      </c>
      <c r="F872">
        <f>IF('Exploratory Data Analysis - vid'!$AF871 = 'Multiple LR'!F$2,1,0)</f>
        <v>0</v>
      </c>
      <c r="G872">
        <f>IF('Exploratory Data Analysis - vid'!$AF871 = 'Multiple LR'!G$2,1,0)</f>
        <v>0</v>
      </c>
      <c r="H872">
        <f>IF('Exploratory Data Analysis - vid'!$AF871 = 'Multiple LR'!H$2,1,0)</f>
        <v>0</v>
      </c>
      <c r="I872">
        <f xml:space="preserve"> IF('Exploratory Data Analysis - vid'!$AL871='Multiple LR'!I$2,1,0)</f>
        <v>0</v>
      </c>
      <c r="J872">
        <f xml:space="preserve"> IF('Exploratory Data Analysis - vid'!$AL871='Multiple LR'!J$2,1,0)</f>
        <v>0</v>
      </c>
      <c r="K872">
        <f xml:space="preserve"> IF('Exploratory Data Analysis - vid'!$AL871='Multiple LR'!K$2,1,0)</f>
        <v>0</v>
      </c>
      <c r="L872">
        <f xml:space="preserve"> IF('Exploratory Data Analysis - vid'!$AL871='Multiple LR'!L$2,1,0)</f>
        <v>1</v>
      </c>
      <c r="M872">
        <f xml:space="preserve"> IF('Exploratory Data Analysis - vid'!$AL871='Multiple LR'!M$2,1,0)</f>
        <v>0</v>
      </c>
      <c r="N872">
        <f xml:space="preserve"> IF('Exploratory Data Analysis - vid'!$AL871='Multiple LR'!N$2,1,0)</f>
        <v>0</v>
      </c>
      <c r="O872">
        <v>423</v>
      </c>
      <c r="P872">
        <f>'Exploratory Data Analysis - vid'!V871</f>
        <v>16782</v>
      </c>
      <c r="Q872">
        <f t="shared" si="13"/>
        <v>9.7280621624300139</v>
      </c>
      <c r="R872">
        <f>'Exploratory Data Analysis - vid'!X871</f>
        <v>222</v>
      </c>
    </row>
    <row r="873" spans="1:18" x14ac:dyDescent="0.35">
      <c r="A873">
        <v>871</v>
      </c>
      <c r="B873" t="str">
        <f>'Exploratory Data Analysis - vid'!B872</f>
        <v>90twTQ4LRdI</v>
      </c>
      <c r="C873">
        <f>'Exploratory Data Analysis - vid'!N872</f>
        <v>11</v>
      </c>
      <c r="D873">
        <f>'Exploratory Data Analysis - vid'!O872</f>
        <v>2019</v>
      </c>
      <c r="E873">
        <f>IF('Exploratory Data Analysis - vid'!$AF872 = 'Multiple LR'!E$2,1,0)</f>
        <v>0</v>
      </c>
      <c r="F873">
        <f>IF('Exploratory Data Analysis - vid'!$AF872 = 'Multiple LR'!F$2,1,0)</f>
        <v>0</v>
      </c>
      <c r="G873">
        <f>IF('Exploratory Data Analysis - vid'!$AF872 = 'Multiple LR'!G$2,1,0)</f>
        <v>1</v>
      </c>
      <c r="H873">
        <f>IF('Exploratory Data Analysis - vid'!$AF872 = 'Multiple LR'!H$2,1,0)</f>
        <v>0</v>
      </c>
      <c r="I873">
        <f xml:space="preserve"> IF('Exploratory Data Analysis - vid'!$AL872='Multiple LR'!I$2,1,0)</f>
        <v>0</v>
      </c>
      <c r="J873">
        <f xml:space="preserve"> IF('Exploratory Data Analysis - vid'!$AL872='Multiple LR'!J$2,1,0)</f>
        <v>0</v>
      </c>
      <c r="K873">
        <f xml:space="preserve"> IF('Exploratory Data Analysis - vid'!$AL872='Multiple LR'!K$2,1,0)</f>
        <v>0</v>
      </c>
      <c r="L873">
        <f xml:space="preserve"> IF('Exploratory Data Analysis - vid'!$AL872='Multiple LR'!L$2,1,0)</f>
        <v>0</v>
      </c>
      <c r="M873">
        <f xml:space="preserve"> IF('Exploratory Data Analysis - vid'!$AL872='Multiple LR'!M$2,1,0)</f>
        <v>0</v>
      </c>
      <c r="N873">
        <f xml:space="preserve"> IF('Exploratory Data Analysis - vid'!$AL872='Multiple LR'!N$2,1,0)</f>
        <v>1</v>
      </c>
      <c r="O873">
        <v>540</v>
      </c>
      <c r="P873">
        <f>'Exploratory Data Analysis - vid'!V872</f>
        <v>97662</v>
      </c>
      <c r="Q873">
        <f t="shared" si="13"/>
        <v>11.489267816619554</v>
      </c>
      <c r="R873">
        <f>'Exploratory Data Analysis - vid'!X872</f>
        <v>1687</v>
      </c>
    </row>
    <row r="874" spans="1:18" x14ac:dyDescent="0.35">
      <c r="A874">
        <v>872</v>
      </c>
      <c r="B874" t="str">
        <f>'Exploratory Data Analysis - vid'!B873</f>
        <v>HDjKNP4vJ5Q</v>
      </c>
      <c r="C874">
        <f>'Exploratory Data Analysis - vid'!N873</f>
        <v>11</v>
      </c>
      <c r="D874">
        <f>'Exploratory Data Analysis - vid'!O873</f>
        <v>2019</v>
      </c>
      <c r="E874">
        <f>IF('Exploratory Data Analysis - vid'!$AF873 = 'Multiple LR'!E$2,1,0)</f>
        <v>0</v>
      </c>
      <c r="F874">
        <f>IF('Exploratory Data Analysis - vid'!$AF873 = 'Multiple LR'!F$2,1,0)</f>
        <v>1</v>
      </c>
      <c r="G874">
        <f>IF('Exploratory Data Analysis - vid'!$AF873 = 'Multiple LR'!G$2,1,0)</f>
        <v>0</v>
      </c>
      <c r="H874">
        <f>IF('Exploratory Data Analysis - vid'!$AF873 = 'Multiple LR'!H$2,1,0)</f>
        <v>0</v>
      </c>
      <c r="I874">
        <f xml:space="preserve"> IF('Exploratory Data Analysis - vid'!$AL873='Multiple LR'!I$2,1,0)</f>
        <v>0</v>
      </c>
      <c r="J874">
        <f xml:space="preserve"> IF('Exploratory Data Analysis - vid'!$AL873='Multiple LR'!J$2,1,0)</f>
        <v>0</v>
      </c>
      <c r="K874">
        <f xml:space="preserve"> IF('Exploratory Data Analysis - vid'!$AL873='Multiple LR'!K$2,1,0)</f>
        <v>0</v>
      </c>
      <c r="L874">
        <f xml:space="preserve"> IF('Exploratory Data Analysis - vid'!$AL873='Multiple LR'!L$2,1,0)</f>
        <v>0</v>
      </c>
      <c r="M874">
        <f xml:space="preserve"> IF('Exploratory Data Analysis - vid'!$AL873='Multiple LR'!M$2,1,0)</f>
        <v>0</v>
      </c>
      <c r="N874">
        <f xml:space="preserve"> IF('Exploratory Data Analysis - vid'!$AL873='Multiple LR'!N$2,1,0)</f>
        <v>1</v>
      </c>
      <c r="O874">
        <v>478</v>
      </c>
      <c r="P874">
        <f>'Exploratory Data Analysis - vid'!V873</f>
        <v>10258</v>
      </c>
      <c r="Q874">
        <f t="shared" si="13"/>
        <v>9.2358131679492139</v>
      </c>
      <c r="R874">
        <f>'Exploratory Data Analysis - vid'!X873</f>
        <v>163</v>
      </c>
    </row>
    <row r="875" spans="1:18" x14ac:dyDescent="0.35">
      <c r="A875">
        <v>873</v>
      </c>
      <c r="B875" t="str">
        <f>'Exploratory Data Analysis - vid'!B874</f>
        <v>EQ5rmqyrPWY</v>
      </c>
      <c r="C875">
        <f>'Exploratory Data Analysis - vid'!N874</f>
        <v>11</v>
      </c>
      <c r="D875">
        <f>'Exploratory Data Analysis - vid'!O874</f>
        <v>2019</v>
      </c>
      <c r="E875">
        <f>IF('Exploratory Data Analysis - vid'!$AF874 = 'Multiple LR'!E$2,1,0)</f>
        <v>0</v>
      </c>
      <c r="F875">
        <f>IF('Exploratory Data Analysis - vid'!$AF874 = 'Multiple LR'!F$2,1,0)</f>
        <v>0</v>
      </c>
      <c r="G875">
        <f>IF('Exploratory Data Analysis - vid'!$AF874 = 'Multiple LR'!G$2,1,0)</f>
        <v>1</v>
      </c>
      <c r="H875">
        <f>IF('Exploratory Data Analysis - vid'!$AF874 = 'Multiple LR'!H$2,1,0)</f>
        <v>0</v>
      </c>
      <c r="I875">
        <f xml:space="preserve"> IF('Exploratory Data Analysis - vid'!$AL874='Multiple LR'!I$2,1,0)</f>
        <v>0</v>
      </c>
      <c r="J875">
        <f xml:space="preserve"> IF('Exploratory Data Analysis - vid'!$AL874='Multiple LR'!J$2,1,0)</f>
        <v>0</v>
      </c>
      <c r="K875">
        <f xml:space="preserve"> IF('Exploratory Data Analysis - vid'!$AL874='Multiple LR'!K$2,1,0)</f>
        <v>1</v>
      </c>
      <c r="L875">
        <f xml:space="preserve"> IF('Exploratory Data Analysis - vid'!$AL874='Multiple LR'!L$2,1,0)</f>
        <v>0</v>
      </c>
      <c r="M875">
        <f xml:space="preserve"> IF('Exploratory Data Analysis - vid'!$AL874='Multiple LR'!M$2,1,0)</f>
        <v>0</v>
      </c>
      <c r="N875">
        <f xml:space="preserve"> IF('Exploratory Data Analysis - vid'!$AL874='Multiple LR'!N$2,1,0)</f>
        <v>0</v>
      </c>
      <c r="O875">
        <v>264</v>
      </c>
      <c r="P875">
        <f>'Exploratory Data Analysis - vid'!V874</f>
        <v>22301</v>
      </c>
      <c r="Q875">
        <f t="shared" si="13"/>
        <v>10.012386799492118</v>
      </c>
      <c r="R875">
        <f>'Exploratory Data Analysis - vid'!X874</f>
        <v>411</v>
      </c>
    </row>
    <row r="876" spans="1:18" x14ac:dyDescent="0.35">
      <c r="A876">
        <v>874</v>
      </c>
      <c r="B876" t="str">
        <f>'Exploratory Data Analysis - vid'!B875</f>
        <v>aQLXOn7EEuc</v>
      </c>
      <c r="C876">
        <f>'Exploratory Data Analysis - vid'!N875</f>
        <v>11</v>
      </c>
      <c r="D876">
        <f>'Exploratory Data Analysis - vid'!O875</f>
        <v>2019</v>
      </c>
      <c r="E876">
        <f>IF('Exploratory Data Analysis - vid'!$AF875 = 'Multiple LR'!E$2,1,0)</f>
        <v>1</v>
      </c>
      <c r="F876">
        <f>IF('Exploratory Data Analysis - vid'!$AF875 = 'Multiple LR'!F$2,1,0)</f>
        <v>0</v>
      </c>
      <c r="G876">
        <f>IF('Exploratory Data Analysis - vid'!$AF875 = 'Multiple LR'!G$2,1,0)</f>
        <v>0</v>
      </c>
      <c r="H876">
        <f>IF('Exploratory Data Analysis - vid'!$AF875 = 'Multiple LR'!H$2,1,0)</f>
        <v>0</v>
      </c>
      <c r="I876">
        <f xml:space="preserve"> IF('Exploratory Data Analysis - vid'!$AL875='Multiple LR'!I$2,1,0)</f>
        <v>0</v>
      </c>
      <c r="J876">
        <f xml:space="preserve"> IF('Exploratory Data Analysis - vid'!$AL875='Multiple LR'!J$2,1,0)</f>
        <v>1</v>
      </c>
      <c r="K876">
        <f xml:space="preserve"> IF('Exploratory Data Analysis - vid'!$AL875='Multiple LR'!K$2,1,0)</f>
        <v>0</v>
      </c>
      <c r="L876">
        <f xml:space="preserve"> IF('Exploratory Data Analysis - vid'!$AL875='Multiple LR'!L$2,1,0)</f>
        <v>0</v>
      </c>
      <c r="M876">
        <f xml:space="preserve"> IF('Exploratory Data Analysis - vid'!$AL875='Multiple LR'!M$2,1,0)</f>
        <v>0</v>
      </c>
      <c r="N876">
        <f xml:space="preserve"> IF('Exploratory Data Analysis - vid'!$AL875='Multiple LR'!N$2,1,0)</f>
        <v>0</v>
      </c>
      <c r="O876">
        <v>408</v>
      </c>
      <c r="P876">
        <f>'Exploratory Data Analysis - vid'!V875</f>
        <v>91509</v>
      </c>
      <c r="Q876">
        <f t="shared" si="13"/>
        <v>11.424192607082258</v>
      </c>
      <c r="R876">
        <f>'Exploratory Data Analysis - vid'!X875</f>
        <v>1757</v>
      </c>
    </row>
    <row r="877" spans="1:18" x14ac:dyDescent="0.35">
      <c r="A877">
        <v>875</v>
      </c>
      <c r="B877" t="str">
        <f>'Exploratory Data Analysis - vid'!B876</f>
        <v>f_bgc6qslh4</v>
      </c>
      <c r="C877">
        <f>'Exploratory Data Analysis - vid'!N876</f>
        <v>10</v>
      </c>
      <c r="D877">
        <f>'Exploratory Data Analysis - vid'!O876</f>
        <v>2019</v>
      </c>
      <c r="E877">
        <f>IF('Exploratory Data Analysis - vid'!$AF876 = 'Multiple LR'!E$2,1,0)</f>
        <v>1</v>
      </c>
      <c r="F877">
        <f>IF('Exploratory Data Analysis - vid'!$AF876 = 'Multiple LR'!F$2,1,0)</f>
        <v>0</v>
      </c>
      <c r="G877">
        <f>IF('Exploratory Data Analysis - vid'!$AF876 = 'Multiple LR'!G$2,1,0)</f>
        <v>0</v>
      </c>
      <c r="H877">
        <f>IF('Exploratory Data Analysis - vid'!$AF876 = 'Multiple LR'!H$2,1,0)</f>
        <v>0</v>
      </c>
      <c r="I877">
        <f xml:space="preserve"> IF('Exploratory Data Analysis - vid'!$AL876='Multiple LR'!I$2,1,0)</f>
        <v>0</v>
      </c>
      <c r="J877">
        <f xml:space="preserve"> IF('Exploratory Data Analysis - vid'!$AL876='Multiple LR'!J$2,1,0)</f>
        <v>0</v>
      </c>
      <c r="K877">
        <f xml:space="preserve"> IF('Exploratory Data Analysis - vid'!$AL876='Multiple LR'!K$2,1,0)</f>
        <v>0</v>
      </c>
      <c r="L877">
        <f xml:space="preserve"> IF('Exploratory Data Analysis - vid'!$AL876='Multiple LR'!L$2,1,0)</f>
        <v>0</v>
      </c>
      <c r="M877">
        <f xml:space="preserve"> IF('Exploratory Data Analysis - vid'!$AL876='Multiple LR'!M$2,1,0)</f>
        <v>0</v>
      </c>
      <c r="N877">
        <f xml:space="preserve"> IF('Exploratory Data Analysis - vid'!$AL876='Multiple LR'!N$2,1,0)</f>
        <v>1</v>
      </c>
      <c r="O877">
        <v>368</v>
      </c>
      <c r="P877">
        <f>'Exploratory Data Analysis - vid'!V876</f>
        <v>26249</v>
      </c>
      <c r="Q877">
        <f t="shared" si="13"/>
        <v>10.175383172056032</v>
      </c>
      <c r="R877">
        <f>'Exploratory Data Analysis - vid'!X876</f>
        <v>572</v>
      </c>
    </row>
    <row r="878" spans="1:18" x14ac:dyDescent="0.35">
      <c r="A878">
        <v>876</v>
      </c>
      <c r="B878" t="str">
        <f>'Exploratory Data Analysis - vid'!B877</f>
        <v>NwjYMbaeTl0</v>
      </c>
      <c r="C878">
        <f>'Exploratory Data Analysis - vid'!N877</f>
        <v>10</v>
      </c>
      <c r="D878">
        <f>'Exploratory Data Analysis - vid'!O877</f>
        <v>2019</v>
      </c>
      <c r="E878">
        <f>IF('Exploratory Data Analysis - vid'!$AF877 = 'Multiple LR'!E$2,1,0)</f>
        <v>1</v>
      </c>
      <c r="F878">
        <f>IF('Exploratory Data Analysis - vid'!$AF877 = 'Multiple LR'!F$2,1,0)</f>
        <v>0</v>
      </c>
      <c r="G878">
        <f>IF('Exploratory Data Analysis - vid'!$AF877 = 'Multiple LR'!G$2,1,0)</f>
        <v>0</v>
      </c>
      <c r="H878">
        <f>IF('Exploratory Data Analysis - vid'!$AF877 = 'Multiple LR'!H$2,1,0)</f>
        <v>0</v>
      </c>
      <c r="I878">
        <f xml:space="preserve"> IF('Exploratory Data Analysis - vid'!$AL877='Multiple LR'!I$2,1,0)</f>
        <v>0</v>
      </c>
      <c r="J878">
        <f xml:space="preserve"> IF('Exploratory Data Analysis - vid'!$AL877='Multiple LR'!J$2,1,0)</f>
        <v>0</v>
      </c>
      <c r="K878">
        <f xml:space="preserve"> IF('Exploratory Data Analysis - vid'!$AL877='Multiple LR'!K$2,1,0)</f>
        <v>1</v>
      </c>
      <c r="L878">
        <f xml:space="preserve"> IF('Exploratory Data Analysis - vid'!$AL877='Multiple LR'!L$2,1,0)</f>
        <v>0</v>
      </c>
      <c r="M878">
        <f xml:space="preserve"> IF('Exploratory Data Analysis - vid'!$AL877='Multiple LR'!M$2,1,0)</f>
        <v>0</v>
      </c>
      <c r="N878">
        <f xml:space="preserve"> IF('Exploratory Data Analysis - vid'!$AL877='Multiple LR'!N$2,1,0)</f>
        <v>0</v>
      </c>
      <c r="O878">
        <v>465</v>
      </c>
      <c r="P878">
        <f>'Exploratory Data Analysis - vid'!V877</f>
        <v>6730</v>
      </c>
      <c r="Q878">
        <f t="shared" si="13"/>
        <v>8.8143304226387738</v>
      </c>
      <c r="R878">
        <f>'Exploratory Data Analysis - vid'!X877</f>
        <v>101</v>
      </c>
    </row>
    <row r="879" spans="1:18" x14ac:dyDescent="0.35">
      <c r="A879">
        <v>877</v>
      </c>
      <c r="B879" t="str">
        <f>'Exploratory Data Analysis - vid'!B878</f>
        <v>rr_iKLqB7o0</v>
      </c>
      <c r="C879">
        <f>'Exploratory Data Analysis - vid'!N878</f>
        <v>10</v>
      </c>
      <c r="D879">
        <f>'Exploratory Data Analysis - vid'!O878</f>
        <v>2019</v>
      </c>
      <c r="E879">
        <f>IF('Exploratory Data Analysis - vid'!$AF878 = 'Multiple LR'!E$2,1,0)</f>
        <v>1</v>
      </c>
      <c r="F879">
        <f>IF('Exploratory Data Analysis - vid'!$AF878 = 'Multiple LR'!F$2,1,0)</f>
        <v>0</v>
      </c>
      <c r="G879">
        <f>IF('Exploratory Data Analysis - vid'!$AF878 = 'Multiple LR'!G$2,1,0)</f>
        <v>0</v>
      </c>
      <c r="H879">
        <f>IF('Exploratory Data Analysis - vid'!$AF878 = 'Multiple LR'!H$2,1,0)</f>
        <v>0</v>
      </c>
      <c r="I879">
        <f xml:space="preserve"> IF('Exploratory Data Analysis - vid'!$AL878='Multiple LR'!I$2,1,0)</f>
        <v>0</v>
      </c>
      <c r="J879">
        <f xml:space="preserve"> IF('Exploratory Data Analysis - vid'!$AL878='Multiple LR'!J$2,1,0)</f>
        <v>0</v>
      </c>
      <c r="K879">
        <f xml:space="preserve"> IF('Exploratory Data Analysis - vid'!$AL878='Multiple LR'!K$2,1,0)</f>
        <v>0</v>
      </c>
      <c r="L879">
        <f xml:space="preserve"> IF('Exploratory Data Analysis - vid'!$AL878='Multiple LR'!L$2,1,0)</f>
        <v>1</v>
      </c>
      <c r="M879">
        <f xml:space="preserve"> IF('Exploratory Data Analysis - vid'!$AL878='Multiple LR'!M$2,1,0)</f>
        <v>0</v>
      </c>
      <c r="N879">
        <f xml:space="preserve"> IF('Exploratory Data Analysis - vid'!$AL878='Multiple LR'!N$2,1,0)</f>
        <v>0</v>
      </c>
      <c r="O879">
        <v>604</v>
      </c>
      <c r="P879">
        <f>'Exploratory Data Analysis - vid'!V878</f>
        <v>73501</v>
      </c>
      <c r="Q879">
        <f t="shared" si="13"/>
        <v>11.205054290550551</v>
      </c>
      <c r="R879">
        <f>'Exploratory Data Analysis - vid'!X878</f>
        <v>919</v>
      </c>
    </row>
    <row r="880" spans="1:18" x14ac:dyDescent="0.35">
      <c r="A880">
        <v>878</v>
      </c>
      <c r="B880" t="str">
        <f>'Exploratory Data Analysis - vid'!B879</f>
        <v>RPxYD65Zd0Y</v>
      </c>
      <c r="C880">
        <f>'Exploratory Data Analysis - vid'!N879</f>
        <v>10</v>
      </c>
      <c r="D880">
        <f>'Exploratory Data Analysis - vid'!O879</f>
        <v>2019</v>
      </c>
      <c r="E880">
        <f>IF('Exploratory Data Analysis - vid'!$AF879 = 'Multiple LR'!E$2,1,0)</f>
        <v>1</v>
      </c>
      <c r="F880">
        <f>IF('Exploratory Data Analysis - vid'!$AF879 = 'Multiple LR'!F$2,1,0)</f>
        <v>0</v>
      </c>
      <c r="G880">
        <f>IF('Exploratory Data Analysis - vid'!$AF879 = 'Multiple LR'!G$2,1,0)</f>
        <v>0</v>
      </c>
      <c r="H880">
        <f>IF('Exploratory Data Analysis - vid'!$AF879 = 'Multiple LR'!H$2,1,0)</f>
        <v>0</v>
      </c>
      <c r="I880">
        <f xml:space="preserve"> IF('Exploratory Data Analysis - vid'!$AL879='Multiple LR'!I$2,1,0)</f>
        <v>0</v>
      </c>
      <c r="J880">
        <f xml:space="preserve"> IF('Exploratory Data Analysis - vid'!$AL879='Multiple LR'!J$2,1,0)</f>
        <v>0</v>
      </c>
      <c r="K880">
        <f xml:space="preserve"> IF('Exploratory Data Analysis - vid'!$AL879='Multiple LR'!K$2,1,0)</f>
        <v>0</v>
      </c>
      <c r="L880">
        <f xml:space="preserve"> IF('Exploratory Data Analysis - vid'!$AL879='Multiple LR'!L$2,1,0)</f>
        <v>0</v>
      </c>
      <c r="M880">
        <f xml:space="preserve"> IF('Exploratory Data Analysis - vid'!$AL879='Multiple LR'!M$2,1,0)</f>
        <v>0</v>
      </c>
      <c r="N880">
        <f xml:space="preserve"> IF('Exploratory Data Analysis - vid'!$AL879='Multiple LR'!N$2,1,0)</f>
        <v>1</v>
      </c>
      <c r="O880">
        <v>833</v>
      </c>
      <c r="P880">
        <f>'Exploratory Data Analysis - vid'!V879</f>
        <v>73682</v>
      </c>
      <c r="Q880">
        <f t="shared" si="13"/>
        <v>11.207513814969037</v>
      </c>
      <c r="R880">
        <f>'Exploratory Data Analysis - vid'!X879</f>
        <v>1528</v>
      </c>
    </row>
    <row r="881" spans="1:18" x14ac:dyDescent="0.35">
      <c r="A881">
        <v>879</v>
      </c>
      <c r="B881" t="str">
        <f>'Exploratory Data Analysis - vid'!B880</f>
        <v>GoxAg-HaUas</v>
      </c>
      <c r="C881">
        <f>'Exploratory Data Analysis - vid'!N880</f>
        <v>10</v>
      </c>
      <c r="D881">
        <f>'Exploratory Data Analysis - vid'!O880</f>
        <v>2019</v>
      </c>
      <c r="E881">
        <f>IF('Exploratory Data Analysis - vid'!$AF880 = 'Multiple LR'!E$2,1,0)</f>
        <v>1</v>
      </c>
      <c r="F881">
        <f>IF('Exploratory Data Analysis - vid'!$AF880 = 'Multiple LR'!F$2,1,0)</f>
        <v>0</v>
      </c>
      <c r="G881">
        <f>IF('Exploratory Data Analysis - vid'!$AF880 = 'Multiple LR'!G$2,1,0)</f>
        <v>0</v>
      </c>
      <c r="H881">
        <f>IF('Exploratory Data Analysis - vid'!$AF880 = 'Multiple LR'!H$2,1,0)</f>
        <v>0</v>
      </c>
      <c r="I881">
        <f xml:space="preserve"> IF('Exploratory Data Analysis - vid'!$AL880='Multiple LR'!I$2,1,0)</f>
        <v>0</v>
      </c>
      <c r="J881">
        <f xml:space="preserve"> IF('Exploratory Data Analysis - vid'!$AL880='Multiple LR'!J$2,1,0)</f>
        <v>0</v>
      </c>
      <c r="K881">
        <f xml:space="preserve"> IF('Exploratory Data Analysis - vid'!$AL880='Multiple LR'!K$2,1,0)</f>
        <v>0</v>
      </c>
      <c r="L881">
        <f xml:space="preserve"> IF('Exploratory Data Analysis - vid'!$AL880='Multiple LR'!L$2,1,0)</f>
        <v>0</v>
      </c>
      <c r="M881">
        <f xml:space="preserve"> IF('Exploratory Data Analysis - vid'!$AL880='Multiple LR'!M$2,1,0)</f>
        <v>0</v>
      </c>
      <c r="N881">
        <f xml:space="preserve"> IF('Exploratory Data Analysis - vid'!$AL880='Multiple LR'!N$2,1,0)</f>
        <v>1</v>
      </c>
      <c r="O881">
        <v>570</v>
      </c>
      <c r="P881">
        <f>'Exploratory Data Analysis - vid'!V880</f>
        <v>196206</v>
      </c>
      <c r="Q881">
        <f t="shared" si="13"/>
        <v>12.186920406685564</v>
      </c>
      <c r="R881">
        <f>'Exploratory Data Analysis - vid'!X880</f>
        <v>3811</v>
      </c>
    </row>
    <row r="882" spans="1:18" x14ac:dyDescent="0.35">
      <c r="A882">
        <v>880</v>
      </c>
      <c r="B882" t="str">
        <f>'Exploratory Data Analysis - vid'!B881</f>
        <v>WwzM5ontL20</v>
      </c>
      <c r="C882">
        <f>'Exploratory Data Analysis - vid'!N881</f>
        <v>10</v>
      </c>
      <c r="D882">
        <f>'Exploratory Data Analysis - vid'!O881</f>
        <v>2019</v>
      </c>
      <c r="E882">
        <f>IF('Exploratory Data Analysis - vid'!$AF881 = 'Multiple LR'!E$2,1,0)</f>
        <v>1</v>
      </c>
      <c r="F882">
        <f>IF('Exploratory Data Analysis - vid'!$AF881 = 'Multiple LR'!F$2,1,0)</f>
        <v>0</v>
      </c>
      <c r="G882">
        <f>IF('Exploratory Data Analysis - vid'!$AF881 = 'Multiple LR'!G$2,1,0)</f>
        <v>0</v>
      </c>
      <c r="H882">
        <f>IF('Exploratory Data Analysis - vid'!$AF881 = 'Multiple LR'!H$2,1,0)</f>
        <v>0</v>
      </c>
      <c r="I882">
        <f xml:space="preserve"> IF('Exploratory Data Analysis - vid'!$AL881='Multiple LR'!I$2,1,0)</f>
        <v>0</v>
      </c>
      <c r="J882">
        <f xml:space="preserve"> IF('Exploratory Data Analysis - vid'!$AL881='Multiple LR'!J$2,1,0)</f>
        <v>1</v>
      </c>
      <c r="K882">
        <f xml:space="preserve"> IF('Exploratory Data Analysis - vid'!$AL881='Multiple LR'!K$2,1,0)</f>
        <v>0</v>
      </c>
      <c r="L882">
        <f xml:space="preserve"> IF('Exploratory Data Analysis - vid'!$AL881='Multiple LR'!L$2,1,0)</f>
        <v>0</v>
      </c>
      <c r="M882">
        <f xml:space="preserve"> IF('Exploratory Data Analysis - vid'!$AL881='Multiple LR'!M$2,1,0)</f>
        <v>0</v>
      </c>
      <c r="N882">
        <f xml:space="preserve"> IF('Exploratory Data Analysis - vid'!$AL881='Multiple LR'!N$2,1,0)</f>
        <v>0</v>
      </c>
      <c r="O882">
        <v>501</v>
      </c>
      <c r="P882">
        <f>'Exploratory Data Analysis - vid'!V881</f>
        <v>38643</v>
      </c>
      <c r="Q882">
        <f t="shared" si="13"/>
        <v>10.562120925064198</v>
      </c>
      <c r="R882">
        <f>'Exploratory Data Analysis - vid'!X881</f>
        <v>698</v>
      </c>
    </row>
    <row r="883" spans="1:18" x14ac:dyDescent="0.35">
      <c r="A883">
        <v>881</v>
      </c>
      <c r="B883" t="str">
        <f>'Exploratory Data Analysis - vid'!B882</f>
        <v>MKCoGAWGf0w</v>
      </c>
      <c r="C883">
        <f>'Exploratory Data Analysis - vid'!N882</f>
        <v>10</v>
      </c>
      <c r="D883">
        <f>'Exploratory Data Analysis - vid'!O882</f>
        <v>2019</v>
      </c>
      <c r="E883">
        <f>IF('Exploratory Data Analysis - vid'!$AF882 = 'Multiple LR'!E$2,1,0)</f>
        <v>1</v>
      </c>
      <c r="F883">
        <f>IF('Exploratory Data Analysis - vid'!$AF882 = 'Multiple LR'!F$2,1,0)</f>
        <v>0</v>
      </c>
      <c r="G883">
        <f>IF('Exploratory Data Analysis - vid'!$AF882 = 'Multiple LR'!G$2,1,0)</f>
        <v>0</v>
      </c>
      <c r="H883">
        <f>IF('Exploratory Data Analysis - vid'!$AF882 = 'Multiple LR'!H$2,1,0)</f>
        <v>0</v>
      </c>
      <c r="I883">
        <f xml:space="preserve"> IF('Exploratory Data Analysis - vid'!$AL882='Multiple LR'!I$2,1,0)</f>
        <v>0</v>
      </c>
      <c r="J883">
        <f xml:space="preserve"> IF('Exploratory Data Analysis - vid'!$AL882='Multiple LR'!J$2,1,0)</f>
        <v>1</v>
      </c>
      <c r="K883">
        <f xml:space="preserve"> IF('Exploratory Data Analysis - vid'!$AL882='Multiple LR'!K$2,1,0)</f>
        <v>0</v>
      </c>
      <c r="L883">
        <f xml:space="preserve"> IF('Exploratory Data Analysis - vid'!$AL882='Multiple LR'!L$2,1,0)</f>
        <v>0</v>
      </c>
      <c r="M883">
        <f xml:space="preserve"> IF('Exploratory Data Analysis - vid'!$AL882='Multiple LR'!M$2,1,0)</f>
        <v>0</v>
      </c>
      <c r="N883">
        <f xml:space="preserve"> IF('Exploratory Data Analysis - vid'!$AL882='Multiple LR'!N$2,1,0)</f>
        <v>0</v>
      </c>
      <c r="O883">
        <v>314</v>
      </c>
      <c r="P883">
        <f>'Exploratory Data Analysis - vid'!V882</f>
        <v>67152</v>
      </c>
      <c r="Q883">
        <f t="shared" si="13"/>
        <v>11.114713985573372</v>
      </c>
      <c r="R883">
        <f>'Exploratory Data Analysis - vid'!X882</f>
        <v>1241</v>
      </c>
    </row>
    <row r="884" spans="1:18" x14ac:dyDescent="0.35">
      <c r="A884">
        <v>882</v>
      </c>
      <c r="B884" t="str">
        <f>'Exploratory Data Analysis - vid'!B883</f>
        <v>Oka18felkQQ</v>
      </c>
      <c r="C884">
        <f>'Exploratory Data Analysis - vid'!N883</f>
        <v>10</v>
      </c>
      <c r="D884">
        <f>'Exploratory Data Analysis - vid'!O883</f>
        <v>2019</v>
      </c>
      <c r="E884">
        <f>IF('Exploratory Data Analysis - vid'!$AF883 = 'Multiple LR'!E$2,1,0)</f>
        <v>0</v>
      </c>
      <c r="F884">
        <f>IF('Exploratory Data Analysis - vid'!$AF883 = 'Multiple LR'!F$2,1,0)</f>
        <v>0</v>
      </c>
      <c r="G884">
        <f>IF('Exploratory Data Analysis - vid'!$AF883 = 'Multiple LR'!G$2,1,0)</f>
        <v>1</v>
      </c>
      <c r="H884">
        <f>IF('Exploratory Data Analysis - vid'!$AF883 = 'Multiple LR'!H$2,1,0)</f>
        <v>0</v>
      </c>
      <c r="I884">
        <f xml:space="preserve"> IF('Exploratory Data Analysis - vid'!$AL883='Multiple LR'!I$2,1,0)</f>
        <v>0</v>
      </c>
      <c r="J884">
        <f xml:space="preserve"> IF('Exploratory Data Analysis - vid'!$AL883='Multiple LR'!J$2,1,0)</f>
        <v>0</v>
      </c>
      <c r="K884">
        <f xml:space="preserve"> IF('Exploratory Data Analysis - vid'!$AL883='Multiple LR'!K$2,1,0)</f>
        <v>0</v>
      </c>
      <c r="L884">
        <f xml:space="preserve"> IF('Exploratory Data Analysis - vid'!$AL883='Multiple LR'!L$2,1,0)</f>
        <v>1</v>
      </c>
      <c r="M884">
        <f xml:space="preserve"> IF('Exploratory Data Analysis - vid'!$AL883='Multiple LR'!M$2,1,0)</f>
        <v>0</v>
      </c>
      <c r="N884">
        <f xml:space="preserve"> IF('Exploratory Data Analysis - vid'!$AL883='Multiple LR'!N$2,1,0)</f>
        <v>0</v>
      </c>
      <c r="O884">
        <v>383</v>
      </c>
      <c r="P884">
        <f>'Exploratory Data Analysis - vid'!V883</f>
        <v>23011</v>
      </c>
      <c r="Q884">
        <f t="shared" si="13"/>
        <v>10.043727641450573</v>
      </c>
      <c r="R884">
        <f>'Exploratory Data Analysis - vid'!X883</f>
        <v>404</v>
      </c>
    </row>
    <row r="885" spans="1:18" x14ac:dyDescent="0.35">
      <c r="A885">
        <v>883</v>
      </c>
      <c r="B885" t="str">
        <f>'Exploratory Data Analysis - vid'!B884</f>
        <v>nBlDJMOtSJI</v>
      </c>
      <c r="C885">
        <f>'Exploratory Data Analysis - vid'!N884</f>
        <v>9</v>
      </c>
      <c r="D885">
        <f>'Exploratory Data Analysis - vid'!O884</f>
        <v>2019</v>
      </c>
      <c r="E885">
        <f>IF('Exploratory Data Analysis - vid'!$AF884 = 'Multiple LR'!E$2,1,0)</f>
        <v>1</v>
      </c>
      <c r="F885">
        <f>IF('Exploratory Data Analysis - vid'!$AF884 = 'Multiple LR'!F$2,1,0)</f>
        <v>0</v>
      </c>
      <c r="G885">
        <f>IF('Exploratory Data Analysis - vid'!$AF884 = 'Multiple LR'!G$2,1,0)</f>
        <v>0</v>
      </c>
      <c r="H885">
        <f>IF('Exploratory Data Analysis - vid'!$AF884 = 'Multiple LR'!H$2,1,0)</f>
        <v>0</v>
      </c>
      <c r="I885">
        <f xml:space="preserve"> IF('Exploratory Data Analysis - vid'!$AL884='Multiple LR'!I$2,1,0)</f>
        <v>0</v>
      </c>
      <c r="J885">
        <f xml:space="preserve"> IF('Exploratory Data Analysis - vid'!$AL884='Multiple LR'!J$2,1,0)</f>
        <v>0</v>
      </c>
      <c r="K885">
        <f xml:space="preserve"> IF('Exploratory Data Analysis - vid'!$AL884='Multiple LR'!K$2,1,0)</f>
        <v>0</v>
      </c>
      <c r="L885">
        <f xml:space="preserve"> IF('Exploratory Data Analysis - vid'!$AL884='Multiple LR'!L$2,1,0)</f>
        <v>0</v>
      </c>
      <c r="M885">
        <f xml:space="preserve"> IF('Exploratory Data Analysis - vid'!$AL884='Multiple LR'!M$2,1,0)</f>
        <v>0</v>
      </c>
      <c r="N885">
        <f xml:space="preserve"> IF('Exploratory Data Analysis - vid'!$AL884='Multiple LR'!N$2,1,0)</f>
        <v>1</v>
      </c>
      <c r="O885">
        <v>401</v>
      </c>
      <c r="P885">
        <f>'Exploratory Data Analysis - vid'!V884</f>
        <v>103663</v>
      </c>
      <c r="Q885">
        <f t="shared" si="13"/>
        <v>11.548900532092818</v>
      </c>
      <c r="R885">
        <f>'Exploratory Data Analysis - vid'!X884</f>
        <v>2380</v>
      </c>
    </row>
    <row r="886" spans="1:18" x14ac:dyDescent="0.35">
      <c r="A886">
        <v>884</v>
      </c>
      <c r="B886" t="str">
        <f>'Exploratory Data Analysis - vid'!B885</f>
        <v>jl6JLxww5C0</v>
      </c>
      <c r="C886">
        <f>'Exploratory Data Analysis - vid'!N885</f>
        <v>9</v>
      </c>
      <c r="D886">
        <f>'Exploratory Data Analysis - vid'!O885</f>
        <v>2019</v>
      </c>
      <c r="E886">
        <f>IF('Exploratory Data Analysis - vid'!$AF885 = 'Multiple LR'!E$2,1,0)</f>
        <v>1</v>
      </c>
      <c r="F886">
        <f>IF('Exploratory Data Analysis - vid'!$AF885 = 'Multiple LR'!F$2,1,0)</f>
        <v>0</v>
      </c>
      <c r="G886">
        <f>IF('Exploratory Data Analysis - vid'!$AF885 = 'Multiple LR'!G$2,1,0)</f>
        <v>0</v>
      </c>
      <c r="H886">
        <f>IF('Exploratory Data Analysis - vid'!$AF885 = 'Multiple LR'!H$2,1,0)</f>
        <v>0</v>
      </c>
      <c r="I886">
        <f xml:space="preserve"> IF('Exploratory Data Analysis - vid'!$AL885='Multiple LR'!I$2,1,0)</f>
        <v>0</v>
      </c>
      <c r="J886">
        <f xml:space="preserve"> IF('Exploratory Data Analysis - vid'!$AL885='Multiple LR'!J$2,1,0)</f>
        <v>0</v>
      </c>
      <c r="K886">
        <f xml:space="preserve"> IF('Exploratory Data Analysis - vid'!$AL885='Multiple LR'!K$2,1,0)</f>
        <v>1</v>
      </c>
      <c r="L886">
        <f xml:space="preserve"> IF('Exploratory Data Analysis - vid'!$AL885='Multiple LR'!L$2,1,0)</f>
        <v>0</v>
      </c>
      <c r="M886">
        <f xml:space="preserve"> IF('Exploratory Data Analysis - vid'!$AL885='Multiple LR'!M$2,1,0)</f>
        <v>0</v>
      </c>
      <c r="N886">
        <f xml:space="preserve"> IF('Exploratory Data Analysis - vid'!$AL885='Multiple LR'!N$2,1,0)</f>
        <v>0</v>
      </c>
      <c r="O886">
        <v>310</v>
      </c>
      <c r="P886">
        <f>'Exploratory Data Analysis - vid'!V885</f>
        <v>104471</v>
      </c>
      <c r="Q886">
        <f t="shared" si="13"/>
        <v>11.55666479991171</v>
      </c>
      <c r="R886">
        <f>'Exploratory Data Analysis - vid'!X885</f>
        <v>1962</v>
      </c>
    </row>
    <row r="887" spans="1:18" x14ac:dyDescent="0.35">
      <c r="A887">
        <v>885</v>
      </c>
      <c r="B887" t="str">
        <f>'Exploratory Data Analysis - vid'!B886</f>
        <v>y_HGjd421jw</v>
      </c>
      <c r="C887">
        <f>'Exploratory Data Analysis - vid'!N886</f>
        <v>9</v>
      </c>
      <c r="D887">
        <f>'Exploratory Data Analysis - vid'!O886</f>
        <v>2019</v>
      </c>
      <c r="E887">
        <f>IF('Exploratory Data Analysis - vid'!$AF886 = 'Multiple LR'!E$2,1,0)</f>
        <v>1</v>
      </c>
      <c r="F887">
        <f>IF('Exploratory Data Analysis - vid'!$AF886 = 'Multiple LR'!F$2,1,0)</f>
        <v>0</v>
      </c>
      <c r="G887">
        <f>IF('Exploratory Data Analysis - vid'!$AF886 = 'Multiple LR'!G$2,1,0)</f>
        <v>0</v>
      </c>
      <c r="H887">
        <f>IF('Exploratory Data Analysis - vid'!$AF886 = 'Multiple LR'!H$2,1,0)</f>
        <v>0</v>
      </c>
      <c r="I887">
        <f xml:space="preserve"> IF('Exploratory Data Analysis - vid'!$AL886='Multiple LR'!I$2,1,0)</f>
        <v>0</v>
      </c>
      <c r="J887">
        <f xml:space="preserve"> IF('Exploratory Data Analysis - vid'!$AL886='Multiple LR'!J$2,1,0)</f>
        <v>0</v>
      </c>
      <c r="K887">
        <f xml:space="preserve"> IF('Exploratory Data Analysis - vid'!$AL886='Multiple LR'!K$2,1,0)</f>
        <v>0</v>
      </c>
      <c r="L887">
        <f xml:space="preserve"> IF('Exploratory Data Analysis - vid'!$AL886='Multiple LR'!L$2,1,0)</f>
        <v>0</v>
      </c>
      <c r="M887">
        <f xml:space="preserve"> IF('Exploratory Data Analysis - vid'!$AL886='Multiple LR'!M$2,1,0)</f>
        <v>0</v>
      </c>
      <c r="N887">
        <f xml:space="preserve"> IF('Exploratory Data Analysis - vid'!$AL886='Multiple LR'!N$2,1,0)</f>
        <v>1</v>
      </c>
      <c r="O887">
        <v>500</v>
      </c>
      <c r="P887">
        <f>'Exploratory Data Analysis - vid'!V886</f>
        <v>72949</v>
      </c>
      <c r="Q887">
        <f t="shared" si="13"/>
        <v>11.197515845837785</v>
      </c>
      <c r="R887">
        <f>'Exploratory Data Analysis - vid'!X886</f>
        <v>1562</v>
      </c>
    </row>
    <row r="888" spans="1:18" x14ac:dyDescent="0.35">
      <c r="A888">
        <v>886</v>
      </c>
      <c r="B888" t="str">
        <f>'Exploratory Data Analysis - vid'!B887</f>
        <v>UbIuAchAx1M</v>
      </c>
      <c r="C888">
        <f>'Exploratory Data Analysis - vid'!N887</f>
        <v>9</v>
      </c>
      <c r="D888">
        <f>'Exploratory Data Analysis - vid'!O887</f>
        <v>2019</v>
      </c>
      <c r="E888">
        <f>IF('Exploratory Data Analysis - vid'!$AF887 = 'Multiple LR'!E$2,1,0)</f>
        <v>1</v>
      </c>
      <c r="F888">
        <f>IF('Exploratory Data Analysis - vid'!$AF887 = 'Multiple LR'!F$2,1,0)</f>
        <v>0</v>
      </c>
      <c r="G888">
        <f>IF('Exploratory Data Analysis - vid'!$AF887 = 'Multiple LR'!G$2,1,0)</f>
        <v>0</v>
      </c>
      <c r="H888">
        <f>IF('Exploratory Data Analysis - vid'!$AF887 = 'Multiple LR'!H$2,1,0)</f>
        <v>0</v>
      </c>
      <c r="I888">
        <f xml:space="preserve"> IF('Exploratory Data Analysis - vid'!$AL887='Multiple LR'!I$2,1,0)</f>
        <v>0</v>
      </c>
      <c r="J888">
        <f xml:space="preserve"> IF('Exploratory Data Analysis - vid'!$AL887='Multiple LR'!J$2,1,0)</f>
        <v>0</v>
      </c>
      <c r="K888">
        <f xml:space="preserve"> IF('Exploratory Data Analysis - vid'!$AL887='Multiple LR'!K$2,1,0)</f>
        <v>1</v>
      </c>
      <c r="L888">
        <f xml:space="preserve"> IF('Exploratory Data Analysis - vid'!$AL887='Multiple LR'!L$2,1,0)</f>
        <v>0</v>
      </c>
      <c r="M888">
        <f xml:space="preserve"> IF('Exploratory Data Analysis - vid'!$AL887='Multiple LR'!M$2,1,0)</f>
        <v>0</v>
      </c>
      <c r="N888">
        <f xml:space="preserve"> IF('Exploratory Data Analysis - vid'!$AL887='Multiple LR'!N$2,1,0)</f>
        <v>0</v>
      </c>
      <c r="O888">
        <v>717</v>
      </c>
      <c r="P888">
        <f>'Exploratory Data Analysis - vid'!V887</f>
        <v>29440</v>
      </c>
      <c r="Q888">
        <f t="shared" si="13"/>
        <v>10.290109572842812</v>
      </c>
      <c r="R888">
        <f>'Exploratory Data Analysis - vid'!X887</f>
        <v>582</v>
      </c>
    </row>
    <row r="889" spans="1:18" x14ac:dyDescent="0.35">
      <c r="A889">
        <v>887</v>
      </c>
      <c r="B889" t="str">
        <f>'Exploratory Data Analysis - vid'!B888</f>
        <v>PFlLn8zbiKQ</v>
      </c>
      <c r="C889">
        <f>'Exploratory Data Analysis - vid'!N888</f>
        <v>9</v>
      </c>
      <c r="D889">
        <f>'Exploratory Data Analysis - vid'!O888</f>
        <v>2019</v>
      </c>
      <c r="E889">
        <f>IF('Exploratory Data Analysis - vid'!$AF888 = 'Multiple LR'!E$2,1,0)</f>
        <v>0</v>
      </c>
      <c r="F889">
        <f>IF('Exploratory Data Analysis - vid'!$AF888 = 'Multiple LR'!F$2,1,0)</f>
        <v>1</v>
      </c>
      <c r="G889">
        <f>IF('Exploratory Data Analysis - vid'!$AF888 = 'Multiple LR'!G$2,1,0)</f>
        <v>0</v>
      </c>
      <c r="H889">
        <f>IF('Exploratory Data Analysis - vid'!$AF888 = 'Multiple LR'!H$2,1,0)</f>
        <v>0</v>
      </c>
      <c r="I889">
        <f xml:space="preserve"> IF('Exploratory Data Analysis - vid'!$AL888='Multiple LR'!I$2,1,0)</f>
        <v>0</v>
      </c>
      <c r="J889">
        <f xml:space="preserve"> IF('Exploratory Data Analysis - vid'!$AL888='Multiple LR'!J$2,1,0)</f>
        <v>0</v>
      </c>
      <c r="K889">
        <f xml:space="preserve"> IF('Exploratory Data Analysis - vid'!$AL888='Multiple LR'!K$2,1,0)</f>
        <v>0</v>
      </c>
      <c r="L889">
        <f xml:space="preserve"> IF('Exploratory Data Analysis - vid'!$AL888='Multiple LR'!L$2,1,0)</f>
        <v>0</v>
      </c>
      <c r="M889">
        <f xml:space="preserve"> IF('Exploratory Data Analysis - vid'!$AL888='Multiple LR'!M$2,1,0)</f>
        <v>0</v>
      </c>
      <c r="N889">
        <f xml:space="preserve"> IF('Exploratory Data Analysis - vid'!$AL888='Multiple LR'!N$2,1,0)</f>
        <v>1</v>
      </c>
      <c r="O889">
        <v>230</v>
      </c>
      <c r="P889">
        <f>'Exploratory Data Analysis - vid'!V888</f>
        <v>103249</v>
      </c>
      <c r="Q889">
        <f t="shared" si="13"/>
        <v>11.544898825546353</v>
      </c>
      <c r="R889">
        <f>'Exploratory Data Analysis - vid'!X888</f>
        <v>1850</v>
      </c>
    </row>
    <row r="890" spans="1:18" x14ac:dyDescent="0.35">
      <c r="A890">
        <v>888</v>
      </c>
      <c r="B890" t="str">
        <f>'Exploratory Data Analysis - vid'!B889</f>
        <v>h3pKqUY88yo</v>
      </c>
      <c r="C890">
        <f>'Exploratory Data Analysis - vid'!N889</f>
        <v>9</v>
      </c>
      <c r="D890">
        <f>'Exploratory Data Analysis - vid'!O889</f>
        <v>2019</v>
      </c>
      <c r="E890">
        <f>IF('Exploratory Data Analysis - vid'!$AF889 = 'Multiple LR'!E$2,1,0)</f>
        <v>1</v>
      </c>
      <c r="F890">
        <f>IF('Exploratory Data Analysis - vid'!$AF889 = 'Multiple LR'!F$2,1,0)</f>
        <v>0</v>
      </c>
      <c r="G890">
        <f>IF('Exploratory Data Analysis - vid'!$AF889 = 'Multiple LR'!G$2,1,0)</f>
        <v>0</v>
      </c>
      <c r="H890">
        <f>IF('Exploratory Data Analysis - vid'!$AF889 = 'Multiple LR'!H$2,1,0)</f>
        <v>0</v>
      </c>
      <c r="I890">
        <f xml:space="preserve"> IF('Exploratory Data Analysis - vid'!$AL889='Multiple LR'!I$2,1,0)</f>
        <v>0</v>
      </c>
      <c r="J890">
        <f xml:space="preserve"> IF('Exploratory Data Analysis - vid'!$AL889='Multiple LR'!J$2,1,0)</f>
        <v>0</v>
      </c>
      <c r="K890">
        <f xml:space="preserve"> IF('Exploratory Data Analysis - vid'!$AL889='Multiple LR'!K$2,1,0)</f>
        <v>0</v>
      </c>
      <c r="L890">
        <f xml:space="preserve"> IF('Exploratory Data Analysis - vid'!$AL889='Multiple LR'!L$2,1,0)</f>
        <v>0</v>
      </c>
      <c r="M890">
        <f xml:space="preserve"> IF('Exploratory Data Analysis - vid'!$AL889='Multiple LR'!M$2,1,0)</f>
        <v>0</v>
      </c>
      <c r="N890">
        <f xml:space="preserve"> IF('Exploratory Data Analysis - vid'!$AL889='Multiple LR'!N$2,1,0)</f>
        <v>1</v>
      </c>
      <c r="O890">
        <v>538</v>
      </c>
      <c r="P890">
        <f>'Exploratory Data Analysis - vid'!V889</f>
        <v>162962</v>
      </c>
      <c r="Q890">
        <f t="shared" si="13"/>
        <v>12.001272323775792</v>
      </c>
      <c r="R890">
        <f>'Exploratory Data Analysis - vid'!X889</f>
        <v>3361</v>
      </c>
    </row>
    <row r="891" spans="1:18" x14ac:dyDescent="0.35">
      <c r="A891">
        <v>889</v>
      </c>
      <c r="B891" t="str">
        <f>'Exploratory Data Analysis - vid'!B890</f>
        <v>lReelA7LCOE</v>
      </c>
      <c r="C891">
        <f>'Exploratory Data Analysis - vid'!N890</f>
        <v>9</v>
      </c>
      <c r="D891">
        <f>'Exploratory Data Analysis - vid'!O890</f>
        <v>2019</v>
      </c>
      <c r="E891">
        <f>IF('Exploratory Data Analysis - vid'!$AF890 = 'Multiple LR'!E$2,1,0)</f>
        <v>0</v>
      </c>
      <c r="F891">
        <f>IF('Exploratory Data Analysis - vid'!$AF890 = 'Multiple LR'!F$2,1,0)</f>
        <v>1</v>
      </c>
      <c r="G891">
        <f>IF('Exploratory Data Analysis - vid'!$AF890 = 'Multiple LR'!G$2,1,0)</f>
        <v>0</v>
      </c>
      <c r="H891">
        <f>IF('Exploratory Data Analysis - vid'!$AF890 = 'Multiple LR'!H$2,1,0)</f>
        <v>0</v>
      </c>
      <c r="I891">
        <f xml:space="preserve"> IF('Exploratory Data Analysis - vid'!$AL890='Multiple LR'!I$2,1,0)</f>
        <v>0</v>
      </c>
      <c r="J891">
        <f xml:space="preserve"> IF('Exploratory Data Analysis - vid'!$AL890='Multiple LR'!J$2,1,0)</f>
        <v>0</v>
      </c>
      <c r="K891">
        <f xml:space="preserve"> IF('Exploratory Data Analysis - vid'!$AL890='Multiple LR'!K$2,1,0)</f>
        <v>1</v>
      </c>
      <c r="L891">
        <f xml:space="preserve"> IF('Exploratory Data Analysis - vid'!$AL890='Multiple LR'!L$2,1,0)</f>
        <v>0</v>
      </c>
      <c r="M891">
        <f xml:space="preserve"> IF('Exploratory Data Analysis - vid'!$AL890='Multiple LR'!M$2,1,0)</f>
        <v>0</v>
      </c>
      <c r="N891">
        <f xml:space="preserve"> IF('Exploratory Data Analysis - vid'!$AL890='Multiple LR'!N$2,1,0)</f>
        <v>0</v>
      </c>
      <c r="O891">
        <v>401</v>
      </c>
      <c r="P891">
        <f>'Exploratory Data Analysis - vid'!V890</f>
        <v>108313</v>
      </c>
      <c r="Q891">
        <f t="shared" si="13"/>
        <v>11.592780462719666</v>
      </c>
      <c r="R891">
        <f>'Exploratory Data Analysis - vid'!X890</f>
        <v>1386</v>
      </c>
    </row>
    <row r="892" spans="1:18" x14ac:dyDescent="0.35">
      <c r="A892">
        <v>890</v>
      </c>
      <c r="B892" t="str">
        <f>'Exploratory Data Analysis - vid'!B891</f>
        <v>j11t9U49rSI</v>
      </c>
      <c r="C892">
        <f>'Exploratory Data Analysis - vid'!N891</f>
        <v>9</v>
      </c>
      <c r="D892">
        <f>'Exploratory Data Analysis - vid'!O891</f>
        <v>2019</v>
      </c>
      <c r="E892">
        <f>IF('Exploratory Data Analysis - vid'!$AF891 = 'Multiple LR'!E$2,1,0)</f>
        <v>0</v>
      </c>
      <c r="F892">
        <f>IF('Exploratory Data Analysis - vid'!$AF891 = 'Multiple LR'!F$2,1,0)</f>
        <v>1</v>
      </c>
      <c r="G892">
        <f>IF('Exploratory Data Analysis - vid'!$AF891 = 'Multiple LR'!G$2,1,0)</f>
        <v>0</v>
      </c>
      <c r="H892">
        <f>IF('Exploratory Data Analysis - vid'!$AF891 = 'Multiple LR'!H$2,1,0)</f>
        <v>0</v>
      </c>
      <c r="I892">
        <f xml:space="preserve"> IF('Exploratory Data Analysis - vid'!$AL891='Multiple LR'!I$2,1,0)</f>
        <v>0</v>
      </c>
      <c r="J892">
        <f xml:space="preserve"> IF('Exploratory Data Analysis - vid'!$AL891='Multiple LR'!J$2,1,0)</f>
        <v>0</v>
      </c>
      <c r="K892">
        <f xml:space="preserve"> IF('Exploratory Data Analysis - vid'!$AL891='Multiple LR'!K$2,1,0)</f>
        <v>0</v>
      </c>
      <c r="L892">
        <f xml:space="preserve"> IF('Exploratory Data Analysis - vid'!$AL891='Multiple LR'!L$2,1,0)</f>
        <v>0</v>
      </c>
      <c r="M892">
        <f xml:space="preserve"> IF('Exploratory Data Analysis - vid'!$AL891='Multiple LR'!M$2,1,0)</f>
        <v>0</v>
      </c>
      <c r="N892">
        <f xml:space="preserve"> IF('Exploratory Data Analysis - vid'!$AL891='Multiple LR'!N$2,1,0)</f>
        <v>1</v>
      </c>
      <c r="O892">
        <v>807</v>
      </c>
      <c r="P892">
        <f>'Exploratory Data Analysis - vid'!V891</f>
        <v>23268</v>
      </c>
      <c r="Q892">
        <f t="shared" si="13"/>
        <v>10.054834305030653</v>
      </c>
      <c r="R892">
        <f>'Exploratory Data Analysis - vid'!X891</f>
        <v>377</v>
      </c>
    </row>
    <row r="893" spans="1:18" x14ac:dyDescent="0.35">
      <c r="A893">
        <v>891</v>
      </c>
      <c r="B893" t="str">
        <f>'Exploratory Data Analysis - vid'!B892</f>
        <v>ysRtuMYcDoU</v>
      </c>
      <c r="C893">
        <f>'Exploratory Data Analysis - vid'!N892</f>
        <v>9</v>
      </c>
      <c r="D893">
        <f>'Exploratory Data Analysis - vid'!O892</f>
        <v>2019</v>
      </c>
      <c r="E893">
        <f>IF('Exploratory Data Analysis - vid'!$AF892 = 'Multiple LR'!E$2,1,0)</f>
        <v>1</v>
      </c>
      <c r="F893">
        <f>IF('Exploratory Data Analysis - vid'!$AF892 = 'Multiple LR'!F$2,1,0)</f>
        <v>0</v>
      </c>
      <c r="G893">
        <f>IF('Exploratory Data Analysis - vid'!$AF892 = 'Multiple LR'!G$2,1,0)</f>
        <v>0</v>
      </c>
      <c r="H893">
        <f>IF('Exploratory Data Analysis - vid'!$AF892 = 'Multiple LR'!H$2,1,0)</f>
        <v>0</v>
      </c>
      <c r="I893">
        <f xml:space="preserve"> IF('Exploratory Data Analysis - vid'!$AL892='Multiple LR'!I$2,1,0)</f>
        <v>0</v>
      </c>
      <c r="J893">
        <f xml:space="preserve"> IF('Exploratory Data Analysis - vid'!$AL892='Multiple LR'!J$2,1,0)</f>
        <v>0</v>
      </c>
      <c r="K893">
        <f xml:space="preserve"> IF('Exploratory Data Analysis - vid'!$AL892='Multiple LR'!K$2,1,0)</f>
        <v>0</v>
      </c>
      <c r="L893">
        <f xml:space="preserve"> IF('Exploratory Data Analysis - vid'!$AL892='Multiple LR'!L$2,1,0)</f>
        <v>1</v>
      </c>
      <c r="M893">
        <f xml:space="preserve"> IF('Exploratory Data Analysis - vid'!$AL892='Multiple LR'!M$2,1,0)</f>
        <v>0</v>
      </c>
      <c r="N893">
        <f xml:space="preserve"> IF('Exploratory Data Analysis - vid'!$AL892='Multiple LR'!N$2,1,0)</f>
        <v>0</v>
      </c>
      <c r="O893">
        <v>535</v>
      </c>
      <c r="P893">
        <f>'Exploratory Data Analysis - vid'!V892</f>
        <v>19684</v>
      </c>
      <c r="Q893">
        <f t="shared" si="13"/>
        <v>9.8875614019858684</v>
      </c>
      <c r="R893">
        <f>'Exploratory Data Analysis - vid'!X892</f>
        <v>439</v>
      </c>
    </row>
    <row r="894" spans="1:18" x14ac:dyDescent="0.35">
      <c r="A894">
        <v>892</v>
      </c>
      <c r="B894" t="str">
        <f>'Exploratory Data Analysis - vid'!B893</f>
        <v>EtcDlcBJMPA</v>
      </c>
      <c r="C894">
        <f>'Exploratory Data Analysis - vid'!N893</f>
        <v>9</v>
      </c>
      <c r="D894">
        <f>'Exploratory Data Analysis - vid'!O893</f>
        <v>2019</v>
      </c>
      <c r="E894">
        <f>IF('Exploratory Data Analysis - vid'!$AF893 = 'Multiple LR'!E$2,1,0)</f>
        <v>1</v>
      </c>
      <c r="F894">
        <f>IF('Exploratory Data Analysis - vid'!$AF893 = 'Multiple LR'!F$2,1,0)</f>
        <v>0</v>
      </c>
      <c r="G894">
        <f>IF('Exploratory Data Analysis - vid'!$AF893 = 'Multiple LR'!G$2,1,0)</f>
        <v>0</v>
      </c>
      <c r="H894">
        <f>IF('Exploratory Data Analysis - vid'!$AF893 = 'Multiple LR'!H$2,1,0)</f>
        <v>0</v>
      </c>
      <c r="I894">
        <f xml:space="preserve"> IF('Exploratory Data Analysis - vid'!$AL893='Multiple LR'!I$2,1,0)</f>
        <v>0</v>
      </c>
      <c r="J894">
        <f xml:space="preserve"> IF('Exploratory Data Analysis - vid'!$AL893='Multiple LR'!J$2,1,0)</f>
        <v>0</v>
      </c>
      <c r="K894">
        <f xml:space="preserve"> IF('Exploratory Data Analysis - vid'!$AL893='Multiple LR'!K$2,1,0)</f>
        <v>0</v>
      </c>
      <c r="L894">
        <f xml:space="preserve"> IF('Exploratory Data Analysis - vid'!$AL893='Multiple LR'!L$2,1,0)</f>
        <v>0</v>
      </c>
      <c r="M894">
        <f xml:space="preserve"> IF('Exploratory Data Analysis - vid'!$AL893='Multiple LR'!M$2,1,0)</f>
        <v>0</v>
      </c>
      <c r="N894">
        <f xml:space="preserve"> IF('Exploratory Data Analysis - vid'!$AL893='Multiple LR'!N$2,1,0)</f>
        <v>1</v>
      </c>
      <c r="O894">
        <v>391</v>
      </c>
      <c r="P894">
        <f>'Exploratory Data Analysis - vid'!V893</f>
        <v>19099</v>
      </c>
      <c r="Q894">
        <f t="shared" si="13"/>
        <v>9.8573912566431545</v>
      </c>
      <c r="R894">
        <f>'Exploratory Data Analysis - vid'!X893</f>
        <v>309</v>
      </c>
    </row>
    <row r="895" spans="1:18" x14ac:dyDescent="0.35">
      <c r="A895">
        <v>893</v>
      </c>
      <c r="B895" t="str">
        <f>'Exploratory Data Analysis - vid'!B894</f>
        <v>p4iAkAKURyA</v>
      </c>
      <c r="C895">
        <f>'Exploratory Data Analysis - vid'!N894</f>
        <v>8</v>
      </c>
      <c r="D895">
        <f>'Exploratory Data Analysis - vid'!O894</f>
        <v>2019</v>
      </c>
      <c r="E895">
        <f>IF('Exploratory Data Analysis - vid'!$AF894 = 'Multiple LR'!E$2,1,0)</f>
        <v>0</v>
      </c>
      <c r="F895">
        <f>IF('Exploratory Data Analysis - vid'!$AF894 = 'Multiple LR'!F$2,1,0)</f>
        <v>1</v>
      </c>
      <c r="G895">
        <f>IF('Exploratory Data Analysis - vid'!$AF894 = 'Multiple LR'!G$2,1,0)</f>
        <v>0</v>
      </c>
      <c r="H895">
        <f>IF('Exploratory Data Analysis - vid'!$AF894 = 'Multiple LR'!H$2,1,0)</f>
        <v>0</v>
      </c>
      <c r="I895">
        <f xml:space="preserve"> IF('Exploratory Data Analysis - vid'!$AL894='Multiple LR'!I$2,1,0)</f>
        <v>0</v>
      </c>
      <c r="J895">
        <f xml:space="preserve"> IF('Exploratory Data Analysis - vid'!$AL894='Multiple LR'!J$2,1,0)</f>
        <v>0</v>
      </c>
      <c r="K895">
        <f xml:space="preserve"> IF('Exploratory Data Analysis - vid'!$AL894='Multiple LR'!K$2,1,0)</f>
        <v>1</v>
      </c>
      <c r="L895">
        <f xml:space="preserve"> IF('Exploratory Data Analysis - vid'!$AL894='Multiple LR'!L$2,1,0)</f>
        <v>0</v>
      </c>
      <c r="M895">
        <f xml:space="preserve"> IF('Exploratory Data Analysis - vid'!$AL894='Multiple LR'!M$2,1,0)</f>
        <v>0</v>
      </c>
      <c r="N895">
        <f xml:space="preserve"> IF('Exploratory Data Analysis - vid'!$AL894='Multiple LR'!N$2,1,0)</f>
        <v>0</v>
      </c>
      <c r="O895">
        <v>1031</v>
      </c>
      <c r="P895">
        <f>'Exploratory Data Analysis - vid'!V894</f>
        <v>6840</v>
      </c>
      <c r="Q895">
        <f t="shared" si="13"/>
        <v>8.8305430106165961</v>
      </c>
      <c r="R895">
        <f>'Exploratory Data Analysis - vid'!X894</f>
        <v>136</v>
      </c>
    </row>
    <row r="896" spans="1:18" x14ac:dyDescent="0.35">
      <c r="A896">
        <v>894</v>
      </c>
      <c r="B896" t="str">
        <f>'Exploratory Data Analysis - vid'!B895</f>
        <v>sYfUA6BTEkM</v>
      </c>
      <c r="C896">
        <f>'Exploratory Data Analysis - vid'!N895</f>
        <v>8</v>
      </c>
      <c r="D896">
        <f>'Exploratory Data Analysis - vid'!O895</f>
        <v>2019</v>
      </c>
      <c r="E896">
        <f>IF('Exploratory Data Analysis - vid'!$AF895 = 'Multiple LR'!E$2,1,0)</f>
        <v>0</v>
      </c>
      <c r="F896">
        <f>IF('Exploratory Data Analysis - vid'!$AF895 = 'Multiple LR'!F$2,1,0)</f>
        <v>0</v>
      </c>
      <c r="G896">
        <f>IF('Exploratory Data Analysis - vid'!$AF895 = 'Multiple LR'!G$2,1,0)</f>
        <v>1</v>
      </c>
      <c r="H896">
        <f>IF('Exploratory Data Analysis - vid'!$AF895 = 'Multiple LR'!H$2,1,0)</f>
        <v>0</v>
      </c>
      <c r="I896">
        <f xml:space="preserve"> IF('Exploratory Data Analysis - vid'!$AL895='Multiple LR'!I$2,1,0)</f>
        <v>0</v>
      </c>
      <c r="J896">
        <f xml:space="preserve"> IF('Exploratory Data Analysis - vid'!$AL895='Multiple LR'!J$2,1,0)</f>
        <v>0</v>
      </c>
      <c r="K896">
        <f xml:space="preserve"> IF('Exploratory Data Analysis - vid'!$AL895='Multiple LR'!K$2,1,0)</f>
        <v>0</v>
      </c>
      <c r="L896">
        <f xml:space="preserve"> IF('Exploratory Data Analysis - vid'!$AL895='Multiple LR'!L$2,1,0)</f>
        <v>1</v>
      </c>
      <c r="M896">
        <f xml:space="preserve"> IF('Exploratory Data Analysis - vid'!$AL895='Multiple LR'!M$2,1,0)</f>
        <v>0</v>
      </c>
      <c r="N896">
        <f xml:space="preserve"> IF('Exploratory Data Analysis - vid'!$AL895='Multiple LR'!N$2,1,0)</f>
        <v>0</v>
      </c>
      <c r="O896">
        <v>330</v>
      </c>
      <c r="P896">
        <f>'Exploratory Data Analysis - vid'!V895</f>
        <v>16442</v>
      </c>
      <c r="Q896">
        <f t="shared" si="13"/>
        <v>9.707594315712079</v>
      </c>
      <c r="R896">
        <f>'Exploratory Data Analysis - vid'!X895</f>
        <v>267</v>
      </c>
    </row>
    <row r="897" spans="1:18" x14ac:dyDescent="0.35">
      <c r="A897">
        <v>895</v>
      </c>
      <c r="B897" t="str">
        <f>'Exploratory Data Analysis - vid'!B896</f>
        <v>DQsk3DMVdmA</v>
      </c>
      <c r="C897">
        <f>'Exploratory Data Analysis - vid'!N896</f>
        <v>8</v>
      </c>
      <c r="D897">
        <f>'Exploratory Data Analysis - vid'!O896</f>
        <v>2019</v>
      </c>
      <c r="E897">
        <f>IF('Exploratory Data Analysis - vid'!$AF896 = 'Multiple LR'!E$2,1,0)</f>
        <v>0</v>
      </c>
      <c r="F897">
        <f>IF('Exploratory Data Analysis - vid'!$AF896 = 'Multiple LR'!F$2,1,0)</f>
        <v>1</v>
      </c>
      <c r="G897">
        <f>IF('Exploratory Data Analysis - vid'!$AF896 = 'Multiple LR'!G$2,1,0)</f>
        <v>0</v>
      </c>
      <c r="H897">
        <f>IF('Exploratory Data Analysis - vid'!$AF896 = 'Multiple LR'!H$2,1,0)</f>
        <v>0</v>
      </c>
      <c r="I897">
        <f xml:space="preserve"> IF('Exploratory Data Analysis - vid'!$AL896='Multiple LR'!I$2,1,0)</f>
        <v>0</v>
      </c>
      <c r="J897">
        <f xml:space="preserve"> IF('Exploratory Data Analysis - vid'!$AL896='Multiple LR'!J$2,1,0)</f>
        <v>0</v>
      </c>
      <c r="K897">
        <f xml:space="preserve"> IF('Exploratory Data Analysis - vid'!$AL896='Multiple LR'!K$2,1,0)</f>
        <v>0</v>
      </c>
      <c r="L897">
        <f xml:space="preserve"> IF('Exploratory Data Analysis - vid'!$AL896='Multiple LR'!L$2,1,0)</f>
        <v>0</v>
      </c>
      <c r="M897">
        <f xml:space="preserve"> IF('Exploratory Data Analysis - vid'!$AL896='Multiple LR'!M$2,1,0)</f>
        <v>0</v>
      </c>
      <c r="N897">
        <f xml:space="preserve"> IF('Exploratory Data Analysis - vid'!$AL896='Multiple LR'!N$2,1,0)</f>
        <v>1</v>
      </c>
      <c r="O897">
        <v>1063</v>
      </c>
      <c r="P897">
        <f>'Exploratory Data Analysis - vid'!V896</f>
        <v>6278</v>
      </c>
      <c r="Q897">
        <f t="shared" si="13"/>
        <v>8.7448067374018983</v>
      </c>
      <c r="R897">
        <f>'Exploratory Data Analysis - vid'!X896</f>
        <v>131</v>
      </c>
    </row>
    <row r="898" spans="1:18" x14ac:dyDescent="0.35">
      <c r="A898">
        <v>896</v>
      </c>
      <c r="B898" t="str">
        <f>'Exploratory Data Analysis - vid'!B897</f>
        <v>ge8n9ba-twE</v>
      </c>
      <c r="C898">
        <f>'Exploratory Data Analysis - vid'!N897</f>
        <v>8</v>
      </c>
      <c r="D898">
        <f>'Exploratory Data Analysis - vid'!O897</f>
        <v>2019</v>
      </c>
      <c r="E898">
        <f>IF('Exploratory Data Analysis - vid'!$AF897 = 'Multiple LR'!E$2,1,0)</f>
        <v>1</v>
      </c>
      <c r="F898">
        <f>IF('Exploratory Data Analysis - vid'!$AF897 = 'Multiple LR'!F$2,1,0)</f>
        <v>0</v>
      </c>
      <c r="G898">
        <f>IF('Exploratory Data Analysis - vid'!$AF897 = 'Multiple LR'!G$2,1,0)</f>
        <v>0</v>
      </c>
      <c r="H898">
        <f>IF('Exploratory Data Analysis - vid'!$AF897 = 'Multiple LR'!H$2,1,0)</f>
        <v>0</v>
      </c>
      <c r="I898">
        <f xml:space="preserve"> IF('Exploratory Data Analysis - vid'!$AL897='Multiple LR'!I$2,1,0)</f>
        <v>0</v>
      </c>
      <c r="J898">
        <f xml:space="preserve"> IF('Exploratory Data Analysis - vid'!$AL897='Multiple LR'!J$2,1,0)</f>
        <v>1</v>
      </c>
      <c r="K898">
        <f xml:space="preserve"> IF('Exploratory Data Analysis - vid'!$AL897='Multiple LR'!K$2,1,0)</f>
        <v>0</v>
      </c>
      <c r="L898">
        <f xml:space="preserve"> IF('Exploratory Data Analysis - vid'!$AL897='Multiple LR'!L$2,1,0)</f>
        <v>0</v>
      </c>
      <c r="M898">
        <f xml:space="preserve"> IF('Exploratory Data Analysis - vid'!$AL897='Multiple LR'!M$2,1,0)</f>
        <v>0</v>
      </c>
      <c r="N898">
        <f xml:space="preserve"> IF('Exploratory Data Analysis - vid'!$AL897='Multiple LR'!N$2,1,0)</f>
        <v>0</v>
      </c>
      <c r="O898">
        <v>221</v>
      </c>
      <c r="P898">
        <f>'Exploratory Data Analysis - vid'!V897</f>
        <v>139901</v>
      </c>
      <c r="Q898">
        <f t="shared" si="13"/>
        <v>11.848690308590857</v>
      </c>
      <c r="R898">
        <f>'Exploratory Data Analysis - vid'!X897</f>
        <v>3405</v>
      </c>
    </row>
    <row r="899" spans="1:18" x14ac:dyDescent="0.35">
      <c r="A899">
        <v>897</v>
      </c>
      <c r="B899" t="str">
        <f>'Exploratory Data Analysis - vid'!B898</f>
        <v>BJ2Vue18aTE</v>
      </c>
      <c r="C899">
        <f>'Exploratory Data Analysis - vid'!N898</f>
        <v>8</v>
      </c>
      <c r="D899">
        <f>'Exploratory Data Analysis - vid'!O898</f>
        <v>2019</v>
      </c>
      <c r="E899">
        <f>IF('Exploratory Data Analysis - vid'!$AF898 = 'Multiple LR'!E$2,1,0)</f>
        <v>0</v>
      </c>
      <c r="F899">
        <f>IF('Exploratory Data Analysis - vid'!$AF898 = 'Multiple LR'!F$2,1,0)</f>
        <v>1</v>
      </c>
      <c r="G899">
        <f>IF('Exploratory Data Analysis - vid'!$AF898 = 'Multiple LR'!G$2,1,0)</f>
        <v>0</v>
      </c>
      <c r="H899">
        <f>IF('Exploratory Data Analysis - vid'!$AF898 = 'Multiple LR'!H$2,1,0)</f>
        <v>0</v>
      </c>
      <c r="I899">
        <f xml:space="preserve"> IF('Exploratory Data Analysis - vid'!$AL898='Multiple LR'!I$2,1,0)</f>
        <v>0</v>
      </c>
      <c r="J899">
        <f xml:space="preserve"> IF('Exploratory Data Analysis - vid'!$AL898='Multiple LR'!J$2,1,0)</f>
        <v>0</v>
      </c>
      <c r="K899">
        <f xml:space="preserve"> IF('Exploratory Data Analysis - vid'!$AL898='Multiple LR'!K$2,1,0)</f>
        <v>0</v>
      </c>
      <c r="L899">
        <f xml:space="preserve"> IF('Exploratory Data Analysis - vid'!$AL898='Multiple LR'!L$2,1,0)</f>
        <v>0</v>
      </c>
      <c r="M899">
        <f xml:space="preserve"> IF('Exploratory Data Analysis - vid'!$AL898='Multiple LR'!M$2,1,0)</f>
        <v>0</v>
      </c>
      <c r="N899">
        <f xml:space="preserve"> IF('Exploratory Data Analysis - vid'!$AL898='Multiple LR'!N$2,1,0)</f>
        <v>1</v>
      </c>
      <c r="O899">
        <v>242</v>
      </c>
      <c r="P899">
        <f>'Exploratory Data Analysis - vid'!V898</f>
        <v>233158</v>
      </c>
      <c r="Q899">
        <f t="shared" si="13"/>
        <v>12.359471614322045</v>
      </c>
      <c r="R899">
        <f>'Exploratory Data Analysis - vid'!X898</f>
        <v>5489</v>
      </c>
    </row>
    <row r="900" spans="1:18" x14ac:dyDescent="0.35">
      <c r="A900">
        <v>898</v>
      </c>
      <c r="B900" t="str">
        <f>'Exploratory Data Analysis - vid'!B899</f>
        <v>pCX_zogzbE8</v>
      </c>
      <c r="C900">
        <f>'Exploratory Data Analysis - vid'!N899</f>
        <v>8</v>
      </c>
      <c r="D900">
        <f>'Exploratory Data Analysis - vid'!O899</f>
        <v>2019</v>
      </c>
      <c r="E900">
        <f>IF('Exploratory Data Analysis - vid'!$AF899 = 'Multiple LR'!E$2,1,0)</f>
        <v>1</v>
      </c>
      <c r="F900">
        <f>IF('Exploratory Data Analysis - vid'!$AF899 = 'Multiple LR'!F$2,1,0)</f>
        <v>0</v>
      </c>
      <c r="G900">
        <f>IF('Exploratory Data Analysis - vid'!$AF899 = 'Multiple LR'!G$2,1,0)</f>
        <v>0</v>
      </c>
      <c r="H900">
        <f>IF('Exploratory Data Analysis - vid'!$AF899 = 'Multiple LR'!H$2,1,0)</f>
        <v>0</v>
      </c>
      <c r="I900">
        <f xml:space="preserve"> IF('Exploratory Data Analysis - vid'!$AL899='Multiple LR'!I$2,1,0)</f>
        <v>0</v>
      </c>
      <c r="J900">
        <f xml:space="preserve"> IF('Exploratory Data Analysis - vid'!$AL899='Multiple LR'!J$2,1,0)</f>
        <v>0</v>
      </c>
      <c r="K900">
        <f xml:space="preserve"> IF('Exploratory Data Analysis - vid'!$AL899='Multiple LR'!K$2,1,0)</f>
        <v>1</v>
      </c>
      <c r="L900">
        <f xml:space="preserve"> IF('Exploratory Data Analysis - vid'!$AL899='Multiple LR'!L$2,1,0)</f>
        <v>0</v>
      </c>
      <c r="M900">
        <f xml:space="preserve"> IF('Exploratory Data Analysis - vid'!$AL899='Multiple LR'!M$2,1,0)</f>
        <v>0</v>
      </c>
      <c r="N900">
        <f xml:space="preserve"> IF('Exploratory Data Analysis - vid'!$AL899='Multiple LR'!N$2,1,0)</f>
        <v>0</v>
      </c>
      <c r="O900">
        <v>461</v>
      </c>
      <c r="P900">
        <f>'Exploratory Data Analysis - vid'!V899</f>
        <v>268658</v>
      </c>
      <c r="Q900">
        <f t="shared" ref="Q900:Q963" si="14">LN(P900)</f>
        <v>12.501194474235836</v>
      </c>
      <c r="R900">
        <f>'Exploratory Data Analysis - vid'!X899</f>
        <v>5607</v>
      </c>
    </row>
    <row r="901" spans="1:18" x14ac:dyDescent="0.35">
      <c r="A901">
        <v>899</v>
      </c>
      <c r="B901" t="str">
        <f>'Exploratory Data Analysis - vid'!B900</f>
        <v>DndRc2Ft21o</v>
      </c>
      <c r="C901">
        <f>'Exploratory Data Analysis - vid'!N900</f>
        <v>8</v>
      </c>
      <c r="D901">
        <f>'Exploratory Data Analysis - vid'!O900</f>
        <v>2019</v>
      </c>
      <c r="E901">
        <f>IF('Exploratory Data Analysis - vid'!$AF900 = 'Multiple LR'!E$2,1,0)</f>
        <v>0</v>
      </c>
      <c r="F901">
        <f>IF('Exploratory Data Analysis - vid'!$AF900 = 'Multiple LR'!F$2,1,0)</f>
        <v>1</v>
      </c>
      <c r="G901">
        <f>IF('Exploratory Data Analysis - vid'!$AF900 = 'Multiple LR'!G$2,1,0)</f>
        <v>0</v>
      </c>
      <c r="H901">
        <f>IF('Exploratory Data Analysis - vid'!$AF900 = 'Multiple LR'!H$2,1,0)</f>
        <v>0</v>
      </c>
      <c r="I901">
        <f xml:space="preserve"> IF('Exploratory Data Analysis - vid'!$AL900='Multiple LR'!I$2,1,0)</f>
        <v>0</v>
      </c>
      <c r="J901">
        <f xml:space="preserve"> IF('Exploratory Data Analysis - vid'!$AL900='Multiple LR'!J$2,1,0)</f>
        <v>0</v>
      </c>
      <c r="K901">
        <f xml:space="preserve"> IF('Exploratory Data Analysis - vid'!$AL900='Multiple LR'!K$2,1,0)</f>
        <v>0</v>
      </c>
      <c r="L901">
        <f xml:space="preserve"> IF('Exploratory Data Analysis - vid'!$AL900='Multiple LR'!L$2,1,0)</f>
        <v>0</v>
      </c>
      <c r="M901">
        <f xml:space="preserve"> IF('Exploratory Data Analysis - vid'!$AL900='Multiple LR'!M$2,1,0)</f>
        <v>0</v>
      </c>
      <c r="N901">
        <f xml:space="preserve"> IF('Exploratory Data Analysis - vid'!$AL900='Multiple LR'!N$2,1,0)</f>
        <v>1</v>
      </c>
      <c r="O901">
        <v>231</v>
      </c>
      <c r="P901">
        <f>'Exploratory Data Analysis - vid'!V900</f>
        <v>86118</v>
      </c>
      <c r="Q901">
        <f t="shared" si="14"/>
        <v>11.363473727799436</v>
      </c>
      <c r="R901">
        <f>'Exploratory Data Analysis - vid'!X900</f>
        <v>2197</v>
      </c>
    </row>
    <row r="902" spans="1:18" x14ac:dyDescent="0.35">
      <c r="A902">
        <v>900</v>
      </c>
      <c r="B902" t="str">
        <f>'Exploratory Data Analysis - vid'!B901</f>
        <v>QpfeMbD-eBo</v>
      </c>
      <c r="C902">
        <f>'Exploratory Data Analysis - vid'!N901</f>
        <v>8</v>
      </c>
      <c r="D902">
        <f>'Exploratory Data Analysis - vid'!O901</f>
        <v>2019</v>
      </c>
      <c r="E902">
        <f>IF('Exploratory Data Analysis - vid'!$AF901 = 'Multiple LR'!E$2,1,0)</f>
        <v>0</v>
      </c>
      <c r="F902">
        <f>IF('Exploratory Data Analysis - vid'!$AF901 = 'Multiple LR'!F$2,1,0)</f>
        <v>1</v>
      </c>
      <c r="G902">
        <f>IF('Exploratory Data Analysis - vid'!$AF901 = 'Multiple LR'!G$2,1,0)</f>
        <v>0</v>
      </c>
      <c r="H902">
        <f>IF('Exploratory Data Analysis - vid'!$AF901 = 'Multiple LR'!H$2,1,0)</f>
        <v>0</v>
      </c>
      <c r="I902">
        <f xml:space="preserve"> IF('Exploratory Data Analysis - vid'!$AL901='Multiple LR'!I$2,1,0)</f>
        <v>0</v>
      </c>
      <c r="J902">
        <f xml:space="preserve"> IF('Exploratory Data Analysis - vid'!$AL901='Multiple LR'!J$2,1,0)</f>
        <v>0</v>
      </c>
      <c r="K902">
        <f xml:space="preserve"> IF('Exploratory Data Analysis - vid'!$AL901='Multiple LR'!K$2,1,0)</f>
        <v>0</v>
      </c>
      <c r="L902">
        <f xml:space="preserve"> IF('Exploratory Data Analysis - vid'!$AL901='Multiple LR'!L$2,1,0)</f>
        <v>0</v>
      </c>
      <c r="M902">
        <f xml:space="preserve"> IF('Exploratory Data Analysis - vid'!$AL901='Multiple LR'!M$2,1,0)</f>
        <v>0</v>
      </c>
      <c r="N902">
        <f xml:space="preserve"> IF('Exploratory Data Analysis - vid'!$AL901='Multiple LR'!N$2,1,0)</f>
        <v>1</v>
      </c>
      <c r="O902">
        <v>332</v>
      </c>
      <c r="P902">
        <f>'Exploratory Data Analysis - vid'!V901</f>
        <v>17928</v>
      </c>
      <c r="Q902">
        <f t="shared" si="14"/>
        <v>9.7941190154807636</v>
      </c>
      <c r="R902">
        <f>'Exploratory Data Analysis - vid'!X901</f>
        <v>342</v>
      </c>
    </row>
    <row r="903" spans="1:18" x14ac:dyDescent="0.35">
      <c r="A903">
        <v>901</v>
      </c>
      <c r="B903" t="str">
        <f>'Exploratory Data Analysis - vid'!B902</f>
        <v>aShycKgS7xg</v>
      </c>
      <c r="C903">
        <f>'Exploratory Data Analysis - vid'!N902</f>
        <v>8</v>
      </c>
      <c r="D903">
        <f>'Exploratory Data Analysis - vid'!O902</f>
        <v>2019</v>
      </c>
      <c r="E903">
        <f>IF('Exploratory Data Analysis - vid'!$AF902 = 'Multiple LR'!E$2,1,0)</f>
        <v>0</v>
      </c>
      <c r="F903">
        <f>IF('Exploratory Data Analysis - vid'!$AF902 = 'Multiple LR'!F$2,1,0)</f>
        <v>1</v>
      </c>
      <c r="G903">
        <f>IF('Exploratory Data Analysis - vid'!$AF902 = 'Multiple LR'!G$2,1,0)</f>
        <v>0</v>
      </c>
      <c r="H903">
        <f>IF('Exploratory Data Analysis - vid'!$AF902 = 'Multiple LR'!H$2,1,0)</f>
        <v>0</v>
      </c>
      <c r="I903">
        <f xml:space="preserve"> IF('Exploratory Data Analysis - vid'!$AL902='Multiple LR'!I$2,1,0)</f>
        <v>0</v>
      </c>
      <c r="J903">
        <f xml:space="preserve"> IF('Exploratory Data Analysis - vid'!$AL902='Multiple LR'!J$2,1,0)</f>
        <v>0</v>
      </c>
      <c r="K903">
        <f xml:space="preserve"> IF('Exploratory Data Analysis - vid'!$AL902='Multiple LR'!K$2,1,0)</f>
        <v>0</v>
      </c>
      <c r="L903">
        <f xml:space="preserve"> IF('Exploratory Data Analysis - vid'!$AL902='Multiple LR'!L$2,1,0)</f>
        <v>0</v>
      </c>
      <c r="M903">
        <f xml:space="preserve"> IF('Exploratory Data Analysis - vid'!$AL902='Multiple LR'!M$2,1,0)</f>
        <v>0</v>
      </c>
      <c r="N903">
        <f xml:space="preserve"> IF('Exploratory Data Analysis - vid'!$AL902='Multiple LR'!N$2,1,0)</f>
        <v>1</v>
      </c>
      <c r="O903">
        <v>345</v>
      </c>
      <c r="P903">
        <f>'Exploratory Data Analysis - vid'!V902</f>
        <v>122718</v>
      </c>
      <c r="Q903">
        <f t="shared" si="14"/>
        <v>11.717644319206221</v>
      </c>
      <c r="R903">
        <f>'Exploratory Data Analysis - vid'!X902</f>
        <v>3293</v>
      </c>
    </row>
    <row r="904" spans="1:18" x14ac:dyDescent="0.35">
      <c r="A904">
        <v>902</v>
      </c>
      <c r="B904" t="str">
        <f>'Exploratory Data Analysis - vid'!B903</f>
        <v>NDkVI0XLoXE</v>
      </c>
      <c r="C904">
        <f>'Exploratory Data Analysis - vid'!N903</f>
        <v>8</v>
      </c>
      <c r="D904">
        <f>'Exploratory Data Analysis - vid'!O903</f>
        <v>2019</v>
      </c>
      <c r="E904">
        <f>IF('Exploratory Data Analysis - vid'!$AF903 = 'Multiple LR'!E$2,1,0)</f>
        <v>0</v>
      </c>
      <c r="F904">
        <f>IF('Exploratory Data Analysis - vid'!$AF903 = 'Multiple LR'!F$2,1,0)</f>
        <v>1</v>
      </c>
      <c r="G904">
        <f>IF('Exploratory Data Analysis - vid'!$AF903 = 'Multiple LR'!G$2,1,0)</f>
        <v>0</v>
      </c>
      <c r="H904">
        <f>IF('Exploratory Data Analysis - vid'!$AF903 = 'Multiple LR'!H$2,1,0)</f>
        <v>0</v>
      </c>
      <c r="I904">
        <f xml:space="preserve"> IF('Exploratory Data Analysis - vid'!$AL903='Multiple LR'!I$2,1,0)</f>
        <v>0</v>
      </c>
      <c r="J904">
        <f xml:space="preserve"> IF('Exploratory Data Analysis - vid'!$AL903='Multiple LR'!J$2,1,0)</f>
        <v>0</v>
      </c>
      <c r="K904">
        <f xml:space="preserve"> IF('Exploratory Data Analysis - vid'!$AL903='Multiple LR'!K$2,1,0)</f>
        <v>0</v>
      </c>
      <c r="L904">
        <f xml:space="preserve"> IF('Exploratory Data Analysis - vid'!$AL903='Multiple LR'!L$2,1,0)</f>
        <v>0</v>
      </c>
      <c r="M904">
        <f xml:space="preserve"> IF('Exploratory Data Analysis - vid'!$AL903='Multiple LR'!M$2,1,0)</f>
        <v>0</v>
      </c>
      <c r="N904">
        <f xml:space="preserve"> IF('Exploratory Data Analysis - vid'!$AL903='Multiple LR'!N$2,1,0)</f>
        <v>1</v>
      </c>
      <c r="O904">
        <v>405</v>
      </c>
      <c r="P904">
        <f>'Exploratory Data Analysis - vid'!V903</f>
        <v>65644</v>
      </c>
      <c r="Q904">
        <f t="shared" si="14"/>
        <v>11.092001481799519</v>
      </c>
      <c r="R904">
        <f>'Exploratory Data Analysis - vid'!X903</f>
        <v>1231</v>
      </c>
    </row>
    <row r="905" spans="1:18" x14ac:dyDescent="0.35">
      <c r="A905">
        <v>903</v>
      </c>
      <c r="B905" t="str">
        <f>'Exploratory Data Analysis - vid'!B904</f>
        <v>gydUTWxeXDw</v>
      </c>
      <c r="C905">
        <f>'Exploratory Data Analysis - vid'!N904</f>
        <v>8</v>
      </c>
      <c r="D905">
        <f>'Exploratory Data Analysis - vid'!O904</f>
        <v>2019</v>
      </c>
      <c r="E905">
        <f>IF('Exploratory Data Analysis - vid'!$AF904 = 'Multiple LR'!E$2,1,0)</f>
        <v>0</v>
      </c>
      <c r="F905">
        <f>IF('Exploratory Data Analysis - vid'!$AF904 = 'Multiple LR'!F$2,1,0)</f>
        <v>1</v>
      </c>
      <c r="G905">
        <f>IF('Exploratory Data Analysis - vid'!$AF904 = 'Multiple LR'!G$2,1,0)</f>
        <v>0</v>
      </c>
      <c r="H905">
        <f>IF('Exploratory Data Analysis - vid'!$AF904 = 'Multiple LR'!H$2,1,0)</f>
        <v>0</v>
      </c>
      <c r="I905">
        <f xml:space="preserve"> IF('Exploratory Data Analysis - vid'!$AL904='Multiple LR'!I$2,1,0)</f>
        <v>0</v>
      </c>
      <c r="J905">
        <f xml:space="preserve"> IF('Exploratory Data Analysis - vid'!$AL904='Multiple LR'!J$2,1,0)</f>
        <v>0</v>
      </c>
      <c r="K905">
        <f xml:space="preserve"> IF('Exploratory Data Analysis - vid'!$AL904='Multiple LR'!K$2,1,0)</f>
        <v>1</v>
      </c>
      <c r="L905">
        <f xml:space="preserve"> IF('Exploratory Data Analysis - vid'!$AL904='Multiple LR'!L$2,1,0)</f>
        <v>0</v>
      </c>
      <c r="M905">
        <f xml:space="preserve"> IF('Exploratory Data Analysis - vid'!$AL904='Multiple LR'!M$2,1,0)</f>
        <v>0</v>
      </c>
      <c r="N905">
        <f xml:space="preserve"> IF('Exploratory Data Analysis - vid'!$AL904='Multiple LR'!N$2,1,0)</f>
        <v>0</v>
      </c>
      <c r="O905">
        <v>242</v>
      </c>
      <c r="P905">
        <f>'Exploratory Data Analysis - vid'!V904</f>
        <v>12954</v>
      </c>
      <c r="Q905">
        <f t="shared" si="14"/>
        <v>9.4691598997428628</v>
      </c>
      <c r="R905">
        <f>'Exploratory Data Analysis - vid'!X904</f>
        <v>196</v>
      </c>
    </row>
    <row r="906" spans="1:18" x14ac:dyDescent="0.35">
      <c r="A906">
        <v>904</v>
      </c>
      <c r="B906" t="str">
        <f>'Exploratory Data Analysis - vid'!B905</f>
        <v>9RuP3hNAQaw</v>
      </c>
      <c r="C906">
        <f>'Exploratory Data Analysis - vid'!N905</f>
        <v>7</v>
      </c>
      <c r="D906">
        <f>'Exploratory Data Analysis - vid'!O905</f>
        <v>2019</v>
      </c>
      <c r="E906">
        <f>IF('Exploratory Data Analysis - vid'!$AF905 = 'Multiple LR'!E$2,1,0)</f>
        <v>0</v>
      </c>
      <c r="F906">
        <f>IF('Exploratory Data Analysis - vid'!$AF905 = 'Multiple LR'!F$2,1,0)</f>
        <v>1</v>
      </c>
      <c r="G906">
        <f>IF('Exploratory Data Analysis - vid'!$AF905 = 'Multiple LR'!G$2,1,0)</f>
        <v>0</v>
      </c>
      <c r="H906">
        <f>IF('Exploratory Data Analysis - vid'!$AF905 = 'Multiple LR'!H$2,1,0)</f>
        <v>0</v>
      </c>
      <c r="I906">
        <f xml:space="preserve"> IF('Exploratory Data Analysis - vid'!$AL905='Multiple LR'!I$2,1,0)</f>
        <v>0</v>
      </c>
      <c r="J906">
        <f xml:space="preserve"> IF('Exploratory Data Analysis - vid'!$AL905='Multiple LR'!J$2,1,0)</f>
        <v>0</v>
      </c>
      <c r="K906">
        <f xml:space="preserve"> IF('Exploratory Data Analysis - vid'!$AL905='Multiple LR'!K$2,1,0)</f>
        <v>0</v>
      </c>
      <c r="L906">
        <f xml:space="preserve"> IF('Exploratory Data Analysis - vid'!$AL905='Multiple LR'!L$2,1,0)</f>
        <v>0</v>
      </c>
      <c r="M906">
        <f xml:space="preserve"> IF('Exploratory Data Analysis - vid'!$AL905='Multiple LR'!M$2,1,0)</f>
        <v>0</v>
      </c>
      <c r="N906">
        <f xml:space="preserve"> IF('Exploratory Data Analysis - vid'!$AL905='Multiple LR'!N$2,1,0)</f>
        <v>1</v>
      </c>
      <c r="O906">
        <v>478</v>
      </c>
      <c r="P906">
        <f>'Exploratory Data Analysis - vid'!V905</f>
        <v>10385</v>
      </c>
      <c r="Q906">
        <f t="shared" si="14"/>
        <v>9.2481177363102134</v>
      </c>
      <c r="R906">
        <f>'Exploratory Data Analysis - vid'!X905</f>
        <v>152</v>
      </c>
    </row>
    <row r="907" spans="1:18" x14ac:dyDescent="0.35">
      <c r="A907">
        <v>905</v>
      </c>
      <c r="B907" t="str">
        <f>'Exploratory Data Analysis - vid'!B906</f>
        <v>KCvyvT_FnMM</v>
      </c>
      <c r="C907">
        <f>'Exploratory Data Analysis - vid'!N906</f>
        <v>7</v>
      </c>
      <c r="D907">
        <f>'Exploratory Data Analysis - vid'!O906</f>
        <v>2019</v>
      </c>
      <c r="E907">
        <f>IF('Exploratory Data Analysis - vid'!$AF906 = 'Multiple LR'!E$2,1,0)</f>
        <v>0</v>
      </c>
      <c r="F907">
        <f>IF('Exploratory Data Analysis - vid'!$AF906 = 'Multiple LR'!F$2,1,0)</f>
        <v>1</v>
      </c>
      <c r="G907">
        <f>IF('Exploratory Data Analysis - vid'!$AF906 = 'Multiple LR'!G$2,1,0)</f>
        <v>0</v>
      </c>
      <c r="H907">
        <f>IF('Exploratory Data Analysis - vid'!$AF906 = 'Multiple LR'!H$2,1,0)</f>
        <v>0</v>
      </c>
      <c r="I907">
        <f xml:space="preserve"> IF('Exploratory Data Analysis - vid'!$AL906='Multiple LR'!I$2,1,0)</f>
        <v>0</v>
      </c>
      <c r="J907">
        <f xml:space="preserve"> IF('Exploratory Data Analysis - vid'!$AL906='Multiple LR'!J$2,1,0)</f>
        <v>1</v>
      </c>
      <c r="K907">
        <f xml:space="preserve"> IF('Exploratory Data Analysis - vid'!$AL906='Multiple LR'!K$2,1,0)</f>
        <v>0</v>
      </c>
      <c r="L907">
        <f xml:space="preserve"> IF('Exploratory Data Analysis - vid'!$AL906='Multiple LR'!L$2,1,0)</f>
        <v>0</v>
      </c>
      <c r="M907">
        <f xml:space="preserve"> IF('Exploratory Data Analysis - vid'!$AL906='Multiple LR'!M$2,1,0)</f>
        <v>0</v>
      </c>
      <c r="N907">
        <f xml:space="preserve"> IF('Exploratory Data Analysis - vid'!$AL906='Multiple LR'!N$2,1,0)</f>
        <v>0</v>
      </c>
      <c r="O907">
        <v>630</v>
      </c>
      <c r="P907">
        <f>'Exploratory Data Analysis - vid'!V906</f>
        <v>163251</v>
      </c>
      <c r="Q907">
        <f t="shared" si="14"/>
        <v>12.003044172694189</v>
      </c>
      <c r="R907">
        <f>'Exploratory Data Analysis - vid'!X906</f>
        <v>8874</v>
      </c>
    </row>
    <row r="908" spans="1:18" x14ac:dyDescent="0.35">
      <c r="A908">
        <v>906</v>
      </c>
      <c r="B908" t="str">
        <f>'Exploratory Data Analysis - vid'!B907</f>
        <v>_zTcKDf-MDA</v>
      </c>
      <c r="C908">
        <f>'Exploratory Data Analysis - vid'!N907</f>
        <v>7</v>
      </c>
      <c r="D908">
        <f>'Exploratory Data Analysis - vid'!O907</f>
        <v>2019</v>
      </c>
      <c r="E908">
        <f>IF('Exploratory Data Analysis - vid'!$AF907 = 'Multiple LR'!E$2,1,0)</f>
        <v>0</v>
      </c>
      <c r="F908">
        <f>IF('Exploratory Data Analysis - vid'!$AF907 = 'Multiple LR'!F$2,1,0)</f>
        <v>1</v>
      </c>
      <c r="G908">
        <f>IF('Exploratory Data Analysis - vid'!$AF907 = 'Multiple LR'!G$2,1,0)</f>
        <v>0</v>
      </c>
      <c r="H908">
        <f>IF('Exploratory Data Analysis - vid'!$AF907 = 'Multiple LR'!H$2,1,0)</f>
        <v>0</v>
      </c>
      <c r="I908">
        <f xml:space="preserve"> IF('Exploratory Data Analysis - vid'!$AL907='Multiple LR'!I$2,1,0)</f>
        <v>0</v>
      </c>
      <c r="J908">
        <f xml:space="preserve"> IF('Exploratory Data Analysis - vid'!$AL907='Multiple LR'!J$2,1,0)</f>
        <v>0</v>
      </c>
      <c r="K908">
        <f xml:space="preserve"> IF('Exploratory Data Analysis - vid'!$AL907='Multiple LR'!K$2,1,0)</f>
        <v>0</v>
      </c>
      <c r="L908">
        <f xml:space="preserve"> IF('Exploratory Data Analysis - vid'!$AL907='Multiple LR'!L$2,1,0)</f>
        <v>0</v>
      </c>
      <c r="M908">
        <f xml:space="preserve"> IF('Exploratory Data Analysis - vid'!$AL907='Multiple LR'!M$2,1,0)</f>
        <v>0</v>
      </c>
      <c r="N908">
        <f xml:space="preserve"> IF('Exploratory Data Analysis - vid'!$AL907='Multiple LR'!N$2,1,0)</f>
        <v>1</v>
      </c>
      <c r="O908">
        <v>507</v>
      </c>
      <c r="P908">
        <f>'Exploratory Data Analysis - vid'!V907</f>
        <v>49281</v>
      </c>
      <c r="Q908">
        <f t="shared" si="14"/>
        <v>10.80529389020931</v>
      </c>
      <c r="R908">
        <f>'Exploratory Data Analysis - vid'!X907</f>
        <v>734</v>
      </c>
    </row>
    <row r="909" spans="1:18" x14ac:dyDescent="0.35">
      <c r="A909">
        <v>907</v>
      </c>
      <c r="B909" t="str">
        <f>'Exploratory Data Analysis - vid'!B908</f>
        <v>Ddrk5MdLmXE</v>
      </c>
      <c r="C909">
        <f>'Exploratory Data Analysis - vid'!N908</f>
        <v>7</v>
      </c>
      <c r="D909">
        <f>'Exploratory Data Analysis - vid'!O908</f>
        <v>2019</v>
      </c>
      <c r="E909">
        <f>IF('Exploratory Data Analysis - vid'!$AF908 = 'Multiple LR'!E$2,1,0)</f>
        <v>1</v>
      </c>
      <c r="F909">
        <f>IF('Exploratory Data Analysis - vid'!$AF908 = 'Multiple LR'!F$2,1,0)</f>
        <v>0</v>
      </c>
      <c r="G909">
        <f>IF('Exploratory Data Analysis - vid'!$AF908 = 'Multiple LR'!G$2,1,0)</f>
        <v>0</v>
      </c>
      <c r="H909">
        <f>IF('Exploratory Data Analysis - vid'!$AF908 = 'Multiple LR'!H$2,1,0)</f>
        <v>0</v>
      </c>
      <c r="I909">
        <f xml:space="preserve"> IF('Exploratory Data Analysis - vid'!$AL908='Multiple LR'!I$2,1,0)</f>
        <v>0</v>
      </c>
      <c r="J909">
        <f xml:space="preserve"> IF('Exploratory Data Analysis - vid'!$AL908='Multiple LR'!J$2,1,0)</f>
        <v>1</v>
      </c>
      <c r="K909">
        <f xml:space="preserve"> IF('Exploratory Data Analysis - vid'!$AL908='Multiple LR'!K$2,1,0)</f>
        <v>0</v>
      </c>
      <c r="L909">
        <f xml:space="preserve"> IF('Exploratory Data Analysis - vid'!$AL908='Multiple LR'!L$2,1,0)</f>
        <v>0</v>
      </c>
      <c r="M909">
        <f xml:space="preserve"> IF('Exploratory Data Analysis - vid'!$AL908='Multiple LR'!M$2,1,0)</f>
        <v>0</v>
      </c>
      <c r="N909">
        <f xml:space="preserve"> IF('Exploratory Data Analysis - vid'!$AL908='Multiple LR'!N$2,1,0)</f>
        <v>0</v>
      </c>
      <c r="O909">
        <v>579</v>
      </c>
      <c r="P909">
        <f>'Exploratory Data Analysis - vid'!V908</f>
        <v>14585</v>
      </c>
      <c r="Q909">
        <f t="shared" si="14"/>
        <v>9.5877488823018222</v>
      </c>
      <c r="R909">
        <f>'Exploratory Data Analysis - vid'!X908</f>
        <v>225</v>
      </c>
    </row>
    <row r="910" spans="1:18" x14ac:dyDescent="0.35">
      <c r="A910">
        <v>908</v>
      </c>
      <c r="B910" t="str">
        <f>'Exploratory Data Analysis - vid'!B909</f>
        <v>HYNtS7APJWw</v>
      </c>
      <c r="C910">
        <f>'Exploratory Data Analysis - vid'!N909</f>
        <v>7</v>
      </c>
      <c r="D910">
        <f>'Exploratory Data Analysis - vid'!O909</f>
        <v>2019</v>
      </c>
      <c r="E910">
        <f>IF('Exploratory Data Analysis - vid'!$AF909 = 'Multiple LR'!E$2,1,0)</f>
        <v>0</v>
      </c>
      <c r="F910">
        <f>IF('Exploratory Data Analysis - vid'!$AF909 = 'Multiple LR'!F$2,1,0)</f>
        <v>0</v>
      </c>
      <c r="G910">
        <f>IF('Exploratory Data Analysis - vid'!$AF909 = 'Multiple LR'!G$2,1,0)</f>
        <v>1</v>
      </c>
      <c r="H910">
        <f>IF('Exploratory Data Analysis - vid'!$AF909 = 'Multiple LR'!H$2,1,0)</f>
        <v>0</v>
      </c>
      <c r="I910">
        <f xml:space="preserve"> IF('Exploratory Data Analysis - vid'!$AL909='Multiple LR'!I$2,1,0)</f>
        <v>0</v>
      </c>
      <c r="J910">
        <f xml:space="preserve"> IF('Exploratory Data Analysis - vid'!$AL909='Multiple LR'!J$2,1,0)</f>
        <v>0</v>
      </c>
      <c r="K910">
        <f xml:space="preserve"> IF('Exploratory Data Analysis - vid'!$AL909='Multiple LR'!K$2,1,0)</f>
        <v>0</v>
      </c>
      <c r="L910">
        <f xml:space="preserve"> IF('Exploratory Data Analysis - vid'!$AL909='Multiple LR'!L$2,1,0)</f>
        <v>1</v>
      </c>
      <c r="M910">
        <f xml:space="preserve"> IF('Exploratory Data Analysis - vid'!$AL909='Multiple LR'!M$2,1,0)</f>
        <v>0</v>
      </c>
      <c r="N910">
        <f xml:space="preserve"> IF('Exploratory Data Analysis - vid'!$AL909='Multiple LR'!N$2,1,0)</f>
        <v>0</v>
      </c>
      <c r="O910">
        <v>1055</v>
      </c>
      <c r="P910">
        <f>'Exploratory Data Analysis - vid'!V909</f>
        <v>27721</v>
      </c>
      <c r="Q910">
        <f t="shared" si="14"/>
        <v>10.229945527689226</v>
      </c>
      <c r="R910">
        <f>'Exploratory Data Analysis - vid'!X909</f>
        <v>487</v>
      </c>
    </row>
    <row r="911" spans="1:18" x14ac:dyDescent="0.35">
      <c r="A911">
        <v>909</v>
      </c>
      <c r="B911" t="str">
        <f>'Exploratory Data Analysis - vid'!B910</f>
        <v>6HOaw8rWvwI</v>
      </c>
      <c r="C911">
        <f>'Exploratory Data Analysis - vid'!N910</f>
        <v>7</v>
      </c>
      <c r="D911">
        <f>'Exploratory Data Analysis - vid'!O910</f>
        <v>2019</v>
      </c>
      <c r="E911">
        <f>IF('Exploratory Data Analysis - vid'!$AF910 = 'Multiple LR'!E$2,1,0)</f>
        <v>1</v>
      </c>
      <c r="F911">
        <f>IF('Exploratory Data Analysis - vid'!$AF910 = 'Multiple LR'!F$2,1,0)</f>
        <v>0</v>
      </c>
      <c r="G911">
        <f>IF('Exploratory Data Analysis - vid'!$AF910 = 'Multiple LR'!G$2,1,0)</f>
        <v>0</v>
      </c>
      <c r="H911">
        <f>IF('Exploratory Data Analysis - vid'!$AF910 = 'Multiple LR'!H$2,1,0)</f>
        <v>0</v>
      </c>
      <c r="I911">
        <f xml:space="preserve"> IF('Exploratory Data Analysis - vid'!$AL910='Multiple LR'!I$2,1,0)</f>
        <v>0</v>
      </c>
      <c r="J911">
        <f xml:space="preserve"> IF('Exploratory Data Analysis - vid'!$AL910='Multiple LR'!J$2,1,0)</f>
        <v>0</v>
      </c>
      <c r="K911">
        <f xml:space="preserve"> IF('Exploratory Data Analysis - vid'!$AL910='Multiple LR'!K$2,1,0)</f>
        <v>0</v>
      </c>
      <c r="L911">
        <f xml:space="preserve"> IF('Exploratory Data Analysis - vid'!$AL910='Multiple LR'!L$2,1,0)</f>
        <v>1</v>
      </c>
      <c r="M911">
        <f xml:space="preserve"> IF('Exploratory Data Analysis - vid'!$AL910='Multiple LR'!M$2,1,0)</f>
        <v>0</v>
      </c>
      <c r="N911">
        <f xml:space="preserve"> IF('Exploratory Data Analysis - vid'!$AL910='Multiple LR'!N$2,1,0)</f>
        <v>0</v>
      </c>
      <c r="O911">
        <v>547</v>
      </c>
      <c r="P911">
        <f>'Exploratory Data Analysis - vid'!V910</f>
        <v>21917</v>
      </c>
      <c r="Q911">
        <f t="shared" si="14"/>
        <v>9.9950178703817194</v>
      </c>
      <c r="R911">
        <f>'Exploratory Data Analysis - vid'!X910</f>
        <v>544</v>
      </c>
    </row>
    <row r="912" spans="1:18" x14ac:dyDescent="0.35">
      <c r="A912">
        <v>910</v>
      </c>
      <c r="B912" t="str">
        <f>'Exploratory Data Analysis - vid'!B911</f>
        <v>-Lqs8HjJF6c</v>
      </c>
      <c r="C912">
        <f>'Exploratory Data Analysis - vid'!N911</f>
        <v>7</v>
      </c>
      <c r="D912">
        <f>'Exploratory Data Analysis - vid'!O911</f>
        <v>2019</v>
      </c>
      <c r="E912">
        <f>IF('Exploratory Data Analysis - vid'!$AF911 = 'Multiple LR'!E$2,1,0)</f>
        <v>0</v>
      </c>
      <c r="F912">
        <f>IF('Exploratory Data Analysis - vid'!$AF911 = 'Multiple LR'!F$2,1,0)</f>
        <v>1</v>
      </c>
      <c r="G912">
        <f>IF('Exploratory Data Analysis - vid'!$AF911 = 'Multiple LR'!G$2,1,0)</f>
        <v>0</v>
      </c>
      <c r="H912">
        <f>IF('Exploratory Data Analysis - vid'!$AF911 = 'Multiple LR'!H$2,1,0)</f>
        <v>0</v>
      </c>
      <c r="I912">
        <f xml:space="preserve"> IF('Exploratory Data Analysis - vid'!$AL911='Multiple LR'!I$2,1,0)</f>
        <v>0</v>
      </c>
      <c r="J912">
        <f xml:space="preserve"> IF('Exploratory Data Analysis - vid'!$AL911='Multiple LR'!J$2,1,0)</f>
        <v>0</v>
      </c>
      <c r="K912">
        <f xml:space="preserve"> IF('Exploratory Data Analysis - vid'!$AL911='Multiple LR'!K$2,1,0)</f>
        <v>0</v>
      </c>
      <c r="L912">
        <f xml:space="preserve"> IF('Exploratory Data Analysis - vid'!$AL911='Multiple LR'!L$2,1,0)</f>
        <v>0</v>
      </c>
      <c r="M912">
        <f xml:space="preserve"> IF('Exploratory Data Analysis - vid'!$AL911='Multiple LR'!M$2,1,0)</f>
        <v>0</v>
      </c>
      <c r="N912">
        <f xml:space="preserve"> IF('Exploratory Data Analysis - vid'!$AL911='Multiple LR'!N$2,1,0)</f>
        <v>1</v>
      </c>
      <c r="O912">
        <v>481</v>
      </c>
      <c r="P912">
        <f>'Exploratory Data Analysis - vid'!V911</f>
        <v>95651</v>
      </c>
      <c r="Q912">
        <f t="shared" si="14"/>
        <v>11.468461429596811</v>
      </c>
      <c r="R912">
        <f>'Exploratory Data Analysis - vid'!X911</f>
        <v>2532</v>
      </c>
    </row>
    <row r="913" spans="1:18" x14ac:dyDescent="0.35">
      <c r="A913">
        <v>911</v>
      </c>
      <c r="B913" t="str">
        <f>'Exploratory Data Analysis - vid'!B912</f>
        <v>2pTe6Tz6WTQ</v>
      </c>
      <c r="C913">
        <f>'Exploratory Data Analysis - vid'!N912</f>
        <v>7</v>
      </c>
      <c r="D913">
        <f>'Exploratory Data Analysis - vid'!O912</f>
        <v>2019</v>
      </c>
      <c r="E913">
        <f>IF('Exploratory Data Analysis - vid'!$AF912 = 'Multiple LR'!E$2,1,0)</f>
        <v>1</v>
      </c>
      <c r="F913">
        <f>IF('Exploratory Data Analysis - vid'!$AF912 = 'Multiple LR'!F$2,1,0)</f>
        <v>0</v>
      </c>
      <c r="G913">
        <f>IF('Exploratory Data Analysis - vid'!$AF912 = 'Multiple LR'!G$2,1,0)</f>
        <v>0</v>
      </c>
      <c r="H913">
        <f>IF('Exploratory Data Analysis - vid'!$AF912 = 'Multiple LR'!H$2,1,0)</f>
        <v>0</v>
      </c>
      <c r="I913">
        <f xml:space="preserve"> IF('Exploratory Data Analysis - vid'!$AL912='Multiple LR'!I$2,1,0)</f>
        <v>0</v>
      </c>
      <c r="J913">
        <f xml:space="preserve"> IF('Exploratory Data Analysis - vid'!$AL912='Multiple LR'!J$2,1,0)</f>
        <v>1</v>
      </c>
      <c r="K913">
        <f xml:space="preserve"> IF('Exploratory Data Analysis - vid'!$AL912='Multiple LR'!K$2,1,0)</f>
        <v>0</v>
      </c>
      <c r="L913">
        <f xml:space="preserve"> IF('Exploratory Data Analysis - vid'!$AL912='Multiple LR'!L$2,1,0)</f>
        <v>0</v>
      </c>
      <c r="M913">
        <f xml:space="preserve"> IF('Exploratory Data Analysis - vid'!$AL912='Multiple LR'!M$2,1,0)</f>
        <v>0</v>
      </c>
      <c r="N913">
        <f xml:space="preserve"> IF('Exploratory Data Analysis - vid'!$AL912='Multiple LR'!N$2,1,0)</f>
        <v>0</v>
      </c>
      <c r="O913">
        <v>299</v>
      </c>
      <c r="P913">
        <f>'Exploratory Data Analysis - vid'!V912</f>
        <v>335493</v>
      </c>
      <c r="Q913">
        <f t="shared" si="14"/>
        <v>12.72335637079469</v>
      </c>
      <c r="R913">
        <f>'Exploratory Data Analysis - vid'!X912</f>
        <v>12770</v>
      </c>
    </row>
    <row r="914" spans="1:18" x14ac:dyDescent="0.35">
      <c r="A914">
        <v>912</v>
      </c>
      <c r="B914" t="str">
        <f>'Exploratory Data Analysis - vid'!B913</f>
        <v>VhJMrWxO9k8</v>
      </c>
      <c r="C914">
        <f>'Exploratory Data Analysis - vid'!N913</f>
        <v>7</v>
      </c>
      <c r="D914">
        <f>'Exploratory Data Analysis - vid'!O913</f>
        <v>2019</v>
      </c>
      <c r="E914">
        <f>IF('Exploratory Data Analysis - vid'!$AF913 = 'Multiple LR'!E$2,1,0)</f>
        <v>0</v>
      </c>
      <c r="F914">
        <f>IF('Exploratory Data Analysis - vid'!$AF913 = 'Multiple LR'!F$2,1,0)</f>
        <v>0</v>
      </c>
      <c r="G914">
        <f>IF('Exploratory Data Analysis - vid'!$AF913 = 'Multiple LR'!G$2,1,0)</f>
        <v>1</v>
      </c>
      <c r="H914">
        <f>IF('Exploratory Data Analysis - vid'!$AF913 = 'Multiple LR'!H$2,1,0)</f>
        <v>0</v>
      </c>
      <c r="I914">
        <f xml:space="preserve"> IF('Exploratory Data Analysis - vid'!$AL913='Multiple LR'!I$2,1,0)</f>
        <v>0</v>
      </c>
      <c r="J914">
        <f xml:space="preserve"> IF('Exploratory Data Analysis - vid'!$AL913='Multiple LR'!J$2,1,0)</f>
        <v>0</v>
      </c>
      <c r="K914">
        <f xml:space="preserve"> IF('Exploratory Data Analysis - vid'!$AL913='Multiple LR'!K$2,1,0)</f>
        <v>0</v>
      </c>
      <c r="L914">
        <f xml:space="preserve"> IF('Exploratory Data Analysis - vid'!$AL913='Multiple LR'!L$2,1,0)</f>
        <v>0</v>
      </c>
      <c r="M914">
        <f xml:space="preserve"> IF('Exploratory Data Analysis - vid'!$AL913='Multiple LR'!M$2,1,0)</f>
        <v>0</v>
      </c>
      <c r="N914">
        <f xml:space="preserve"> IF('Exploratory Data Analysis - vid'!$AL913='Multiple LR'!N$2,1,0)</f>
        <v>1</v>
      </c>
      <c r="O914">
        <v>242</v>
      </c>
      <c r="P914">
        <f>'Exploratory Data Analysis - vid'!V913</f>
        <v>112131</v>
      </c>
      <c r="Q914">
        <f t="shared" si="14"/>
        <v>11.627423109635082</v>
      </c>
      <c r="R914">
        <f>'Exploratory Data Analysis - vid'!X913</f>
        <v>1740</v>
      </c>
    </row>
    <row r="915" spans="1:18" x14ac:dyDescent="0.35">
      <c r="A915">
        <v>913</v>
      </c>
      <c r="B915" t="str">
        <f>'Exploratory Data Analysis - vid'!B914</f>
        <v>zm76WMcS1DE</v>
      </c>
      <c r="C915">
        <f>'Exploratory Data Analysis - vid'!N914</f>
        <v>6</v>
      </c>
      <c r="D915">
        <f>'Exploratory Data Analysis - vid'!O914</f>
        <v>2019</v>
      </c>
      <c r="E915">
        <f>IF('Exploratory Data Analysis - vid'!$AF914 = 'Multiple LR'!E$2,1,0)</f>
        <v>1</v>
      </c>
      <c r="F915">
        <f>IF('Exploratory Data Analysis - vid'!$AF914 = 'Multiple LR'!F$2,1,0)</f>
        <v>0</v>
      </c>
      <c r="G915">
        <f>IF('Exploratory Data Analysis - vid'!$AF914 = 'Multiple LR'!G$2,1,0)</f>
        <v>0</v>
      </c>
      <c r="H915">
        <f>IF('Exploratory Data Analysis - vid'!$AF914 = 'Multiple LR'!H$2,1,0)</f>
        <v>0</v>
      </c>
      <c r="I915">
        <f xml:space="preserve"> IF('Exploratory Data Analysis - vid'!$AL914='Multiple LR'!I$2,1,0)</f>
        <v>0</v>
      </c>
      <c r="J915">
        <f xml:space="preserve"> IF('Exploratory Data Analysis - vid'!$AL914='Multiple LR'!J$2,1,0)</f>
        <v>1</v>
      </c>
      <c r="K915">
        <f xml:space="preserve"> IF('Exploratory Data Analysis - vid'!$AL914='Multiple LR'!K$2,1,0)</f>
        <v>0</v>
      </c>
      <c r="L915">
        <f xml:space="preserve"> IF('Exploratory Data Analysis - vid'!$AL914='Multiple LR'!L$2,1,0)</f>
        <v>0</v>
      </c>
      <c r="M915">
        <f xml:space="preserve"> IF('Exploratory Data Analysis - vid'!$AL914='Multiple LR'!M$2,1,0)</f>
        <v>0</v>
      </c>
      <c r="N915">
        <f xml:space="preserve"> IF('Exploratory Data Analysis - vid'!$AL914='Multiple LR'!N$2,1,0)</f>
        <v>0</v>
      </c>
      <c r="O915">
        <v>716</v>
      </c>
      <c r="P915">
        <f>'Exploratory Data Analysis - vid'!V914</f>
        <v>44215</v>
      </c>
      <c r="Q915">
        <f t="shared" si="14"/>
        <v>10.696819377009836</v>
      </c>
      <c r="R915">
        <f>'Exploratory Data Analysis - vid'!X914</f>
        <v>856</v>
      </c>
    </row>
    <row r="916" spans="1:18" x14ac:dyDescent="0.35">
      <c r="A916">
        <v>914</v>
      </c>
      <c r="B916" t="str">
        <f>'Exploratory Data Analysis - vid'!B915</f>
        <v>jFLynKs-5Nk</v>
      </c>
      <c r="C916">
        <f>'Exploratory Data Analysis - vid'!N915</f>
        <v>6</v>
      </c>
      <c r="D916">
        <f>'Exploratory Data Analysis - vid'!O915</f>
        <v>2019</v>
      </c>
      <c r="E916">
        <f>IF('Exploratory Data Analysis - vid'!$AF915 = 'Multiple LR'!E$2,1,0)</f>
        <v>0</v>
      </c>
      <c r="F916">
        <f>IF('Exploratory Data Analysis - vid'!$AF915 = 'Multiple LR'!F$2,1,0)</f>
        <v>1</v>
      </c>
      <c r="G916">
        <f>IF('Exploratory Data Analysis - vid'!$AF915 = 'Multiple LR'!G$2,1,0)</f>
        <v>0</v>
      </c>
      <c r="H916">
        <f>IF('Exploratory Data Analysis - vid'!$AF915 = 'Multiple LR'!H$2,1,0)</f>
        <v>0</v>
      </c>
      <c r="I916">
        <f xml:space="preserve"> IF('Exploratory Data Analysis - vid'!$AL915='Multiple LR'!I$2,1,0)</f>
        <v>0</v>
      </c>
      <c r="J916">
        <f xml:space="preserve"> IF('Exploratory Data Analysis - vid'!$AL915='Multiple LR'!J$2,1,0)</f>
        <v>0</v>
      </c>
      <c r="K916">
        <f xml:space="preserve"> IF('Exploratory Data Analysis - vid'!$AL915='Multiple LR'!K$2,1,0)</f>
        <v>0</v>
      </c>
      <c r="L916">
        <f xml:space="preserve"> IF('Exploratory Data Analysis - vid'!$AL915='Multiple LR'!L$2,1,0)</f>
        <v>1</v>
      </c>
      <c r="M916">
        <f xml:space="preserve"> IF('Exploratory Data Analysis - vid'!$AL915='Multiple LR'!M$2,1,0)</f>
        <v>0</v>
      </c>
      <c r="N916">
        <f xml:space="preserve"> IF('Exploratory Data Analysis - vid'!$AL915='Multiple LR'!N$2,1,0)</f>
        <v>0</v>
      </c>
      <c r="O916">
        <v>364</v>
      </c>
      <c r="P916">
        <f>'Exploratory Data Analysis - vid'!V915</f>
        <v>45845</v>
      </c>
      <c r="Q916">
        <f t="shared" si="14"/>
        <v>10.733021420484</v>
      </c>
      <c r="R916">
        <f>'Exploratory Data Analysis - vid'!X915</f>
        <v>890</v>
      </c>
    </row>
    <row r="917" spans="1:18" x14ac:dyDescent="0.35">
      <c r="A917">
        <v>915</v>
      </c>
      <c r="B917" t="str">
        <f>'Exploratory Data Analysis - vid'!B916</f>
        <v>9HWQfItJSQQ</v>
      </c>
      <c r="C917">
        <f>'Exploratory Data Analysis - vid'!N916</f>
        <v>6</v>
      </c>
      <c r="D917">
        <f>'Exploratory Data Analysis - vid'!O916</f>
        <v>2019</v>
      </c>
      <c r="E917">
        <f>IF('Exploratory Data Analysis - vid'!$AF916 = 'Multiple LR'!E$2,1,0)</f>
        <v>1</v>
      </c>
      <c r="F917">
        <f>IF('Exploratory Data Analysis - vid'!$AF916 = 'Multiple LR'!F$2,1,0)</f>
        <v>0</v>
      </c>
      <c r="G917">
        <f>IF('Exploratory Data Analysis - vid'!$AF916 = 'Multiple LR'!G$2,1,0)</f>
        <v>0</v>
      </c>
      <c r="H917">
        <f>IF('Exploratory Data Analysis - vid'!$AF916 = 'Multiple LR'!H$2,1,0)</f>
        <v>0</v>
      </c>
      <c r="I917">
        <f xml:space="preserve"> IF('Exploratory Data Analysis - vid'!$AL916='Multiple LR'!I$2,1,0)</f>
        <v>0</v>
      </c>
      <c r="J917">
        <f xml:space="preserve"> IF('Exploratory Data Analysis - vid'!$AL916='Multiple LR'!J$2,1,0)</f>
        <v>0</v>
      </c>
      <c r="K917">
        <f xml:space="preserve"> IF('Exploratory Data Analysis - vid'!$AL916='Multiple LR'!K$2,1,0)</f>
        <v>1</v>
      </c>
      <c r="L917">
        <f xml:space="preserve"> IF('Exploratory Data Analysis - vid'!$AL916='Multiple LR'!L$2,1,0)</f>
        <v>0</v>
      </c>
      <c r="M917">
        <f xml:space="preserve"> IF('Exploratory Data Analysis - vid'!$AL916='Multiple LR'!M$2,1,0)</f>
        <v>0</v>
      </c>
      <c r="N917">
        <f xml:space="preserve"> IF('Exploratory Data Analysis - vid'!$AL916='Multiple LR'!N$2,1,0)</f>
        <v>0</v>
      </c>
      <c r="O917">
        <v>558</v>
      </c>
      <c r="P917">
        <f>'Exploratory Data Analysis - vid'!V916</f>
        <v>90435</v>
      </c>
      <c r="Q917">
        <f t="shared" si="14"/>
        <v>11.412386639591615</v>
      </c>
      <c r="R917">
        <f>'Exploratory Data Analysis - vid'!X916</f>
        <v>2286</v>
      </c>
    </row>
    <row r="918" spans="1:18" x14ac:dyDescent="0.35">
      <c r="A918">
        <v>916</v>
      </c>
      <c r="B918" t="str">
        <f>'Exploratory Data Analysis - vid'!B917</f>
        <v>R52zaV3fCvE</v>
      </c>
      <c r="C918">
        <f>'Exploratory Data Analysis - vid'!N917</f>
        <v>6</v>
      </c>
      <c r="D918">
        <f>'Exploratory Data Analysis - vid'!O917</f>
        <v>2019</v>
      </c>
      <c r="E918">
        <f>IF('Exploratory Data Analysis - vid'!$AF917 = 'Multiple LR'!E$2,1,0)</f>
        <v>1</v>
      </c>
      <c r="F918">
        <f>IF('Exploratory Data Analysis - vid'!$AF917 = 'Multiple LR'!F$2,1,0)</f>
        <v>0</v>
      </c>
      <c r="G918">
        <f>IF('Exploratory Data Analysis - vid'!$AF917 = 'Multiple LR'!G$2,1,0)</f>
        <v>0</v>
      </c>
      <c r="H918">
        <f>IF('Exploratory Data Analysis - vid'!$AF917 = 'Multiple LR'!H$2,1,0)</f>
        <v>0</v>
      </c>
      <c r="I918">
        <f xml:space="preserve"> IF('Exploratory Data Analysis - vid'!$AL917='Multiple LR'!I$2,1,0)</f>
        <v>0</v>
      </c>
      <c r="J918">
        <f xml:space="preserve"> IF('Exploratory Data Analysis - vid'!$AL917='Multiple LR'!J$2,1,0)</f>
        <v>0</v>
      </c>
      <c r="K918">
        <f xml:space="preserve"> IF('Exploratory Data Analysis - vid'!$AL917='Multiple LR'!K$2,1,0)</f>
        <v>1</v>
      </c>
      <c r="L918">
        <f xml:space="preserve"> IF('Exploratory Data Analysis - vid'!$AL917='Multiple LR'!L$2,1,0)</f>
        <v>0</v>
      </c>
      <c r="M918">
        <f xml:space="preserve"> IF('Exploratory Data Analysis - vid'!$AL917='Multiple LR'!M$2,1,0)</f>
        <v>0</v>
      </c>
      <c r="N918">
        <f xml:space="preserve"> IF('Exploratory Data Analysis - vid'!$AL917='Multiple LR'!N$2,1,0)</f>
        <v>0</v>
      </c>
      <c r="O918">
        <v>546</v>
      </c>
      <c r="P918">
        <f>'Exploratory Data Analysis - vid'!V917</f>
        <v>40789</v>
      </c>
      <c r="Q918">
        <f t="shared" si="14"/>
        <v>10.616167716198387</v>
      </c>
      <c r="R918">
        <f>'Exploratory Data Analysis - vid'!X917</f>
        <v>996</v>
      </c>
    </row>
    <row r="919" spans="1:18" x14ac:dyDescent="0.35">
      <c r="A919">
        <v>917</v>
      </c>
      <c r="B919" t="str">
        <f>'Exploratory Data Analysis - vid'!B918</f>
        <v>C78MzGeuK88</v>
      </c>
      <c r="C919">
        <f>'Exploratory Data Analysis - vid'!N918</f>
        <v>6</v>
      </c>
      <c r="D919">
        <f>'Exploratory Data Analysis - vid'!O918</f>
        <v>2019</v>
      </c>
      <c r="E919">
        <f>IF('Exploratory Data Analysis - vid'!$AF918 = 'Multiple LR'!E$2,1,0)</f>
        <v>0</v>
      </c>
      <c r="F919">
        <f>IF('Exploratory Data Analysis - vid'!$AF918 = 'Multiple LR'!F$2,1,0)</f>
        <v>1</v>
      </c>
      <c r="G919">
        <f>IF('Exploratory Data Analysis - vid'!$AF918 = 'Multiple LR'!G$2,1,0)</f>
        <v>0</v>
      </c>
      <c r="H919">
        <f>IF('Exploratory Data Analysis - vid'!$AF918 = 'Multiple LR'!H$2,1,0)</f>
        <v>0</v>
      </c>
      <c r="I919">
        <f xml:space="preserve"> IF('Exploratory Data Analysis - vid'!$AL918='Multiple LR'!I$2,1,0)</f>
        <v>0</v>
      </c>
      <c r="J919">
        <f xml:space="preserve"> IF('Exploratory Data Analysis - vid'!$AL918='Multiple LR'!J$2,1,0)</f>
        <v>0</v>
      </c>
      <c r="K919">
        <f xml:space="preserve"> IF('Exploratory Data Analysis - vid'!$AL918='Multiple LR'!K$2,1,0)</f>
        <v>0</v>
      </c>
      <c r="L919">
        <f xml:space="preserve"> IF('Exploratory Data Analysis - vid'!$AL918='Multiple LR'!L$2,1,0)</f>
        <v>0</v>
      </c>
      <c r="M919">
        <f xml:space="preserve"> IF('Exploratory Data Analysis - vid'!$AL918='Multiple LR'!M$2,1,0)</f>
        <v>0</v>
      </c>
      <c r="N919">
        <f xml:space="preserve"> IF('Exploratory Data Analysis - vid'!$AL918='Multiple LR'!N$2,1,0)</f>
        <v>1</v>
      </c>
      <c r="O919">
        <v>511</v>
      </c>
      <c r="P919">
        <f>'Exploratory Data Analysis - vid'!V918</f>
        <v>116661</v>
      </c>
      <c r="Q919">
        <f t="shared" si="14"/>
        <v>11.667027572189285</v>
      </c>
      <c r="R919">
        <f>'Exploratory Data Analysis - vid'!X918</f>
        <v>2400</v>
      </c>
    </row>
    <row r="920" spans="1:18" x14ac:dyDescent="0.35">
      <c r="A920">
        <v>918</v>
      </c>
      <c r="B920" t="str">
        <f>'Exploratory Data Analysis - vid'!B919</f>
        <v>mF70Qujd83I</v>
      </c>
      <c r="C920">
        <f>'Exploratory Data Analysis - vid'!N919</f>
        <v>6</v>
      </c>
      <c r="D920">
        <f>'Exploratory Data Analysis - vid'!O919</f>
        <v>2019</v>
      </c>
      <c r="E920">
        <f>IF('Exploratory Data Analysis - vid'!$AF919 = 'Multiple LR'!E$2,1,0)</f>
        <v>1</v>
      </c>
      <c r="F920">
        <f>IF('Exploratory Data Analysis - vid'!$AF919 = 'Multiple LR'!F$2,1,0)</f>
        <v>0</v>
      </c>
      <c r="G920">
        <f>IF('Exploratory Data Analysis - vid'!$AF919 = 'Multiple LR'!G$2,1,0)</f>
        <v>0</v>
      </c>
      <c r="H920">
        <f>IF('Exploratory Data Analysis - vid'!$AF919 = 'Multiple LR'!H$2,1,0)</f>
        <v>0</v>
      </c>
      <c r="I920">
        <f xml:space="preserve"> IF('Exploratory Data Analysis - vid'!$AL919='Multiple LR'!I$2,1,0)</f>
        <v>0</v>
      </c>
      <c r="J920">
        <f xml:space="preserve"> IF('Exploratory Data Analysis - vid'!$AL919='Multiple LR'!J$2,1,0)</f>
        <v>1</v>
      </c>
      <c r="K920">
        <f xml:space="preserve"> IF('Exploratory Data Analysis - vid'!$AL919='Multiple LR'!K$2,1,0)</f>
        <v>0</v>
      </c>
      <c r="L920">
        <f xml:space="preserve"> IF('Exploratory Data Analysis - vid'!$AL919='Multiple LR'!L$2,1,0)</f>
        <v>0</v>
      </c>
      <c r="M920">
        <f xml:space="preserve"> IF('Exploratory Data Analysis - vid'!$AL919='Multiple LR'!M$2,1,0)</f>
        <v>0</v>
      </c>
      <c r="N920">
        <f xml:space="preserve"> IF('Exploratory Data Analysis - vid'!$AL919='Multiple LR'!N$2,1,0)</f>
        <v>0</v>
      </c>
      <c r="O920">
        <v>696</v>
      </c>
      <c r="P920">
        <f>'Exploratory Data Analysis - vid'!V919</f>
        <v>84518</v>
      </c>
      <c r="Q920">
        <f t="shared" si="14"/>
        <v>11.344719808411686</v>
      </c>
      <c r="R920">
        <f>'Exploratory Data Analysis - vid'!X919</f>
        <v>1248</v>
      </c>
    </row>
    <row r="921" spans="1:18" x14ac:dyDescent="0.35">
      <c r="A921">
        <v>919</v>
      </c>
      <c r="B921" t="str">
        <f>'Exploratory Data Analysis - vid'!B920</f>
        <v>8kkDUhgLxFU</v>
      </c>
      <c r="C921">
        <f>'Exploratory Data Analysis - vid'!N920</f>
        <v>6</v>
      </c>
      <c r="D921">
        <f>'Exploratory Data Analysis - vid'!O920</f>
        <v>2019</v>
      </c>
      <c r="E921">
        <f>IF('Exploratory Data Analysis - vid'!$AF920 = 'Multiple LR'!E$2,1,0)</f>
        <v>1</v>
      </c>
      <c r="F921">
        <f>IF('Exploratory Data Analysis - vid'!$AF920 = 'Multiple LR'!F$2,1,0)</f>
        <v>0</v>
      </c>
      <c r="G921">
        <f>IF('Exploratory Data Analysis - vid'!$AF920 = 'Multiple LR'!G$2,1,0)</f>
        <v>0</v>
      </c>
      <c r="H921">
        <f>IF('Exploratory Data Analysis - vid'!$AF920 = 'Multiple LR'!H$2,1,0)</f>
        <v>0</v>
      </c>
      <c r="I921">
        <f xml:space="preserve"> IF('Exploratory Data Analysis - vid'!$AL920='Multiple LR'!I$2,1,0)</f>
        <v>0</v>
      </c>
      <c r="J921">
        <f xml:space="preserve"> IF('Exploratory Data Analysis - vid'!$AL920='Multiple LR'!J$2,1,0)</f>
        <v>0</v>
      </c>
      <c r="K921">
        <f xml:space="preserve"> IF('Exploratory Data Analysis - vid'!$AL920='Multiple LR'!K$2,1,0)</f>
        <v>0</v>
      </c>
      <c r="L921">
        <f xml:space="preserve"> IF('Exploratory Data Analysis - vid'!$AL920='Multiple LR'!L$2,1,0)</f>
        <v>0</v>
      </c>
      <c r="M921">
        <f xml:space="preserve"> IF('Exploratory Data Analysis - vid'!$AL920='Multiple LR'!M$2,1,0)</f>
        <v>0</v>
      </c>
      <c r="N921">
        <f xml:space="preserve"> IF('Exploratory Data Analysis - vid'!$AL920='Multiple LR'!N$2,1,0)</f>
        <v>1</v>
      </c>
      <c r="O921">
        <v>544</v>
      </c>
      <c r="P921">
        <f>'Exploratory Data Analysis - vid'!V920</f>
        <v>377656</v>
      </c>
      <c r="Q921">
        <f t="shared" si="14"/>
        <v>12.841739007342117</v>
      </c>
      <c r="R921">
        <f>'Exploratory Data Analysis - vid'!X920</f>
        <v>5308</v>
      </c>
    </row>
    <row r="922" spans="1:18" x14ac:dyDescent="0.35">
      <c r="A922">
        <v>920</v>
      </c>
      <c r="B922" t="str">
        <f>'Exploratory Data Analysis - vid'!B921</f>
        <v>OpHR7hNAGMA</v>
      </c>
      <c r="C922">
        <f>'Exploratory Data Analysis - vid'!N921</f>
        <v>6</v>
      </c>
      <c r="D922">
        <f>'Exploratory Data Analysis - vid'!O921</f>
        <v>2019</v>
      </c>
      <c r="E922">
        <f>IF('Exploratory Data Analysis - vid'!$AF921 = 'Multiple LR'!E$2,1,0)</f>
        <v>1</v>
      </c>
      <c r="F922">
        <f>IF('Exploratory Data Analysis - vid'!$AF921 = 'Multiple LR'!F$2,1,0)</f>
        <v>0</v>
      </c>
      <c r="G922">
        <f>IF('Exploratory Data Analysis - vid'!$AF921 = 'Multiple LR'!G$2,1,0)</f>
        <v>0</v>
      </c>
      <c r="H922">
        <f>IF('Exploratory Data Analysis - vid'!$AF921 = 'Multiple LR'!H$2,1,0)</f>
        <v>0</v>
      </c>
      <c r="I922">
        <f xml:space="preserve"> IF('Exploratory Data Analysis - vid'!$AL921='Multiple LR'!I$2,1,0)</f>
        <v>1</v>
      </c>
      <c r="J922">
        <f xml:space="preserve"> IF('Exploratory Data Analysis - vid'!$AL921='Multiple LR'!J$2,1,0)</f>
        <v>0</v>
      </c>
      <c r="K922">
        <f xml:space="preserve"> IF('Exploratory Data Analysis - vid'!$AL921='Multiple LR'!K$2,1,0)</f>
        <v>0</v>
      </c>
      <c r="L922">
        <f xml:space="preserve"> IF('Exploratory Data Analysis - vid'!$AL921='Multiple LR'!L$2,1,0)</f>
        <v>0</v>
      </c>
      <c r="M922">
        <f xml:space="preserve"> IF('Exploratory Data Analysis - vid'!$AL921='Multiple LR'!M$2,1,0)</f>
        <v>0</v>
      </c>
      <c r="N922">
        <f xml:space="preserve"> IF('Exploratory Data Analysis - vid'!$AL921='Multiple LR'!N$2,1,0)</f>
        <v>0</v>
      </c>
      <c r="O922">
        <v>580</v>
      </c>
      <c r="P922">
        <f>'Exploratory Data Analysis - vid'!V921</f>
        <v>36865</v>
      </c>
      <c r="Q922">
        <f t="shared" si="14"/>
        <v>10.515017870423751</v>
      </c>
      <c r="R922">
        <f>'Exploratory Data Analysis - vid'!X921</f>
        <v>536</v>
      </c>
    </row>
    <row r="923" spans="1:18" x14ac:dyDescent="0.35">
      <c r="A923">
        <v>921</v>
      </c>
      <c r="B923" t="str">
        <f>'Exploratory Data Analysis - vid'!B922</f>
        <v>c3TROdogUKM</v>
      </c>
      <c r="C923">
        <f>'Exploratory Data Analysis - vid'!N922</f>
        <v>5</v>
      </c>
      <c r="D923">
        <f>'Exploratory Data Analysis - vid'!O922</f>
        <v>2019</v>
      </c>
      <c r="E923">
        <f>IF('Exploratory Data Analysis - vid'!$AF922 = 'Multiple LR'!E$2,1,0)</f>
        <v>0</v>
      </c>
      <c r="F923">
        <f>IF('Exploratory Data Analysis - vid'!$AF922 = 'Multiple LR'!F$2,1,0)</f>
        <v>0</v>
      </c>
      <c r="G923">
        <f>IF('Exploratory Data Analysis - vid'!$AF922 = 'Multiple LR'!G$2,1,0)</f>
        <v>1</v>
      </c>
      <c r="H923">
        <f>IF('Exploratory Data Analysis - vid'!$AF922 = 'Multiple LR'!H$2,1,0)</f>
        <v>0</v>
      </c>
      <c r="I923">
        <f xml:space="preserve"> IF('Exploratory Data Analysis - vid'!$AL922='Multiple LR'!I$2,1,0)</f>
        <v>0</v>
      </c>
      <c r="J923">
        <f xml:space="preserve"> IF('Exploratory Data Analysis - vid'!$AL922='Multiple LR'!J$2,1,0)</f>
        <v>0</v>
      </c>
      <c r="K923">
        <f xml:space="preserve"> IF('Exploratory Data Analysis - vid'!$AL922='Multiple LR'!K$2,1,0)</f>
        <v>1</v>
      </c>
      <c r="L923">
        <f xml:space="preserve"> IF('Exploratory Data Analysis - vid'!$AL922='Multiple LR'!L$2,1,0)</f>
        <v>0</v>
      </c>
      <c r="M923">
        <f xml:space="preserve"> IF('Exploratory Data Analysis - vid'!$AL922='Multiple LR'!M$2,1,0)</f>
        <v>0</v>
      </c>
      <c r="N923">
        <f xml:space="preserve"> IF('Exploratory Data Analysis - vid'!$AL922='Multiple LR'!N$2,1,0)</f>
        <v>0</v>
      </c>
      <c r="O923">
        <v>508</v>
      </c>
      <c r="P923">
        <f>'Exploratory Data Analysis - vid'!V922</f>
        <v>31966</v>
      </c>
      <c r="Q923">
        <f t="shared" si="14"/>
        <v>10.372428116928599</v>
      </c>
      <c r="R923">
        <f>'Exploratory Data Analysis - vid'!X922</f>
        <v>542</v>
      </c>
    </row>
    <row r="924" spans="1:18" x14ac:dyDescent="0.35">
      <c r="A924">
        <v>922</v>
      </c>
      <c r="B924" t="str">
        <f>'Exploratory Data Analysis - vid'!B923</f>
        <v>iXBpOA7aFDY</v>
      </c>
      <c r="C924">
        <f>'Exploratory Data Analysis - vid'!N923</f>
        <v>5</v>
      </c>
      <c r="D924">
        <f>'Exploratory Data Analysis - vid'!O923</f>
        <v>2019</v>
      </c>
      <c r="E924">
        <f>IF('Exploratory Data Analysis - vid'!$AF923 = 'Multiple LR'!E$2,1,0)</f>
        <v>1</v>
      </c>
      <c r="F924">
        <f>IF('Exploratory Data Analysis - vid'!$AF923 = 'Multiple LR'!F$2,1,0)</f>
        <v>0</v>
      </c>
      <c r="G924">
        <f>IF('Exploratory Data Analysis - vid'!$AF923 = 'Multiple LR'!G$2,1,0)</f>
        <v>0</v>
      </c>
      <c r="H924">
        <f>IF('Exploratory Data Analysis - vid'!$AF923 = 'Multiple LR'!H$2,1,0)</f>
        <v>0</v>
      </c>
      <c r="I924">
        <f xml:space="preserve"> IF('Exploratory Data Analysis - vid'!$AL923='Multiple LR'!I$2,1,0)</f>
        <v>1</v>
      </c>
      <c r="J924">
        <f xml:space="preserve"> IF('Exploratory Data Analysis - vid'!$AL923='Multiple LR'!J$2,1,0)</f>
        <v>0</v>
      </c>
      <c r="K924">
        <f xml:space="preserve"> IF('Exploratory Data Analysis - vid'!$AL923='Multiple LR'!K$2,1,0)</f>
        <v>0</v>
      </c>
      <c r="L924">
        <f xml:space="preserve"> IF('Exploratory Data Analysis - vid'!$AL923='Multiple LR'!L$2,1,0)</f>
        <v>0</v>
      </c>
      <c r="M924">
        <f xml:space="preserve"> IF('Exploratory Data Analysis - vid'!$AL923='Multiple LR'!M$2,1,0)</f>
        <v>0</v>
      </c>
      <c r="N924">
        <f xml:space="preserve"> IF('Exploratory Data Analysis - vid'!$AL923='Multiple LR'!N$2,1,0)</f>
        <v>0</v>
      </c>
      <c r="O924">
        <v>541</v>
      </c>
      <c r="P924">
        <f>'Exploratory Data Analysis - vid'!V923</f>
        <v>32621</v>
      </c>
      <c r="Q924">
        <f t="shared" si="14"/>
        <v>10.392711531744357</v>
      </c>
      <c r="R924">
        <f>'Exploratory Data Analysis - vid'!X923</f>
        <v>517</v>
      </c>
    </row>
    <row r="925" spans="1:18" x14ac:dyDescent="0.35">
      <c r="A925">
        <v>923</v>
      </c>
      <c r="B925" t="str">
        <f>'Exploratory Data Analysis - vid'!B924</f>
        <v>6vTzU0jvff0</v>
      </c>
      <c r="C925">
        <f>'Exploratory Data Analysis - vid'!N924</f>
        <v>5</v>
      </c>
      <c r="D925">
        <f>'Exploratory Data Analysis - vid'!O924</f>
        <v>2019</v>
      </c>
      <c r="E925">
        <f>IF('Exploratory Data Analysis - vid'!$AF924 = 'Multiple LR'!E$2,1,0)</f>
        <v>1</v>
      </c>
      <c r="F925">
        <f>IF('Exploratory Data Analysis - vid'!$AF924 = 'Multiple LR'!F$2,1,0)</f>
        <v>0</v>
      </c>
      <c r="G925">
        <f>IF('Exploratory Data Analysis - vid'!$AF924 = 'Multiple LR'!G$2,1,0)</f>
        <v>0</v>
      </c>
      <c r="H925">
        <f>IF('Exploratory Data Analysis - vid'!$AF924 = 'Multiple LR'!H$2,1,0)</f>
        <v>0</v>
      </c>
      <c r="I925">
        <f xml:space="preserve"> IF('Exploratory Data Analysis - vid'!$AL924='Multiple LR'!I$2,1,0)</f>
        <v>0</v>
      </c>
      <c r="J925">
        <f xml:space="preserve"> IF('Exploratory Data Analysis - vid'!$AL924='Multiple LR'!J$2,1,0)</f>
        <v>1</v>
      </c>
      <c r="K925">
        <f xml:space="preserve"> IF('Exploratory Data Analysis - vid'!$AL924='Multiple LR'!K$2,1,0)</f>
        <v>0</v>
      </c>
      <c r="L925">
        <f xml:space="preserve"> IF('Exploratory Data Analysis - vid'!$AL924='Multiple LR'!L$2,1,0)</f>
        <v>0</v>
      </c>
      <c r="M925">
        <f xml:space="preserve"> IF('Exploratory Data Analysis - vid'!$AL924='Multiple LR'!M$2,1,0)</f>
        <v>0</v>
      </c>
      <c r="N925">
        <f xml:space="preserve"> IF('Exploratory Data Analysis - vid'!$AL924='Multiple LR'!N$2,1,0)</f>
        <v>0</v>
      </c>
      <c r="O925">
        <v>556</v>
      </c>
      <c r="P925">
        <f>'Exploratory Data Analysis - vid'!V924</f>
        <v>97694</v>
      </c>
      <c r="Q925">
        <f t="shared" si="14"/>
        <v>11.489595423657844</v>
      </c>
      <c r="R925">
        <f>'Exploratory Data Analysis - vid'!X924</f>
        <v>1465</v>
      </c>
    </row>
    <row r="926" spans="1:18" x14ac:dyDescent="0.35">
      <c r="A926">
        <v>924</v>
      </c>
      <c r="B926" t="str">
        <f>'Exploratory Data Analysis - vid'!B925</f>
        <v>h7s6K3KryYs</v>
      </c>
      <c r="C926">
        <f>'Exploratory Data Analysis - vid'!N925</f>
        <v>5</v>
      </c>
      <c r="D926">
        <f>'Exploratory Data Analysis - vid'!O925</f>
        <v>2019</v>
      </c>
      <c r="E926">
        <f>IF('Exploratory Data Analysis - vid'!$AF925 = 'Multiple LR'!E$2,1,0)</f>
        <v>0</v>
      </c>
      <c r="F926">
        <f>IF('Exploratory Data Analysis - vid'!$AF925 = 'Multiple LR'!F$2,1,0)</f>
        <v>1</v>
      </c>
      <c r="G926">
        <f>IF('Exploratory Data Analysis - vid'!$AF925 = 'Multiple LR'!G$2,1,0)</f>
        <v>0</v>
      </c>
      <c r="H926">
        <f>IF('Exploratory Data Analysis - vid'!$AF925 = 'Multiple LR'!H$2,1,0)</f>
        <v>0</v>
      </c>
      <c r="I926">
        <f xml:space="preserve"> IF('Exploratory Data Analysis - vid'!$AL925='Multiple LR'!I$2,1,0)</f>
        <v>0</v>
      </c>
      <c r="J926">
        <f xml:space="preserve"> IF('Exploratory Data Analysis - vid'!$AL925='Multiple LR'!J$2,1,0)</f>
        <v>0</v>
      </c>
      <c r="K926">
        <f xml:space="preserve"> IF('Exploratory Data Analysis - vid'!$AL925='Multiple LR'!K$2,1,0)</f>
        <v>0</v>
      </c>
      <c r="L926">
        <f xml:space="preserve"> IF('Exploratory Data Analysis - vid'!$AL925='Multiple LR'!L$2,1,0)</f>
        <v>0</v>
      </c>
      <c r="M926">
        <f xml:space="preserve"> IF('Exploratory Data Analysis - vid'!$AL925='Multiple LR'!M$2,1,0)</f>
        <v>0</v>
      </c>
      <c r="N926">
        <f xml:space="preserve"> IF('Exploratory Data Analysis - vid'!$AL925='Multiple LR'!N$2,1,0)</f>
        <v>1</v>
      </c>
      <c r="O926">
        <v>677</v>
      </c>
      <c r="P926">
        <f>'Exploratory Data Analysis - vid'!V925</f>
        <v>18351</v>
      </c>
      <c r="Q926">
        <f t="shared" si="14"/>
        <v>9.8174393479106747</v>
      </c>
      <c r="R926">
        <f>'Exploratory Data Analysis - vid'!X925</f>
        <v>417</v>
      </c>
    </row>
    <row r="927" spans="1:18" x14ac:dyDescent="0.35">
      <c r="A927">
        <v>925</v>
      </c>
      <c r="B927" t="str">
        <f>'Exploratory Data Analysis - vid'!B926</f>
        <v>GZhXFES3kUI</v>
      </c>
      <c r="C927">
        <f>'Exploratory Data Analysis - vid'!N926</f>
        <v>5</v>
      </c>
      <c r="D927">
        <f>'Exploratory Data Analysis - vid'!O926</f>
        <v>2019</v>
      </c>
      <c r="E927">
        <f>IF('Exploratory Data Analysis - vid'!$AF926 = 'Multiple LR'!E$2,1,0)</f>
        <v>1</v>
      </c>
      <c r="F927">
        <f>IF('Exploratory Data Analysis - vid'!$AF926 = 'Multiple LR'!F$2,1,0)</f>
        <v>0</v>
      </c>
      <c r="G927">
        <f>IF('Exploratory Data Analysis - vid'!$AF926 = 'Multiple LR'!G$2,1,0)</f>
        <v>0</v>
      </c>
      <c r="H927">
        <f>IF('Exploratory Data Analysis - vid'!$AF926 = 'Multiple LR'!H$2,1,0)</f>
        <v>0</v>
      </c>
      <c r="I927">
        <f xml:space="preserve"> IF('Exploratory Data Analysis - vid'!$AL926='Multiple LR'!I$2,1,0)</f>
        <v>0</v>
      </c>
      <c r="J927">
        <f xml:space="preserve"> IF('Exploratory Data Analysis - vid'!$AL926='Multiple LR'!J$2,1,0)</f>
        <v>0</v>
      </c>
      <c r="K927">
        <f xml:space="preserve"> IF('Exploratory Data Analysis - vid'!$AL926='Multiple LR'!K$2,1,0)</f>
        <v>0</v>
      </c>
      <c r="L927">
        <f xml:space="preserve"> IF('Exploratory Data Analysis - vid'!$AL926='Multiple LR'!L$2,1,0)</f>
        <v>1</v>
      </c>
      <c r="M927">
        <f xml:space="preserve"> IF('Exploratory Data Analysis - vid'!$AL926='Multiple LR'!M$2,1,0)</f>
        <v>0</v>
      </c>
      <c r="N927">
        <f xml:space="preserve"> IF('Exploratory Data Analysis - vid'!$AL926='Multiple LR'!N$2,1,0)</f>
        <v>0</v>
      </c>
      <c r="O927">
        <v>465</v>
      </c>
      <c r="P927">
        <f>'Exploratory Data Analysis - vid'!V926</f>
        <v>9682</v>
      </c>
      <c r="Q927">
        <f t="shared" si="14"/>
        <v>9.1780237704996388</v>
      </c>
      <c r="R927">
        <f>'Exploratory Data Analysis - vid'!X926</f>
        <v>139</v>
      </c>
    </row>
    <row r="928" spans="1:18" x14ac:dyDescent="0.35">
      <c r="A928">
        <v>926</v>
      </c>
      <c r="B928" t="str">
        <f>'Exploratory Data Analysis - vid'!B927</f>
        <v>jVDgg1JO1ZE</v>
      </c>
      <c r="C928">
        <f>'Exploratory Data Analysis - vid'!N927</f>
        <v>5</v>
      </c>
      <c r="D928">
        <f>'Exploratory Data Analysis - vid'!O927</f>
        <v>2019</v>
      </c>
      <c r="E928">
        <f>IF('Exploratory Data Analysis - vid'!$AF927 = 'Multiple LR'!E$2,1,0)</f>
        <v>0</v>
      </c>
      <c r="F928">
        <f>IF('Exploratory Data Analysis - vid'!$AF927 = 'Multiple LR'!F$2,1,0)</f>
        <v>1</v>
      </c>
      <c r="G928">
        <f>IF('Exploratory Data Analysis - vid'!$AF927 = 'Multiple LR'!G$2,1,0)</f>
        <v>0</v>
      </c>
      <c r="H928">
        <f>IF('Exploratory Data Analysis - vid'!$AF927 = 'Multiple LR'!H$2,1,0)</f>
        <v>0</v>
      </c>
      <c r="I928">
        <f xml:space="preserve"> IF('Exploratory Data Analysis - vid'!$AL927='Multiple LR'!I$2,1,0)</f>
        <v>0</v>
      </c>
      <c r="J928">
        <f xml:space="preserve"> IF('Exploratory Data Analysis - vid'!$AL927='Multiple LR'!J$2,1,0)</f>
        <v>0</v>
      </c>
      <c r="K928">
        <f xml:space="preserve"> IF('Exploratory Data Analysis - vid'!$AL927='Multiple LR'!K$2,1,0)</f>
        <v>0</v>
      </c>
      <c r="L928">
        <f xml:space="preserve"> IF('Exploratory Data Analysis - vid'!$AL927='Multiple LR'!L$2,1,0)</f>
        <v>0</v>
      </c>
      <c r="M928">
        <f xml:space="preserve"> IF('Exploratory Data Analysis - vid'!$AL927='Multiple LR'!M$2,1,0)</f>
        <v>0</v>
      </c>
      <c r="N928">
        <f xml:space="preserve"> IF('Exploratory Data Analysis - vid'!$AL927='Multiple LR'!N$2,1,0)</f>
        <v>1</v>
      </c>
      <c r="O928">
        <v>575</v>
      </c>
      <c r="P928">
        <f>'Exploratory Data Analysis - vid'!V927</f>
        <v>60968</v>
      </c>
      <c r="Q928">
        <f t="shared" si="14"/>
        <v>11.018104415345954</v>
      </c>
      <c r="R928">
        <f>'Exploratory Data Analysis - vid'!X927</f>
        <v>1298</v>
      </c>
    </row>
    <row r="929" spans="1:18" x14ac:dyDescent="0.35">
      <c r="A929">
        <v>927</v>
      </c>
      <c r="B929" t="str">
        <f>'Exploratory Data Analysis - vid'!B928</f>
        <v>HCZLeRm48sE</v>
      </c>
      <c r="C929">
        <f>'Exploratory Data Analysis - vid'!N928</f>
        <v>5</v>
      </c>
      <c r="D929">
        <f>'Exploratory Data Analysis - vid'!O928</f>
        <v>2019</v>
      </c>
      <c r="E929">
        <f>IF('Exploratory Data Analysis - vid'!$AF928 = 'Multiple LR'!E$2,1,0)</f>
        <v>1</v>
      </c>
      <c r="F929">
        <f>IF('Exploratory Data Analysis - vid'!$AF928 = 'Multiple LR'!F$2,1,0)</f>
        <v>0</v>
      </c>
      <c r="G929">
        <f>IF('Exploratory Data Analysis - vid'!$AF928 = 'Multiple LR'!G$2,1,0)</f>
        <v>0</v>
      </c>
      <c r="H929">
        <f>IF('Exploratory Data Analysis - vid'!$AF928 = 'Multiple LR'!H$2,1,0)</f>
        <v>0</v>
      </c>
      <c r="I929">
        <f xml:space="preserve"> IF('Exploratory Data Analysis - vid'!$AL928='Multiple LR'!I$2,1,0)</f>
        <v>0</v>
      </c>
      <c r="J929">
        <f xml:space="preserve"> IF('Exploratory Data Analysis - vid'!$AL928='Multiple LR'!J$2,1,0)</f>
        <v>1</v>
      </c>
      <c r="K929">
        <f xml:space="preserve"> IF('Exploratory Data Analysis - vid'!$AL928='Multiple LR'!K$2,1,0)</f>
        <v>0</v>
      </c>
      <c r="L929">
        <f xml:space="preserve"> IF('Exploratory Data Analysis - vid'!$AL928='Multiple LR'!L$2,1,0)</f>
        <v>0</v>
      </c>
      <c r="M929">
        <f xml:space="preserve"> IF('Exploratory Data Analysis - vid'!$AL928='Multiple LR'!M$2,1,0)</f>
        <v>0</v>
      </c>
      <c r="N929">
        <f xml:space="preserve"> IF('Exploratory Data Analysis - vid'!$AL928='Multiple LR'!N$2,1,0)</f>
        <v>0</v>
      </c>
      <c r="O929">
        <v>653</v>
      </c>
      <c r="P929">
        <f>'Exploratory Data Analysis - vid'!V928</f>
        <v>373066</v>
      </c>
      <c r="Q929">
        <f t="shared" si="14"/>
        <v>12.829510626672995</v>
      </c>
      <c r="R929">
        <f>'Exploratory Data Analysis - vid'!X928</f>
        <v>7929</v>
      </c>
    </row>
    <row r="930" spans="1:18" x14ac:dyDescent="0.35">
      <c r="A930">
        <v>928</v>
      </c>
      <c r="B930" t="str">
        <f>'Exploratory Data Analysis - vid'!B929</f>
        <v>DkBdefs30jE</v>
      </c>
      <c r="C930">
        <f>'Exploratory Data Analysis - vid'!N929</f>
        <v>5</v>
      </c>
      <c r="D930">
        <f>'Exploratory Data Analysis - vid'!O929</f>
        <v>2019</v>
      </c>
      <c r="E930">
        <f>IF('Exploratory Data Analysis - vid'!$AF929 = 'Multiple LR'!E$2,1,0)</f>
        <v>1</v>
      </c>
      <c r="F930">
        <f>IF('Exploratory Data Analysis - vid'!$AF929 = 'Multiple LR'!F$2,1,0)</f>
        <v>0</v>
      </c>
      <c r="G930">
        <f>IF('Exploratory Data Analysis - vid'!$AF929 = 'Multiple LR'!G$2,1,0)</f>
        <v>0</v>
      </c>
      <c r="H930">
        <f>IF('Exploratory Data Analysis - vid'!$AF929 = 'Multiple LR'!H$2,1,0)</f>
        <v>0</v>
      </c>
      <c r="I930">
        <f xml:space="preserve"> IF('Exploratory Data Analysis - vid'!$AL929='Multiple LR'!I$2,1,0)</f>
        <v>0</v>
      </c>
      <c r="J930">
        <f xml:space="preserve"> IF('Exploratory Data Analysis - vid'!$AL929='Multiple LR'!J$2,1,0)</f>
        <v>0</v>
      </c>
      <c r="K930">
        <f xml:space="preserve"> IF('Exploratory Data Analysis - vid'!$AL929='Multiple LR'!K$2,1,0)</f>
        <v>1</v>
      </c>
      <c r="L930">
        <f xml:space="preserve"> IF('Exploratory Data Analysis - vid'!$AL929='Multiple LR'!L$2,1,0)</f>
        <v>0</v>
      </c>
      <c r="M930">
        <f xml:space="preserve"> IF('Exploratory Data Analysis - vid'!$AL929='Multiple LR'!M$2,1,0)</f>
        <v>0</v>
      </c>
      <c r="N930">
        <f xml:space="preserve"> IF('Exploratory Data Analysis - vid'!$AL929='Multiple LR'!N$2,1,0)</f>
        <v>0</v>
      </c>
      <c r="O930">
        <v>655</v>
      </c>
      <c r="P930">
        <f>'Exploratory Data Analysis - vid'!V929</f>
        <v>19642</v>
      </c>
      <c r="Q930">
        <f t="shared" si="14"/>
        <v>9.885425409717719</v>
      </c>
      <c r="R930">
        <f>'Exploratory Data Analysis - vid'!X929</f>
        <v>355</v>
      </c>
    </row>
    <row r="931" spans="1:18" x14ac:dyDescent="0.35">
      <c r="A931">
        <v>929</v>
      </c>
      <c r="B931" t="str">
        <f>'Exploratory Data Analysis - vid'!B930</f>
        <v>Pw4UukxcZdQ</v>
      </c>
      <c r="C931">
        <f>'Exploratory Data Analysis - vid'!N930</f>
        <v>5</v>
      </c>
      <c r="D931">
        <f>'Exploratory Data Analysis - vid'!O930</f>
        <v>2019</v>
      </c>
      <c r="E931">
        <f>IF('Exploratory Data Analysis - vid'!$AF930 = 'Multiple LR'!E$2,1,0)</f>
        <v>1</v>
      </c>
      <c r="F931">
        <f>IF('Exploratory Data Analysis - vid'!$AF930 = 'Multiple LR'!F$2,1,0)</f>
        <v>0</v>
      </c>
      <c r="G931">
        <f>IF('Exploratory Data Analysis - vid'!$AF930 = 'Multiple LR'!G$2,1,0)</f>
        <v>0</v>
      </c>
      <c r="H931">
        <f>IF('Exploratory Data Analysis - vid'!$AF930 = 'Multiple LR'!H$2,1,0)</f>
        <v>0</v>
      </c>
      <c r="I931">
        <f xml:space="preserve"> IF('Exploratory Data Analysis - vid'!$AL930='Multiple LR'!I$2,1,0)</f>
        <v>0</v>
      </c>
      <c r="J931">
        <f xml:space="preserve"> IF('Exploratory Data Analysis - vid'!$AL930='Multiple LR'!J$2,1,0)</f>
        <v>0</v>
      </c>
      <c r="K931">
        <f xml:space="preserve"> IF('Exploratory Data Analysis - vid'!$AL930='Multiple LR'!K$2,1,0)</f>
        <v>0</v>
      </c>
      <c r="L931">
        <f xml:space="preserve"> IF('Exploratory Data Analysis - vid'!$AL930='Multiple LR'!L$2,1,0)</f>
        <v>1</v>
      </c>
      <c r="M931">
        <f xml:space="preserve"> IF('Exploratory Data Analysis - vid'!$AL930='Multiple LR'!M$2,1,0)</f>
        <v>0</v>
      </c>
      <c r="N931">
        <f xml:space="preserve"> IF('Exploratory Data Analysis - vid'!$AL930='Multiple LR'!N$2,1,0)</f>
        <v>0</v>
      </c>
      <c r="O931">
        <v>353</v>
      </c>
      <c r="P931">
        <f>'Exploratory Data Analysis - vid'!V930</f>
        <v>19033</v>
      </c>
      <c r="Q931">
        <f t="shared" si="14"/>
        <v>9.8539295936877842</v>
      </c>
      <c r="R931">
        <f>'Exploratory Data Analysis - vid'!X930</f>
        <v>300</v>
      </c>
    </row>
    <row r="932" spans="1:18" x14ac:dyDescent="0.35">
      <c r="A932">
        <v>930</v>
      </c>
      <c r="B932" t="str">
        <f>'Exploratory Data Analysis - vid'!B931</f>
        <v>6wTLzyF7fcY</v>
      </c>
      <c r="C932">
        <f>'Exploratory Data Analysis - vid'!N931</f>
        <v>4</v>
      </c>
      <c r="D932">
        <f>'Exploratory Data Analysis - vid'!O931</f>
        <v>2019</v>
      </c>
      <c r="E932">
        <f>IF('Exploratory Data Analysis - vid'!$AF931 = 'Multiple LR'!E$2,1,0)</f>
        <v>0</v>
      </c>
      <c r="F932">
        <f>IF('Exploratory Data Analysis - vid'!$AF931 = 'Multiple LR'!F$2,1,0)</f>
        <v>1</v>
      </c>
      <c r="G932">
        <f>IF('Exploratory Data Analysis - vid'!$AF931 = 'Multiple LR'!G$2,1,0)</f>
        <v>0</v>
      </c>
      <c r="H932">
        <f>IF('Exploratory Data Analysis - vid'!$AF931 = 'Multiple LR'!H$2,1,0)</f>
        <v>0</v>
      </c>
      <c r="I932">
        <f xml:space="preserve"> IF('Exploratory Data Analysis - vid'!$AL931='Multiple LR'!I$2,1,0)</f>
        <v>0</v>
      </c>
      <c r="J932">
        <f xml:space="preserve"> IF('Exploratory Data Analysis - vid'!$AL931='Multiple LR'!J$2,1,0)</f>
        <v>0</v>
      </c>
      <c r="K932">
        <f xml:space="preserve"> IF('Exploratory Data Analysis - vid'!$AL931='Multiple LR'!K$2,1,0)</f>
        <v>0</v>
      </c>
      <c r="L932">
        <f xml:space="preserve"> IF('Exploratory Data Analysis - vid'!$AL931='Multiple LR'!L$2,1,0)</f>
        <v>0</v>
      </c>
      <c r="M932">
        <f xml:space="preserve"> IF('Exploratory Data Analysis - vid'!$AL931='Multiple LR'!M$2,1,0)</f>
        <v>0</v>
      </c>
      <c r="N932">
        <f xml:space="preserve"> IF('Exploratory Data Analysis - vid'!$AL931='Multiple LR'!N$2,1,0)</f>
        <v>1</v>
      </c>
      <c r="O932">
        <v>401</v>
      </c>
      <c r="P932">
        <f>'Exploratory Data Analysis - vid'!V931</f>
        <v>117856</v>
      </c>
      <c r="Q932">
        <f t="shared" si="14"/>
        <v>11.677218819244791</v>
      </c>
      <c r="R932">
        <f>'Exploratory Data Analysis - vid'!X931</f>
        <v>2582</v>
      </c>
    </row>
    <row r="933" spans="1:18" x14ac:dyDescent="0.35">
      <c r="A933">
        <v>931</v>
      </c>
      <c r="B933" t="str">
        <f>'Exploratory Data Analysis - vid'!B932</f>
        <v>t_bkPef_U-k</v>
      </c>
      <c r="C933">
        <f>'Exploratory Data Analysis - vid'!N932</f>
        <v>4</v>
      </c>
      <c r="D933">
        <f>'Exploratory Data Analysis - vid'!O932</f>
        <v>2019</v>
      </c>
      <c r="E933">
        <f>IF('Exploratory Data Analysis - vid'!$AF932 = 'Multiple LR'!E$2,1,0)</f>
        <v>1</v>
      </c>
      <c r="F933">
        <f>IF('Exploratory Data Analysis - vid'!$AF932 = 'Multiple LR'!F$2,1,0)</f>
        <v>0</v>
      </c>
      <c r="G933">
        <f>IF('Exploratory Data Analysis - vid'!$AF932 = 'Multiple LR'!G$2,1,0)</f>
        <v>0</v>
      </c>
      <c r="H933">
        <f>IF('Exploratory Data Analysis - vid'!$AF932 = 'Multiple LR'!H$2,1,0)</f>
        <v>0</v>
      </c>
      <c r="I933">
        <f xml:space="preserve"> IF('Exploratory Data Analysis - vid'!$AL932='Multiple LR'!I$2,1,0)</f>
        <v>0</v>
      </c>
      <c r="J933">
        <f xml:space="preserve"> IF('Exploratory Data Analysis - vid'!$AL932='Multiple LR'!J$2,1,0)</f>
        <v>0</v>
      </c>
      <c r="K933">
        <f xml:space="preserve"> IF('Exploratory Data Analysis - vid'!$AL932='Multiple LR'!K$2,1,0)</f>
        <v>0</v>
      </c>
      <c r="L933">
        <f xml:space="preserve"> IF('Exploratory Data Analysis - vid'!$AL932='Multiple LR'!L$2,1,0)</f>
        <v>0</v>
      </c>
      <c r="M933">
        <f xml:space="preserve"> IF('Exploratory Data Analysis - vid'!$AL932='Multiple LR'!M$2,1,0)</f>
        <v>0</v>
      </c>
      <c r="N933">
        <f xml:space="preserve"> IF('Exploratory Data Analysis - vid'!$AL932='Multiple LR'!N$2,1,0)</f>
        <v>1</v>
      </c>
      <c r="O933">
        <v>422</v>
      </c>
      <c r="P933">
        <f>'Exploratory Data Analysis - vid'!V932</f>
        <v>50997</v>
      </c>
      <c r="Q933">
        <f t="shared" si="14"/>
        <v>10.839522086446879</v>
      </c>
      <c r="R933">
        <f>'Exploratory Data Analysis - vid'!X932</f>
        <v>780</v>
      </c>
    </row>
    <row r="934" spans="1:18" x14ac:dyDescent="0.35">
      <c r="A934">
        <v>932</v>
      </c>
      <c r="B934" t="str">
        <f>'Exploratory Data Analysis - vid'!B933</f>
        <v>4oz-bKkHgxM</v>
      </c>
      <c r="C934">
        <f>'Exploratory Data Analysis - vid'!N933</f>
        <v>4</v>
      </c>
      <c r="D934">
        <f>'Exploratory Data Analysis - vid'!O933</f>
        <v>2019</v>
      </c>
      <c r="E934">
        <f>IF('Exploratory Data Analysis - vid'!$AF933 = 'Multiple LR'!E$2,1,0)</f>
        <v>1</v>
      </c>
      <c r="F934">
        <f>IF('Exploratory Data Analysis - vid'!$AF933 = 'Multiple LR'!F$2,1,0)</f>
        <v>0</v>
      </c>
      <c r="G934">
        <f>IF('Exploratory Data Analysis - vid'!$AF933 = 'Multiple LR'!G$2,1,0)</f>
        <v>0</v>
      </c>
      <c r="H934">
        <f>IF('Exploratory Data Analysis - vid'!$AF933 = 'Multiple LR'!H$2,1,0)</f>
        <v>0</v>
      </c>
      <c r="I934">
        <f xml:space="preserve"> IF('Exploratory Data Analysis - vid'!$AL933='Multiple LR'!I$2,1,0)</f>
        <v>0</v>
      </c>
      <c r="J934">
        <f xml:space="preserve"> IF('Exploratory Data Analysis - vid'!$AL933='Multiple LR'!J$2,1,0)</f>
        <v>1</v>
      </c>
      <c r="K934">
        <f xml:space="preserve"> IF('Exploratory Data Analysis - vid'!$AL933='Multiple LR'!K$2,1,0)</f>
        <v>0</v>
      </c>
      <c r="L934">
        <f xml:space="preserve"> IF('Exploratory Data Analysis - vid'!$AL933='Multiple LR'!L$2,1,0)</f>
        <v>0</v>
      </c>
      <c r="M934">
        <f xml:space="preserve"> IF('Exploratory Data Analysis - vid'!$AL933='Multiple LR'!M$2,1,0)</f>
        <v>0</v>
      </c>
      <c r="N934">
        <f xml:space="preserve"> IF('Exploratory Data Analysis - vid'!$AL933='Multiple LR'!N$2,1,0)</f>
        <v>0</v>
      </c>
      <c r="O934">
        <v>835</v>
      </c>
      <c r="P934">
        <f>'Exploratory Data Analysis - vid'!V933</f>
        <v>808380</v>
      </c>
      <c r="Q934">
        <f t="shared" si="14"/>
        <v>13.602787523977948</v>
      </c>
      <c r="R934">
        <f>'Exploratory Data Analysis - vid'!X933</f>
        <v>16732</v>
      </c>
    </row>
    <row r="935" spans="1:18" x14ac:dyDescent="0.35">
      <c r="A935">
        <v>933</v>
      </c>
      <c r="B935" t="str">
        <f>'Exploratory Data Analysis - vid'!B934</f>
        <v>8p01SDbVmtE</v>
      </c>
      <c r="C935">
        <f>'Exploratory Data Analysis - vid'!N934</f>
        <v>4</v>
      </c>
      <c r="D935">
        <f>'Exploratory Data Analysis - vid'!O934</f>
        <v>2019</v>
      </c>
      <c r="E935">
        <f>IF('Exploratory Data Analysis - vid'!$AF934 = 'Multiple LR'!E$2,1,0)</f>
        <v>1</v>
      </c>
      <c r="F935">
        <f>IF('Exploratory Data Analysis - vid'!$AF934 = 'Multiple LR'!F$2,1,0)</f>
        <v>0</v>
      </c>
      <c r="G935">
        <f>IF('Exploratory Data Analysis - vid'!$AF934 = 'Multiple LR'!G$2,1,0)</f>
        <v>0</v>
      </c>
      <c r="H935">
        <f>IF('Exploratory Data Analysis - vid'!$AF934 = 'Multiple LR'!H$2,1,0)</f>
        <v>0</v>
      </c>
      <c r="I935">
        <f xml:space="preserve"> IF('Exploratory Data Analysis - vid'!$AL934='Multiple LR'!I$2,1,0)</f>
        <v>0</v>
      </c>
      <c r="J935">
        <f xml:space="preserve"> IF('Exploratory Data Analysis - vid'!$AL934='Multiple LR'!J$2,1,0)</f>
        <v>0</v>
      </c>
      <c r="K935">
        <f xml:space="preserve"> IF('Exploratory Data Analysis - vid'!$AL934='Multiple LR'!K$2,1,0)</f>
        <v>0</v>
      </c>
      <c r="L935">
        <f xml:space="preserve"> IF('Exploratory Data Analysis - vid'!$AL934='Multiple LR'!L$2,1,0)</f>
        <v>0</v>
      </c>
      <c r="M935">
        <f xml:space="preserve"> IF('Exploratory Data Analysis - vid'!$AL934='Multiple LR'!M$2,1,0)</f>
        <v>0</v>
      </c>
      <c r="N935">
        <f xml:space="preserve"> IF('Exploratory Data Analysis - vid'!$AL934='Multiple LR'!N$2,1,0)</f>
        <v>1</v>
      </c>
      <c r="O935">
        <v>439</v>
      </c>
      <c r="P935">
        <f>'Exploratory Data Analysis - vid'!V934</f>
        <v>33164</v>
      </c>
      <c r="Q935">
        <f t="shared" si="14"/>
        <v>10.409220229236109</v>
      </c>
      <c r="R935">
        <f>'Exploratory Data Analysis - vid'!X934</f>
        <v>532</v>
      </c>
    </row>
    <row r="936" spans="1:18" x14ac:dyDescent="0.35">
      <c r="A936">
        <v>934</v>
      </c>
      <c r="B936" t="str">
        <f>'Exploratory Data Analysis - vid'!B935</f>
        <v>Plo2m93LEnw</v>
      </c>
      <c r="C936">
        <f>'Exploratory Data Analysis - vid'!N935</f>
        <v>4</v>
      </c>
      <c r="D936">
        <f>'Exploratory Data Analysis - vid'!O935</f>
        <v>2019</v>
      </c>
      <c r="E936">
        <f>IF('Exploratory Data Analysis - vid'!$AF935 = 'Multiple LR'!E$2,1,0)</f>
        <v>0</v>
      </c>
      <c r="F936">
        <f>IF('Exploratory Data Analysis - vid'!$AF935 = 'Multiple LR'!F$2,1,0)</f>
        <v>1</v>
      </c>
      <c r="G936">
        <f>IF('Exploratory Data Analysis - vid'!$AF935 = 'Multiple LR'!G$2,1,0)</f>
        <v>0</v>
      </c>
      <c r="H936">
        <f>IF('Exploratory Data Analysis - vid'!$AF935 = 'Multiple LR'!H$2,1,0)</f>
        <v>0</v>
      </c>
      <c r="I936">
        <f xml:space="preserve"> IF('Exploratory Data Analysis - vid'!$AL935='Multiple LR'!I$2,1,0)</f>
        <v>0</v>
      </c>
      <c r="J936">
        <f xml:space="preserve"> IF('Exploratory Data Analysis - vid'!$AL935='Multiple LR'!J$2,1,0)</f>
        <v>0</v>
      </c>
      <c r="K936">
        <f xml:space="preserve"> IF('Exploratory Data Analysis - vid'!$AL935='Multiple LR'!K$2,1,0)</f>
        <v>0</v>
      </c>
      <c r="L936">
        <f xml:space="preserve"> IF('Exploratory Data Analysis - vid'!$AL935='Multiple LR'!L$2,1,0)</f>
        <v>0</v>
      </c>
      <c r="M936">
        <f xml:space="preserve"> IF('Exploratory Data Analysis - vid'!$AL935='Multiple LR'!M$2,1,0)</f>
        <v>0</v>
      </c>
      <c r="N936">
        <f xml:space="preserve"> IF('Exploratory Data Analysis - vid'!$AL935='Multiple LR'!N$2,1,0)</f>
        <v>1</v>
      </c>
      <c r="O936">
        <v>404</v>
      </c>
      <c r="P936">
        <f>'Exploratory Data Analysis - vid'!V935</f>
        <v>13309</v>
      </c>
      <c r="Q936">
        <f t="shared" si="14"/>
        <v>9.4961957770865553</v>
      </c>
      <c r="R936">
        <f>'Exploratory Data Analysis - vid'!X935</f>
        <v>284</v>
      </c>
    </row>
    <row r="937" spans="1:18" x14ac:dyDescent="0.35">
      <c r="A937">
        <v>935</v>
      </c>
      <c r="B937" t="str">
        <f>'Exploratory Data Analysis - vid'!B936</f>
        <v>Xni3VMxQchw</v>
      </c>
      <c r="C937">
        <f>'Exploratory Data Analysis - vid'!N936</f>
        <v>4</v>
      </c>
      <c r="D937">
        <f>'Exploratory Data Analysis - vid'!O936</f>
        <v>2019</v>
      </c>
      <c r="E937">
        <f>IF('Exploratory Data Analysis - vid'!$AF936 = 'Multiple LR'!E$2,1,0)</f>
        <v>0</v>
      </c>
      <c r="F937">
        <f>IF('Exploratory Data Analysis - vid'!$AF936 = 'Multiple LR'!F$2,1,0)</f>
        <v>1</v>
      </c>
      <c r="G937">
        <f>IF('Exploratory Data Analysis - vid'!$AF936 = 'Multiple LR'!G$2,1,0)</f>
        <v>0</v>
      </c>
      <c r="H937">
        <f>IF('Exploratory Data Analysis - vid'!$AF936 = 'Multiple LR'!H$2,1,0)</f>
        <v>0</v>
      </c>
      <c r="I937">
        <f xml:space="preserve"> IF('Exploratory Data Analysis - vid'!$AL936='Multiple LR'!I$2,1,0)</f>
        <v>0</v>
      </c>
      <c r="J937">
        <f xml:space="preserve"> IF('Exploratory Data Analysis - vid'!$AL936='Multiple LR'!J$2,1,0)</f>
        <v>1</v>
      </c>
      <c r="K937">
        <f xml:space="preserve"> IF('Exploratory Data Analysis - vid'!$AL936='Multiple LR'!K$2,1,0)</f>
        <v>0</v>
      </c>
      <c r="L937">
        <f xml:space="preserve"> IF('Exploratory Data Analysis - vid'!$AL936='Multiple LR'!L$2,1,0)</f>
        <v>0</v>
      </c>
      <c r="M937">
        <f xml:space="preserve"> IF('Exploratory Data Analysis - vid'!$AL936='Multiple LR'!M$2,1,0)</f>
        <v>0</v>
      </c>
      <c r="N937">
        <f xml:space="preserve"> IF('Exploratory Data Analysis - vid'!$AL936='Multiple LR'!N$2,1,0)</f>
        <v>0</v>
      </c>
      <c r="O937">
        <v>343</v>
      </c>
      <c r="P937">
        <f>'Exploratory Data Analysis - vid'!V936</f>
        <v>5747</v>
      </c>
      <c r="Q937">
        <f t="shared" si="14"/>
        <v>8.6564332585077413</v>
      </c>
      <c r="R937">
        <f>'Exploratory Data Analysis - vid'!X936</f>
        <v>103</v>
      </c>
    </row>
    <row r="938" spans="1:18" x14ac:dyDescent="0.35">
      <c r="A938">
        <v>936</v>
      </c>
      <c r="B938" t="str">
        <f>'Exploratory Data Analysis - vid'!B937</f>
        <v>LTMm2yAfP3Q</v>
      </c>
      <c r="C938">
        <f>'Exploratory Data Analysis - vid'!N937</f>
        <v>4</v>
      </c>
      <c r="D938">
        <f>'Exploratory Data Analysis - vid'!O937</f>
        <v>2019</v>
      </c>
      <c r="E938">
        <f>IF('Exploratory Data Analysis - vid'!$AF937 = 'Multiple LR'!E$2,1,0)</f>
        <v>0</v>
      </c>
      <c r="F938">
        <f>IF('Exploratory Data Analysis - vid'!$AF937 = 'Multiple LR'!F$2,1,0)</f>
        <v>1</v>
      </c>
      <c r="G938">
        <f>IF('Exploratory Data Analysis - vid'!$AF937 = 'Multiple LR'!G$2,1,0)</f>
        <v>0</v>
      </c>
      <c r="H938">
        <f>IF('Exploratory Data Analysis - vid'!$AF937 = 'Multiple LR'!H$2,1,0)</f>
        <v>0</v>
      </c>
      <c r="I938">
        <f xml:space="preserve"> IF('Exploratory Data Analysis - vid'!$AL937='Multiple LR'!I$2,1,0)</f>
        <v>0</v>
      </c>
      <c r="J938">
        <f xml:space="preserve"> IF('Exploratory Data Analysis - vid'!$AL937='Multiple LR'!J$2,1,0)</f>
        <v>1</v>
      </c>
      <c r="K938">
        <f xml:space="preserve"> IF('Exploratory Data Analysis - vid'!$AL937='Multiple LR'!K$2,1,0)</f>
        <v>0</v>
      </c>
      <c r="L938">
        <f xml:space="preserve"> IF('Exploratory Data Analysis - vid'!$AL937='Multiple LR'!L$2,1,0)</f>
        <v>0</v>
      </c>
      <c r="M938">
        <f xml:space="preserve"> IF('Exploratory Data Analysis - vid'!$AL937='Multiple LR'!M$2,1,0)</f>
        <v>0</v>
      </c>
      <c r="N938">
        <f xml:space="preserve"> IF('Exploratory Data Analysis - vid'!$AL937='Multiple LR'!N$2,1,0)</f>
        <v>0</v>
      </c>
      <c r="O938">
        <v>351</v>
      </c>
      <c r="P938">
        <f>'Exploratory Data Analysis - vid'!V937</f>
        <v>12658</v>
      </c>
      <c r="Q938">
        <f t="shared" si="14"/>
        <v>9.4460447053352503</v>
      </c>
      <c r="R938">
        <f>'Exploratory Data Analysis - vid'!X937</f>
        <v>231</v>
      </c>
    </row>
    <row r="939" spans="1:18" x14ac:dyDescent="0.35">
      <c r="A939">
        <v>937</v>
      </c>
      <c r="B939" t="str">
        <f>'Exploratory Data Analysis - vid'!B938</f>
        <v>EqgCy6nSDBo</v>
      </c>
      <c r="C939">
        <f>'Exploratory Data Analysis - vid'!N938</f>
        <v>4</v>
      </c>
      <c r="D939">
        <f>'Exploratory Data Analysis - vid'!O938</f>
        <v>2019</v>
      </c>
      <c r="E939">
        <f>IF('Exploratory Data Analysis - vid'!$AF938 = 'Multiple LR'!E$2,1,0)</f>
        <v>0</v>
      </c>
      <c r="F939">
        <f>IF('Exploratory Data Analysis - vid'!$AF938 = 'Multiple LR'!F$2,1,0)</f>
        <v>1</v>
      </c>
      <c r="G939">
        <f>IF('Exploratory Data Analysis - vid'!$AF938 = 'Multiple LR'!G$2,1,0)</f>
        <v>0</v>
      </c>
      <c r="H939">
        <f>IF('Exploratory Data Analysis - vid'!$AF938 = 'Multiple LR'!H$2,1,0)</f>
        <v>0</v>
      </c>
      <c r="I939">
        <f xml:space="preserve"> IF('Exploratory Data Analysis - vid'!$AL938='Multiple LR'!I$2,1,0)</f>
        <v>0</v>
      </c>
      <c r="J939">
        <f xml:space="preserve"> IF('Exploratory Data Analysis - vid'!$AL938='Multiple LR'!J$2,1,0)</f>
        <v>1</v>
      </c>
      <c r="K939">
        <f xml:space="preserve"> IF('Exploratory Data Analysis - vid'!$AL938='Multiple LR'!K$2,1,0)</f>
        <v>0</v>
      </c>
      <c r="L939">
        <f xml:space="preserve"> IF('Exploratory Data Analysis - vid'!$AL938='Multiple LR'!L$2,1,0)</f>
        <v>0</v>
      </c>
      <c r="M939">
        <f xml:space="preserve"> IF('Exploratory Data Analysis - vid'!$AL938='Multiple LR'!M$2,1,0)</f>
        <v>0</v>
      </c>
      <c r="N939">
        <f xml:space="preserve"> IF('Exploratory Data Analysis - vid'!$AL938='Multiple LR'!N$2,1,0)</f>
        <v>0</v>
      </c>
      <c r="O939">
        <v>295</v>
      </c>
      <c r="P939">
        <f>'Exploratory Data Analysis - vid'!V938</f>
        <v>5109</v>
      </c>
      <c r="Q939">
        <f t="shared" si="14"/>
        <v>8.5387589693307984</v>
      </c>
      <c r="R939">
        <f>'Exploratory Data Analysis - vid'!X938</f>
        <v>124</v>
      </c>
    </row>
    <row r="940" spans="1:18" x14ac:dyDescent="0.35">
      <c r="A940">
        <v>938</v>
      </c>
      <c r="B940" t="str">
        <f>'Exploratory Data Analysis - vid'!B939</f>
        <v>2sFP0Wu_z2w</v>
      </c>
      <c r="C940">
        <f>'Exploratory Data Analysis - vid'!N939</f>
        <v>4</v>
      </c>
      <c r="D940">
        <f>'Exploratory Data Analysis - vid'!O939</f>
        <v>2019</v>
      </c>
      <c r="E940">
        <f>IF('Exploratory Data Analysis - vid'!$AF939 = 'Multiple LR'!E$2,1,0)</f>
        <v>0</v>
      </c>
      <c r="F940">
        <f>IF('Exploratory Data Analysis - vid'!$AF939 = 'Multiple LR'!F$2,1,0)</f>
        <v>1</v>
      </c>
      <c r="G940">
        <f>IF('Exploratory Data Analysis - vid'!$AF939 = 'Multiple LR'!G$2,1,0)</f>
        <v>0</v>
      </c>
      <c r="H940">
        <f>IF('Exploratory Data Analysis - vid'!$AF939 = 'Multiple LR'!H$2,1,0)</f>
        <v>0</v>
      </c>
      <c r="I940">
        <f xml:space="preserve"> IF('Exploratory Data Analysis - vid'!$AL939='Multiple LR'!I$2,1,0)</f>
        <v>0</v>
      </c>
      <c r="J940">
        <f xml:space="preserve"> IF('Exploratory Data Analysis - vid'!$AL939='Multiple LR'!J$2,1,0)</f>
        <v>1</v>
      </c>
      <c r="K940">
        <f xml:space="preserve"> IF('Exploratory Data Analysis - vid'!$AL939='Multiple LR'!K$2,1,0)</f>
        <v>0</v>
      </c>
      <c r="L940">
        <f xml:space="preserve"> IF('Exploratory Data Analysis - vid'!$AL939='Multiple LR'!L$2,1,0)</f>
        <v>0</v>
      </c>
      <c r="M940">
        <f xml:space="preserve"> IF('Exploratory Data Analysis - vid'!$AL939='Multiple LR'!M$2,1,0)</f>
        <v>0</v>
      </c>
      <c r="N940">
        <f xml:space="preserve"> IF('Exploratory Data Analysis - vid'!$AL939='Multiple LR'!N$2,1,0)</f>
        <v>0</v>
      </c>
      <c r="O940">
        <v>368</v>
      </c>
      <c r="P940">
        <f>'Exploratory Data Analysis - vid'!V939</f>
        <v>6498</v>
      </c>
      <c r="Q940">
        <f t="shared" si="14"/>
        <v>8.7792497162290459</v>
      </c>
      <c r="R940">
        <f>'Exploratory Data Analysis - vid'!X939</f>
        <v>80</v>
      </c>
    </row>
    <row r="941" spans="1:18" x14ac:dyDescent="0.35">
      <c r="A941">
        <v>939</v>
      </c>
      <c r="B941" t="str">
        <f>'Exploratory Data Analysis - vid'!B940</f>
        <v>K9tBXbPvDSo</v>
      </c>
      <c r="C941">
        <f>'Exploratory Data Analysis - vid'!N940</f>
        <v>4</v>
      </c>
      <c r="D941">
        <f>'Exploratory Data Analysis - vid'!O940</f>
        <v>2019</v>
      </c>
      <c r="E941">
        <f>IF('Exploratory Data Analysis - vid'!$AF940 = 'Multiple LR'!E$2,1,0)</f>
        <v>1</v>
      </c>
      <c r="F941">
        <f>IF('Exploratory Data Analysis - vid'!$AF940 = 'Multiple LR'!F$2,1,0)</f>
        <v>0</v>
      </c>
      <c r="G941">
        <f>IF('Exploratory Data Analysis - vid'!$AF940 = 'Multiple LR'!G$2,1,0)</f>
        <v>0</v>
      </c>
      <c r="H941">
        <f>IF('Exploratory Data Analysis - vid'!$AF940 = 'Multiple LR'!H$2,1,0)</f>
        <v>0</v>
      </c>
      <c r="I941">
        <f xml:space="preserve"> IF('Exploratory Data Analysis - vid'!$AL940='Multiple LR'!I$2,1,0)</f>
        <v>1</v>
      </c>
      <c r="J941">
        <f xml:space="preserve"> IF('Exploratory Data Analysis - vid'!$AL940='Multiple LR'!J$2,1,0)</f>
        <v>0</v>
      </c>
      <c r="K941">
        <f xml:space="preserve"> IF('Exploratory Data Analysis - vid'!$AL940='Multiple LR'!K$2,1,0)</f>
        <v>0</v>
      </c>
      <c r="L941">
        <f xml:space="preserve"> IF('Exploratory Data Analysis - vid'!$AL940='Multiple LR'!L$2,1,0)</f>
        <v>0</v>
      </c>
      <c r="M941">
        <f xml:space="preserve"> IF('Exploratory Data Analysis - vid'!$AL940='Multiple LR'!M$2,1,0)</f>
        <v>0</v>
      </c>
      <c r="N941">
        <f xml:space="preserve"> IF('Exploratory Data Analysis - vid'!$AL940='Multiple LR'!N$2,1,0)</f>
        <v>0</v>
      </c>
      <c r="O941">
        <v>414</v>
      </c>
      <c r="P941">
        <f>'Exploratory Data Analysis - vid'!V940</f>
        <v>9081</v>
      </c>
      <c r="Q941">
        <f t="shared" si="14"/>
        <v>9.1139395976898285</v>
      </c>
      <c r="R941">
        <f>'Exploratory Data Analysis - vid'!X940</f>
        <v>150</v>
      </c>
    </row>
    <row r="942" spans="1:18" x14ac:dyDescent="0.35">
      <c r="A942">
        <v>940</v>
      </c>
      <c r="B942" t="str">
        <f>'Exploratory Data Analysis - vid'!B941</f>
        <v>f6BybPMSlo8</v>
      </c>
      <c r="C942">
        <f>'Exploratory Data Analysis - vid'!N941</f>
        <v>4</v>
      </c>
      <c r="D942">
        <f>'Exploratory Data Analysis - vid'!O941</f>
        <v>2019</v>
      </c>
      <c r="E942">
        <f>IF('Exploratory Data Analysis - vid'!$AF941 = 'Multiple LR'!E$2,1,0)</f>
        <v>0</v>
      </c>
      <c r="F942">
        <f>IF('Exploratory Data Analysis - vid'!$AF941 = 'Multiple LR'!F$2,1,0)</f>
        <v>1</v>
      </c>
      <c r="G942">
        <f>IF('Exploratory Data Analysis - vid'!$AF941 = 'Multiple LR'!G$2,1,0)</f>
        <v>0</v>
      </c>
      <c r="H942">
        <f>IF('Exploratory Data Analysis - vid'!$AF941 = 'Multiple LR'!H$2,1,0)</f>
        <v>0</v>
      </c>
      <c r="I942">
        <f xml:space="preserve"> IF('Exploratory Data Analysis - vid'!$AL941='Multiple LR'!I$2,1,0)</f>
        <v>0</v>
      </c>
      <c r="J942">
        <f xml:space="preserve"> IF('Exploratory Data Analysis - vid'!$AL941='Multiple LR'!J$2,1,0)</f>
        <v>0</v>
      </c>
      <c r="K942">
        <f xml:space="preserve"> IF('Exploratory Data Analysis - vid'!$AL941='Multiple LR'!K$2,1,0)</f>
        <v>0</v>
      </c>
      <c r="L942">
        <f xml:space="preserve"> IF('Exploratory Data Analysis - vid'!$AL941='Multiple LR'!L$2,1,0)</f>
        <v>1</v>
      </c>
      <c r="M942">
        <f xml:space="preserve"> IF('Exploratory Data Analysis - vid'!$AL941='Multiple LR'!M$2,1,0)</f>
        <v>0</v>
      </c>
      <c r="N942">
        <f xml:space="preserve"> IF('Exploratory Data Analysis - vid'!$AL941='Multiple LR'!N$2,1,0)</f>
        <v>0</v>
      </c>
      <c r="O942">
        <v>595</v>
      </c>
      <c r="P942">
        <f>'Exploratory Data Analysis - vid'!V941</f>
        <v>5762</v>
      </c>
      <c r="Q942">
        <f t="shared" si="14"/>
        <v>8.659039915644474</v>
      </c>
      <c r="R942">
        <f>'Exploratory Data Analysis - vid'!X941</f>
        <v>92</v>
      </c>
    </row>
    <row r="943" spans="1:18" x14ac:dyDescent="0.35">
      <c r="A943">
        <v>941</v>
      </c>
      <c r="B943" t="str">
        <f>'Exploratory Data Analysis - vid'!B942</f>
        <v>hneqGzXiqZ8</v>
      </c>
      <c r="C943">
        <f>'Exploratory Data Analysis - vid'!N942</f>
        <v>4</v>
      </c>
      <c r="D943">
        <f>'Exploratory Data Analysis - vid'!O942</f>
        <v>2019</v>
      </c>
      <c r="E943">
        <f>IF('Exploratory Data Analysis - vid'!$AF942 = 'Multiple LR'!E$2,1,0)</f>
        <v>0</v>
      </c>
      <c r="F943">
        <f>IF('Exploratory Data Analysis - vid'!$AF942 = 'Multiple LR'!F$2,1,0)</f>
        <v>1</v>
      </c>
      <c r="G943">
        <f>IF('Exploratory Data Analysis - vid'!$AF942 = 'Multiple LR'!G$2,1,0)</f>
        <v>0</v>
      </c>
      <c r="H943">
        <f>IF('Exploratory Data Analysis - vid'!$AF942 = 'Multiple LR'!H$2,1,0)</f>
        <v>0</v>
      </c>
      <c r="I943">
        <f xml:space="preserve"> IF('Exploratory Data Analysis - vid'!$AL942='Multiple LR'!I$2,1,0)</f>
        <v>0</v>
      </c>
      <c r="J943">
        <f xml:space="preserve"> IF('Exploratory Data Analysis - vid'!$AL942='Multiple LR'!J$2,1,0)</f>
        <v>0</v>
      </c>
      <c r="K943">
        <f xml:space="preserve"> IF('Exploratory Data Analysis - vid'!$AL942='Multiple LR'!K$2,1,0)</f>
        <v>0</v>
      </c>
      <c r="L943">
        <f xml:space="preserve"> IF('Exploratory Data Analysis - vid'!$AL942='Multiple LR'!L$2,1,0)</f>
        <v>0</v>
      </c>
      <c r="M943">
        <f xml:space="preserve"> IF('Exploratory Data Analysis - vid'!$AL942='Multiple LR'!M$2,1,0)</f>
        <v>0</v>
      </c>
      <c r="N943">
        <f xml:space="preserve"> IF('Exploratory Data Analysis - vid'!$AL942='Multiple LR'!N$2,1,0)</f>
        <v>1</v>
      </c>
      <c r="O943">
        <v>300</v>
      </c>
      <c r="P943">
        <f>'Exploratory Data Analysis - vid'!V942</f>
        <v>367759</v>
      </c>
      <c r="Q943">
        <f t="shared" si="14"/>
        <v>12.81518311131174</v>
      </c>
      <c r="R943">
        <f>'Exploratory Data Analysis - vid'!X942</f>
        <v>10257</v>
      </c>
    </row>
    <row r="944" spans="1:18" x14ac:dyDescent="0.35">
      <c r="A944">
        <v>942</v>
      </c>
      <c r="B944" t="str">
        <f>'Exploratory Data Analysis - vid'!B943</f>
        <v>28_UcgPlKL8</v>
      </c>
      <c r="C944">
        <f>'Exploratory Data Analysis - vid'!N943</f>
        <v>3</v>
      </c>
      <c r="D944">
        <f>'Exploratory Data Analysis - vid'!O943</f>
        <v>2019</v>
      </c>
      <c r="E944">
        <f>IF('Exploratory Data Analysis - vid'!$AF943 = 'Multiple LR'!E$2,1,0)</f>
        <v>0</v>
      </c>
      <c r="F944">
        <f>IF('Exploratory Data Analysis - vid'!$AF943 = 'Multiple LR'!F$2,1,0)</f>
        <v>1</v>
      </c>
      <c r="G944">
        <f>IF('Exploratory Data Analysis - vid'!$AF943 = 'Multiple LR'!G$2,1,0)</f>
        <v>0</v>
      </c>
      <c r="H944">
        <f>IF('Exploratory Data Analysis - vid'!$AF943 = 'Multiple LR'!H$2,1,0)</f>
        <v>0</v>
      </c>
      <c r="I944">
        <f xml:space="preserve"> IF('Exploratory Data Analysis - vid'!$AL943='Multiple LR'!I$2,1,0)</f>
        <v>0</v>
      </c>
      <c r="J944">
        <f xml:space="preserve"> IF('Exploratory Data Analysis - vid'!$AL943='Multiple LR'!J$2,1,0)</f>
        <v>1</v>
      </c>
      <c r="K944">
        <f xml:space="preserve"> IF('Exploratory Data Analysis - vid'!$AL943='Multiple LR'!K$2,1,0)</f>
        <v>0</v>
      </c>
      <c r="L944">
        <f xml:space="preserve"> IF('Exploratory Data Analysis - vid'!$AL943='Multiple LR'!L$2,1,0)</f>
        <v>0</v>
      </c>
      <c r="M944">
        <f xml:space="preserve"> IF('Exploratory Data Analysis - vid'!$AL943='Multiple LR'!M$2,1,0)</f>
        <v>0</v>
      </c>
      <c r="N944">
        <f xml:space="preserve"> IF('Exploratory Data Analysis - vid'!$AL943='Multiple LR'!N$2,1,0)</f>
        <v>0</v>
      </c>
      <c r="O944">
        <v>504</v>
      </c>
      <c r="P944">
        <f>'Exploratory Data Analysis - vid'!V943</f>
        <v>360579</v>
      </c>
      <c r="Q944">
        <f t="shared" si="14"/>
        <v>12.795466351782677</v>
      </c>
      <c r="R944">
        <f>'Exploratory Data Analysis - vid'!X943</f>
        <v>8688</v>
      </c>
    </row>
    <row r="945" spans="1:18" x14ac:dyDescent="0.35">
      <c r="A945">
        <v>943</v>
      </c>
      <c r="B945" t="str">
        <f>'Exploratory Data Analysis - vid'!B944</f>
        <v>LgTCu2snwEs</v>
      </c>
      <c r="C945">
        <f>'Exploratory Data Analysis - vid'!N944</f>
        <v>3</v>
      </c>
      <c r="D945">
        <f>'Exploratory Data Analysis - vid'!O944</f>
        <v>2019</v>
      </c>
      <c r="E945">
        <f>IF('Exploratory Data Analysis - vid'!$AF944 = 'Multiple LR'!E$2,1,0)</f>
        <v>1</v>
      </c>
      <c r="F945">
        <f>IF('Exploratory Data Analysis - vid'!$AF944 = 'Multiple LR'!F$2,1,0)</f>
        <v>0</v>
      </c>
      <c r="G945">
        <f>IF('Exploratory Data Analysis - vid'!$AF944 = 'Multiple LR'!G$2,1,0)</f>
        <v>0</v>
      </c>
      <c r="H945">
        <f>IF('Exploratory Data Analysis - vid'!$AF944 = 'Multiple LR'!H$2,1,0)</f>
        <v>0</v>
      </c>
      <c r="I945">
        <f xml:space="preserve"> IF('Exploratory Data Analysis - vid'!$AL944='Multiple LR'!I$2,1,0)</f>
        <v>0</v>
      </c>
      <c r="J945">
        <f xml:space="preserve"> IF('Exploratory Data Analysis - vid'!$AL944='Multiple LR'!J$2,1,0)</f>
        <v>0</v>
      </c>
      <c r="K945">
        <f xml:space="preserve"> IF('Exploratory Data Analysis - vid'!$AL944='Multiple LR'!K$2,1,0)</f>
        <v>0</v>
      </c>
      <c r="L945">
        <f xml:space="preserve"> IF('Exploratory Data Analysis - vid'!$AL944='Multiple LR'!L$2,1,0)</f>
        <v>0</v>
      </c>
      <c r="M945">
        <f xml:space="preserve"> IF('Exploratory Data Analysis - vid'!$AL944='Multiple LR'!M$2,1,0)</f>
        <v>0</v>
      </c>
      <c r="N945">
        <f xml:space="preserve"> IF('Exploratory Data Analysis - vid'!$AL944='Multiple LR'!N$2,1,0)</f>
        <v>1</v>
      </c>
      <c r="O945">
        <v>608</v>
      </c>
      <c r="P945">
        <f>'Exploratory Data Analysis - vid'!V944</f>
        <v>58130</v>
      </c>
      <c r="Q945">
        <f t="shared" si="14"/>
        <v>10.970437160695397</v>
      </c>
      <c r="R945">
        <f>'Exploratory Data Analysis - vid'!X944</f>
        <v>1045</v>
      </c>
    </row>
    <row r="946" spans="1:18" x14ac:dyDescent="0.35">
      <c r="A946">
        <v>944</v>
      </c>
      <c r="B946" t="str">
        <f>'Exploratory Data Analysis - vid'!B945</f>
        <v>a688-qeq5YY</v>
      </c>
      <c r="C946">
        <f>'Exploratory Data Analysis - vid'!N945</f>
        <v>3</v>
      </c>
      <c r="D946">
        <f>'Exploratory Data Analysis - vid'!O945</f>
        <v>2019</v>
      </c>
      <c r="E946">
        <f>IF('Exploratory Data Analysis - vid'!$AF945 = 'Multiple LR'!E$2,1,0)</f>
        <v>1</v>
      </c>
      <c r="F946">
        <f>IF('Exploratory Data Analysis - vid'!$AF945 = 'Multiple LR'!F$2,1,0)</f>
        <v>0</v>
      </c>
      <c r="G946">
        <f>IF('Exploratory Data Analysis - vid'!$AF945 = 'Multiple LR'!G$2,1,0)</f>
        <v>0</v>
      </c>
      <c r="H946">
        <f>IF('Exploratory Data Analysis - vid'!$AF945 = 'Multiple LR'!H$2,1,0)</f>
        <v>0</v>
      </c>
      <c r="I946">
        <f xml:space="preserve"> IF('Exploratory Data Analysis - vid'!$AL945='Multiple LR'!I$2,1,0)</f>
        <v>0</v>
      </c>
      <c r="J946">
        <f xml:space="preserve"> IF('Exploratory Data Analysis - vid'!$AL945='Multiple LR'!J$2,1,0)</f>
        <v>1</v>
      </c>
      <c r="K946">
        <f xml:space="preserve"> IF('Exploratory Data Analysis - vid'!$AL945='Multiple LR'!K$2,1,0)</f>
        <v>0</v>
      </c>
      <c r="L946">
        <f xml:space="preserve"> IF('Exploratory Data Analysis - vid'!$AL945='Multiple LR'!L$2,1,0)</f>
        <v>0</v>
      </c>
      <c r="M946">
        <f xml:space="preserve"> IF('Exploratory Data Analysis - vid'!$AL945='Multiple LR'!M$2,1,0)</f>
        <v>0</v>
      </c>
      <c r="N946">
        <f xml:space="preserve"> IF('Exploratory Data Analysis - vid'!$AL945='Multiple LR'!N$2,1,0)</f>
        <v>0</v>
      </c>
      <c r="O946">
        <v>653</v>
      </c>
      <c r="P946">
        <f>'Exploratory Data Analysis - vid'!V945</f>
        <v>41047</v>
      </c>
      <c r="Q946">
        <f t="shared" si="14"/>
        <v>10.622473030602189</v>
      </c>
      <c r="R946">
        <f>'Exploratory Data Analysis - vid'!X945</f>
        <v>574</v>
      </c>
    </row>
    <row r="947" spans="1:18" x14ac:dyDescent="0.35">
      <c r="A947">
        <v>945</v>
      </c>
      <c r="B947" t="str">
        <f>'Exploratory Data Analysis - vid'!B946</f>
        <v>c8qTz9uAdAA</v>
      </c>
      <c r="C947">
        <f>'Exploratory Data Analysis - vid'!N946</f>
        <v>3</v>
      </c>
      <c r="D947">
        <f>'Exploratory Data Analysis - vid'!O946</f>
        <v>2019</v>
      </c>
      <c r="E947">
        <f>IF('Exploratory Data Analysis - vid'!$AF946 = 'Multiple LR'!E$2,1,0)</f>
        <v>1</v>
      </c>
      <c r="F947">
        <f>IF('Exploratory Data Analysis - vid'!$AF946 = 'Multiple LR'!F$2,1,0)</f>
        <v>0</v>
      </c>
      <c r="G947">
        <f>IF('Exploratory Data Analysis - vid'!$AF946 = 'Multiple LR'!G$2,1,0)</f>
        <v>0</v>
      </c>
      <c r="H947">
        <f>IF('Exploratory Data Analysis - vid'!$AF946 = 'Multiple LR'!H$2,1,0)</f>
        <v>0</v>
      </c>
      <c r="I947">
        <f xml:space="preserve"> IF('Exploratory Data Analysis - vid'!$AL946='Multiple LR'!I$2,1,0)</f>
        <v>0</v>
      </c>
      <c r="J947">
        <f xml:space="preserve"> IF('Exploratory Data Analysis - vid'!$AL946='Multiple LR'!J$2,1,0)</f>
        <v>0</v>
      </c>
      <c r="K947">
        <f xml:space="preserve"> IF('Exploratory Data Analysis - vid'!$AL946='Multiple LR'!K$2,1,0)</f>
        <v>0</v>
      </c>
      <c r="L947">
        <f xml:space="preserve"> IF('Exploratory Data Analysis - vid'!$AL946='Multiple LR'!L$2,1,0)</f>
        <v>0</v>
      </c>
      <c r="M947">
        <f xml:space="preserve"> IF('Exploratory Data Analysis - vid'!$AL946='Multiple LR'!M$2,1,0)</f>
        <v>0</v>
      </c>
      <c r="N947">
        <f xml:space="preserve"> IF('Exploratory Data Analysis - vid'!$AL946='Multiple LR'!N$2,1,0)</f>
        <v>1</v>
      </c>
      <c r="O947">
        <v>499</v>
      </c>
      <c r="P947">
        <f>'Exploratory Data Analysis - vid'!V946</f>
        <v>124549</v>
      </c>
      <c r="Q947">
        <f t="shared" si="14"/>
        <v>11.732454491754041</v>
      </c>
      <c r="R947">
        <f>'Exploratory Data Analysis - vid'!X946</f>
        <v>2148</v>
      </c>
    </row>
    <row r="948" spans="1:18" x14ac:dyDescent="0.35">
      <c r="A948">
        <v>946</v>
      </c>
      <c r="B948" t="str">
        <f>'Exploratory Data Analysis - vid'!B947</f>
        <v>jp9ZFaxrLN0</v>
      </c>
      <c r="C948">
        <f>'Exploratory Data Analysis - vid'!N947</f>
        <v>3</v>
      </c>
      <c r="D948">
        <f>'Exploratory Data Analysis - vid'!O947</f>
        <v>2019</v>
      </c>
      <c r="E948">
        <f>IF('Exploratory Data Analysis - vid'!$AF947 = 'Multiple LR'!E$2,1,0)</f>
        <v>1</v>
      </c>
      <c r="F948">
        <f>IF('Exploratory Data Analysis - vid'!$AF947 = 'Multiple LR'!F$2,1,0)</f>
        <v>0</v>
      </c>
      <c r="G948">
        <f>IF('Exploratory Data Analysis - vid'!$AF947 = 'Multiple LR'!G$2,1,0)</f>
        <v>0</v>
      </c>
      <c r="H948">
        <f>IF('Exploratory Data Analysis - vid'!$AF947 = 'Multiple LR'!H$2,1,0)</f>
        <v>0</v>
      </c>
      <c r="I948">
        <f xml:space="preserve"> IF('Exploratory Data Analysis - vid'!$AL947='Multiple LR'!I$2,1,0)</f>
        <v>0</v>
      </c>
      <c r="J948">
        <f xml:space="preserve"> IF('Exploratory Data Analysis - vid'!$AL947='Multiple LR'!J$2,1,0)</f>
        <v>1</v>
      </c>
      <c r="K948">
        <f xml:space="preserve"> IF('Exploratory Data Analysis - vid'!$AL947='Multiple LR'!K$2,1,0)</f>
        <v>0</v>
      </c>
      <c r="L948">
        <f xml:space="preserve"> IF('Exploratory Data Analysis - vid'!$AL947='Multiple LR'!L$2,1,0)</f>
        <v>0</v>
      </c>
      <c r="M948">
        <f xml:space="preserve"> IF('Exploratory Data Analysis - vid'!$AL947='Multiple LR'!M$2,1,0)</f>
        <v>0</v>
      </c>
      <c r="N948">
        <f xml:space="preserve"> IF('Exploratory Data Analysis - vid'!$AL947='Multiple LR'!N$2,1,0)</f>
        <v>0</v>
      </c>
      <c r="O948">
        <v>684</v>
      </c>
      <c r="P948">
        <f>'Exploratory Data Analysis - vid'!V947</f>
        <v>7041</v>
      </c>
      <c r="Q948">
        <f t="shared" si="14"/>
        <v>8.8595054845191328</v>
      </c>
      <c r="R948">
        <f>'Exploratory Data Analysis - vid'!X947</f>
        <v>113</v>
      </c>
    </row>
    <row r="949" spans="1:18" x14ac:dyDescent="0.35">
      <c r="A949">
        <v>947</v>
      </c>
      <c r="B949" t="str">
        <f>'Exploratory Data Analysis - vid'!B948</f>
        <v>7caKQw7uukg</v>
      </c>
      <c r="C949">
        <f>'Exploratory Data Analysis - vid'!N948</f>
        <v>3</v>
      </c>
      <c r="D949">
        <f>'Exploratory Data Analysis - vid'!O948</f>
        <v>2019</v>
      </c>
      <c r="E949">
        <f>IF('Exploratory Data Analysis - vid'!$AF948 = 'Multiple LR'!E$2,1,0)</f>
        <v>0</v>
      </c>
      <c r="F949">
        <f>IF('Exploratory Data Analysis - vid'!$AF948 = 'Multiple LR'!F$2,1,0)</f>
        <v>1</v>
      </c>
      <c r="G949">
        <f>IF('Exploratory Data Analysis - vid'!$AF948 = 'Multiple LR'!G$2,1,0)</f>
        <v>0</v>
      </c>
      <c r="H949">
        <f>IF('Exploratory Data Analysis - vid'!$AF948 = 'Multiple LR'!H$2,1,0)</f>
        <v>0</v>
      </c>
      <c r="I949">
        <f xml:space="preserve"> IF('Exploratory Data Analysis - vid'!$AL948='Multiple LR'!I$2,1,0)</f>
        <v>0</v>
      </c>
      <c r="J949">
        <f xml:space="preserve"> IF('Exploratory Data Analysis - vid'!$AL948='Multiple LR'!J$2,1,0)</f>
        <v>0</v>
      </c>
      <c r="K949">
        <f xml:space="preserve"> IF('Exploratory Data Analysis - vid'!$AL948='Multiple LR'!K$2,1,0)</f>
        <v>0</v>
      </c>
      <c r="L949">
        <f xml:space="preserve"> IF('Exploratory Data Analysis - vid'!$AL948='Multiple LR'!L$2,1,0)</f>
        <v>0</v>
      </c>
      <c r="M949">
        <f xml:space="preserve"> IF('Exploratory Data Analysis - vid'!$AL948='Multiple LR'!M$2,1,0)</f>
        <v>0</v>
      </c>
      <c r="N949">
        <f xml:space="preserve"> IF('Exploratory Data Analysis - vid'!$AL948='Multiple LR'!N$2,1,0)</f>
        <v>1</v>
      </c>
      <c r="O949">
        <v>391</v>
      </c>
      <c r="P949">
        <f>'Exploratory Data Analysis - vid'!V948</f>
        <v>24338</v>
      </c>
      <c r="Q949">
        <f t="shared" si="14"/>
        <v>10.099794193896745</v>
      </c>
      <c r="R949">
        <f>'Exploratory Data Analysis - vid'!X948</f>
        <v>482</v>
      </c>
    </row>
    <row r="950" spans="1:18" x14ac:dyDescent="0.35">
      <c r="A950">
        <v>948</v>
      </c>
      <c r="B950" t="str">
        <f>'Exploratory Data Analysis - vid'!B949</f>
        <v>Mza4NPPQcEM</v>
      </c>
      <c r="C950">
        <f>'Exploratory Data Analysis - vid'!N949</f>
        <v>3</v>
      </c>
      <c r="D950">
        <f>'Exploratory Data Analysis - vid'!O949</f>
        <v>2019</v>
      </c>
      <c r="E950">
        <f>IF('Exploratory Data Analysis - vid'!$AF949 = 'Multiple LR'!E$2,1,0)</f>
        <v>1</v>
      </c>
      <c r="F950">
        <f>IF('Exploratory Data Analysis - vid'!$AF949 = 'Multiple LR'!F$2,1,0)</f>
        <v>0</v>
      </c>
      <c r="G950">
        <f>IF('Exploratory Data Analysis - vid'!$AF949 = 'Multiple LR'!G$2,1,0)</f>
        <v>0</v>
      </c>
      <c r="H950">
        <f>IF('Exploratory Data Analysis - vid'!$AF949 = 'Multiple LR'!H$2,1,0)</f>
        <v>0</v>
      </c>
      <c r="I950">
        <f xml:space="preserve"> IF('Exploratory Data Analysis - vid'!$AL949='Multiple LR'!I$2,1,0)</f>
        <v>0</v>
      </c>
      <c r="J950">
        <f xml:space="preserve"> IF('Exploratory Data Analysis - vid'!$AL949='Multiple LR'!J$2,1,0)</f>
        <v>0</v>
      </c>
      <c r="K950">
        <f xml:space="preserve"> IF('Exploratory Data Analysis - vid'!$AL949='Multiple LR'!K$2,1,0)</f>
        <v>1</v>
      </c>
      <c r="L950">
        <f xml:space="preserve"> IF('Exploratory Data Analysis - vid'!$AL949='Multiple LR'!L$2,1,0)</f>
        <v>0</v>
      </c>
      <c r="M950">
        <f xml:space="preserve"> IF('Exploratory Data Analysis - vid'!$AL949='Multiple LR'!M$2,1,0)</f>
        <v>0</v>
      </c>
      <c r="N950">
        <f xml:space="preserve"> IF('Exploratory Data Analysis - vid'!$AL949='Multiple LR'!N$2,1,0)</f>
        <v>0</v>
      </c>
      <c r="O950">
        <v>452</v>
      </c>
      <c r="P950">
        <f>'Exploratory Data Analysis - vid'!V949</f>
        <v>12433</v>
      </c>
      <c r="Q950">
        <f t="shared" si="14"/>
        <v>9.4281095069529375</v>
      </c>
      <c r="R950">
        <f>'Exploratory Data Analysis - vid'!X949</f>
        <v>250</v>
      </c>
    </row>
    <row r="951" spans="1:18" x14ac:dyDescent="0.35">
      <c r="A951">
        <v>949</v>
      </c>
      <c r="B951" t="str">
        <f>'Exploratory Data Analysis - vid'!B950</f>
        <v>9uKCAt7VW-A</v>
      </c>
      <c r="C951">
        <f>'Exploratory Data Analysis - vid'!N950</f>
        <v>3</v>
      </c>
      <c r="D951">
        <f>'Exploratory Data Analysis - vid'!O950</f>
        <v>2019</v>
      </c>
      <c r="E951">
        <f>IF('Exploratory Data Analysis - vid'!$AF950 = 'Multiple LR'!E$2,1,0)</f>
        <v>1</v>
      </c>
      <c r="F951">
        <f>IF('Exploratory Data Analysis - vid'!$AF950 = 'Multiple LR'!F$2,1,0)</f>
        <v>0</v>
      </c>
      <c r="G951">
        <f>IF('Exploratory Data Analysis - vid'!$AF950 = 'Multiple LR'!G$2,1,0)</f>
        <v>0</v>
      </c>
      <c r="H951">
        <f>IF('Exploratory Data Analysis - vid'!$AF950 = 'Multiple LR'!H$2,1,0)</f>
        <v>0</v>
      </c>
      <c r="I951">
        <f xml:space="preserve"> IF('Exploratory Data Analysis - vid'!$AL950='Multiple LR'!I$2,1,0)</f>
        <v>0</v>
      </c>
      <c r="J951">
        <f xml:space="preserve"> IF('Exploratory Data Analysis - vid'!$AL950='Multiple LR'!J$2,1,0)</f>
        <v>0</v>
      </c>
      <c r="K951">
        <f xml:space="preserve"> IF('Exploratory Data Analysis - vid'!$AL950='Multiple LR'!K$2,1,0)</f>
        <v>0</v>
      </c>
      <c r="L951">
        <f xml:space="preserve"> IF('Exploratory Data Analysis - vid'!$AL950='Multiple LR'!L$2,1,0)</f>
        <v>0</v>
      </c>
      <c r="M951">
        <f xml:space="preserve"> IF('Exploratory Data Analysis - vid'!$AL950='Multiple LR'!M$2,1,0)</f>
        <v>0</v>
      </c>
      <c r="N951">
        <f xml:space="preserve"> IF('Exploratory Data Analysis - vid'!$AL950='Multiple LR'!N$2,1,0)</f>
        <v>1</v>
      </c>
      <c r="O951">
        <v>434</v>
      </c>
      <c r="P951">
        <f>'Exploratory Data Analysis - vid'!V950</f>
        <v>196826</v>
      </c>
      <c r="Q951">
        <f t="shared" si="14"/>
        <v>12.190075368695165</v>
      </c>
      <c r="R951">
        <f>'Exploratory Data Analysis - vid'!X950</f>
        <v>4396</v>
      </c>
    </row>
    <row r="952" spans="1:18" x14ac:dyDescent="0.35">
      <c r="A952">
        <v>950</v>
      </c>
      <c r="B952" t="str">
        <f>'Exploratory Data Analysis - vid'!B951</f>
        <v>AUy2c6ea2Pg</v>
      </c>
      <c r="C952">
        <f>'Exploratory Data Analysis - vid'!N951</f>
        <v>3</v>
      </c>
      <c r="D952">
        <f>'Exploratory Data Analysis - vid'!O951</f>
        <v>2019</v>
      </c>
      <c r="E952">
        <f>IF('Exploratory Data Analysis - vid'!$AF951 = 'Multiple LR'!E$2,1,0)</f>
        <v>0</v>
      </c>
      <c r="F952">
        <f>IF('Exploratory Data Analysis - vid'!$AF951 = 'Multiple LR'!F$2,1,0)</f>
        <v>1</v>
      </c>
      <c r="G952">
        <f>IF('Exploratory Data Analysis - vid'!$AF951 = 'Multiple LR'!G$2,1,0)</f>
        <v>0</v>
      </c>
      <c r="H952">
        <f>IF('Exploratory Data Analysis - vid'!$AF951 = 'Multiple LR'!H$2,1,0)</f>
        <v>0</v>
      </c>
      <c r="I952">
        <f xml:space="preserve"> IF('Exploratory Data Analysis - vid'!$AL951='Multiple LR'!I$2,1,0)</f>
        <v>0</v>
      </c>
      <c r="J952">
        <f xml:space="preserve"> IF('Exploratory Data Analysis - vid'!$AL951='Multiple LR'!J$2,1,0)</f>
        <v>1</v>
      </c>
      <c r="K952">
        <f xml:space="preserve"> IF('Exploratory Data Analysis - vid'!$AL951='Multiple LR'!K$2,1,0)</f>
        <v>0</v>
      </c>
      <c r="L952">
        <f xml:space="preserve"> IF('Exploratory Data Analysis - vid'!$AL951='Multiple LR'!L$2,1,0)</f>
        <v>0</v>
      </c>
      <c r="M952">
        <f xml:space="preserve"> IF('Exploratory Data Analysis - vid'!$AL951='Multiple LR'!M$2,1,0)</f>
        <v>0</v>
      </c>
      <c r="N952">
        <f xml:space="preserve"> IF('Exploratory Data Analysis - vid'!$AL951='Multiple LR'!N$2,1,0)</f>
        <v>0</v>
      </c>
      <c r="O952">
        <v>402</v>
      </c>
      <c r="P952">
        <f>'Exploratory Data Analysis - vid'!V951</f>
        <v>167989</v>
      </c>
      <c r="Q952">
        <f t="shared" si="14"/>
        <v>12.031653780051261</v>
      </c>
      <c r="R952">
        <f>'Exploratory Data Analysis - vid'!X951</f>
        <v>3202</v>
      </c>
    </row>
    <row r="953" spans="1:18" x14ac:dyDescent="0.35">
      <c r="A953">
        <v>951</v>
      </c>
      <c r="B953" t="str">
        <f>'Exploratory Data Analysis - vid'!B952</f>
        <v>w9gFBipsXF8</v>
      </c>
      <c r="C953">
        <f>'Exploratory Data Analysis - vid'!N952</f>
        <v>2</v>
      </c>
      <c r="D953">
        <f>'Exploratory Data Analysis - vid'!O952</f>
        <v>2019</v>
      </c>
      <c r="E953">
        <f>IF('Exploratory Data Analysis - vid'!$AF952 = 'Multiple LR'!E$2,1,0)</f>
        <v>1</v>
      </c>
      <c r="F953">
        <f>IF('Exploratory Data Analysis - vid'!$AF952 = 'Multiple LR'!F$2,1,0)</f>
        <v>0</v>
      </c>
      <c r="G953">
        <f>IF('Exploratory Data Analysis - vid'!$AF952 = 'Multiple LR'!G$2,1,0)</f>
        <v>0</v>
      </c>
      <c r="H953">
        <f>IF('Exploratory Data Analysis - vid'!$AF952 = 'Multiple LR'!H$2,1,0)</f>
        <v>0</v>
      </c>
      <c r="I953">
        <f xml:space="preserve"> IF('Exploratory Data Analysis - vid'!$AL952='Multiple LR'!I$2,1,0)</f>
        <v>0</v>
      </c>
      <c r="J953">
        <f xml:space="preserve"> IF('Exploratory Data Analysis - vid'!$AL952='Multiple LR'!J$2,1,0)</f>
        <v>0</v>
      </c>
      <c r="K953">
        <f xml:space="preserve"> IF('Exploratory Data Analysis - vid'!$AL952='Multiple LR'!K$2,1,0)</f>
        <v>0</v>
      </c>
      <c r="L953">
        <f xml:space="preserve"> IF('Exploratory Data Analysis - vid'!$AL952='Multiple LR'!L$2,1,0)</f>
        <v>0</v>
      </c>
      <c r="M953">
        <f xml:space="preserve"> IF('Exploratory Data Analysis - vid'!$AL952='Multiple LR'!M$2,1,0)</f>
        <v>0</v>
      </c>
      <c r="N953">
        <f xml:space="preserve"> IF('Exploratory Data Analysis - vid'!$AL952='Multiple LR'!N$2,1,0)</f>
        <v>1</v>
      </c>
      <c r="O953">
        <v>371</v>
      </c>
      <c r="P953">
        <f>'Exploratory Data Analysis - vid'!V952</f>
        <v>186652</v>
      </c>
      <c r="Q953">
        <f t="shared" si="14"/>
        <v>12.137001199527754</v>
      </c>
      <c r="R953">
        <f>'Exploratory Data Analysis - vid'!X952</f>
        <v>4946</v>
      </c>
    </row>
    <row r="954" spans="1:18" x14ac:dyDescent="0.35">
      <c r="A954">
        <v>952</v>
      </c>
      <c r="B954" t="str">
        <f>'Exploratory Data Analysis - vid'!B953</f>
        <v>PzGZomwDHYQ</v>
      </c>
      <c r="C954">
        <f>'Exploratory Data Analysis - vid'!N953</f>
        <v>2</v>
      </c>
      <c r="D954">
        <f>'Exploratory Data Analysis - vid'!O953</f>
        <v>2019</v>
      </c>
      <c r="E954">
        <f>IF('Exploratory Data Analysis - vid'!$AF953 = 'Multiple LR'!E$2,1,0)</f>
        <v>0</v>
      </c>
      <c r="F954">
        <f>IF('Exploratory Data Analysis - vid'!$AF953 = 'Multiple LR'!F$2,1,0)</f>
        <v>1</v>
      </c>
      <c r="G954">
        <f>IF('Exploratory Data Analysis - vid'!$AF953 = 'Multiple LR'!G$2,1,0)</f>
        <v>0</v>
      </c>
      <c r="H954">
        <f>IF('Exploratory Data Analysis - vid'!$AF953 = 'Multiple LR'!H$2,1,0)</f>
        <v>0</v>
      </c>
      <c r="I954">
        <f xml:space="preserve"> IF('Exploratory Data Analysis - vid'!$AL953='Multiple LR'!I$2,1,0)</f>
        <v>0</v>
      </c>
      <c r="J954">
        <f xml:space="preserve"> IF('Exploratory Data Analysis - vid'!$AL953='Multiple LR'!J$2,1,0)</f>
        <v>0</v>
      </c>
      <c r="K954">
        <f xml:space="preserve"> IF('Exploratory Data Analysis - vid'!$AL953='Multiple LR'!K$2,1,0)</f>
        <v>0</v>
      </c>
      <c r="L954">
        <f xml:space="preserve"> IF('Exploratory Data Analysis - vid'!$AL953='Multiple LR'!L$2,1,0)</f>
        <v>1</v>
      </c>
      <c r="M954">
        <f xml:space="preserve"> IF('Exploratory Data Analysis - vid'!$AL953='Multiple LR'!M$2,1,0)</f>
        <v>0</v>
      </c>
      <c r="N954">
        <f xml:space="preserve"> IF('Exploratory Data Analysis - vid'!$AL953='Multiple LR'!N$2,1,0)</f>
        <v>0</v>
      </c>
      <c r="O954">
        <v>540</v>
      </c>
      <c r="P954">
        <f>'Exploratory Data Analysis - vid'!V953</f>
        <v>28107</v>
      </c>
      <c r="Q954">
        <f t="shared" si="14"/>
        <v>10.243773934619298</v>
      </c>
      <c r="R954">
        <f>'Exploratory Data Analysis - vid'!X953</f>
        <v>545</v>
      </c>
    </row>
    <row r="955" spans="1:18" x14ac:dyDescent="0.35">
      <c r="A955">
        <v>953</v>
      </c>
      <c r="B955" t="str">
        <f>'Exploratory Data Analysis - vid'!B954</f>
        <v>P_Jea6ixCv0</v>
      </c>
      <c r="C955">
        <f>'Exploratory Data Analysis - vid'!N954</f>
        <v>2</v>
      </c>
      <c r="D955">
        <f>'Exploratory Data Analysis - vid'!O954</f>
        <v>2019</v>
      </c>
      <c r="E955">
        <f>IF('Exploratory Data Analysis - vid'!$AF954 = 'Multiple LR'!E$2,1,0)</f>
        <v>0</v>
      </c>
      <c r="F955">
        <f>IF('Exploratory Data Analysis - vid'!$AF954 = 'Multiple LR'!F$2,1,0)</f>
        <v>1</v>
      </c>
      <c r="G955">
        <f>IF('Exploratory Data Analysis - vid'!$AF954 = 'Multiple LR'!G$2,1,0)</f>
        <v>0</v>
      </c>
      <c r="H955">
        <f>IF('Exploratory Data Analysis - vid'!$AF954 = 'Multiple LR'!H$2,1,0)</f>
        <v>0</v>
      </c>
      <c r="I955">
        <f xml:space="preserve"> IF('Exploratory Data Analysis - vid'!$AL954='Multiple LR'!I$2,1,0)</f>
        <v>0</v>
      </c>
      <c r="J955">
        <f xml:space="preserve"> IF('Exploratory Data Analysis - vid'!$AL954='Multiple LR'!J$2,1,0)</f>
        <v>1</v>
      </c>
      <c r="K955">
        <f xml:space="preserve"> IF('Exploratory Data Analysis - vid'!$AL954='Multiple LR'!K$2,1,0)</f>
        <v>0</v>
      </c>
      <c r="L955">
        <f xml:space="preserve"> IF('Exploratory Data Analysis - vid'!$AL954='Multiple LR'!L$2,1,0)</f>
        <v>0</v>
      </c>
      <c r="M955">
        <f xml:space="preserve"> IF('Exploratory Data Analysis - vid'!$AL954='Multiple LR'!M$2,1,0)</f>
        <v>0</v>
      </c>
      <c r="N955">
        <f xml:space="preserve"> IF('Exploratory Data Analysis - vid'!$AL954='Multiple LR'!N$2,1,0)</f>
        <v>0</v>
      </c>
      <c r="O955">
        <v>567</v>
      </c>
      <c r="P955">
        <f>'Exploratory Data Analysis - vid'!V954</f>
        <v>20845</v>
      </c>
      <c r="Q955">
        <f t="shared" si="14"/>
        <v>9.9448693903148975</v>
      </c>
      <c r="R955">
        <f>'Exploratory Data Analysis - vid'!X954</f>
        <v>544</v>
      </c>
    </row>
    <row r="956" spans="1:18" x14ac:dyDescent="0.35">
      <c r="A956">
        <v>954</v>
      </c>
      <c r="B956" t="str">
        <f>'Exploratory Data Analysis - vid'!B955</f>
        <v>cNqDff4TriM</v>
      </c>
      <c r="C956">
        <f>'Exploratory Data Analysis - vid'!N955</f>
        <v>2</v>
      </c>
      <c r="D956">
        <f>'Exploratory Data Analysis - vid'!O955</f>
        <v>2019</v>
      </c>
      <c r="E956">
        <f>IF('Exploratory Data Analysis - vid'!$AF955 = 'Multiple LR'!E$2,1,0)</f>
        <v>1</v>
      </c>
      <c r="F956">
        <f>IF('Exploratory Data Analysis - vid'!$AF955 = 'Multiple LR'!F$2,1,0)</f>
        <v>0</v>
      </c>
      <c r="G956">
        <f>IF('Exploratory Data Analysis - vid'!$AF955 = 'Multiple LR'!G$2,1,0)</f>
        <v>0</v>
      </c>
      <c r="H956">
        <f>IF('Exploratory Data Analysis - vid'!$AF955 = 'Multiple LR'!H$2,1,0)</f>
        <v>0</v>
      </c>
      <c r="I956">
        <f xml:space="preserve"> IF('Exploratory Data Analysis - vid'!$AL955='Multiple LR'!I$2,1,0)</f>
        <v>0</v>
      </c>
      <c r="J956">
        <f xml:space="preserve"> IF('Exploratory Data Analysis - vid'!$AL955='Multiple LR'!J$2,1,0)</f>
        <v>0</v>
      </c>
      <c r="K956">
        <f xml:space="preserve"> IF('Exploratory Data Analysis - vid'!$AL955='Multiple LR'!K$2,1,0)</f>
        <v>0</v>
      </c>
      <c r="L956">
        <f xml:space="preserve"> IF('Exploratory Data Analysis - vid'!$AL955='Multiple LR'!L$2,1,0)</f>
        <v>1</v>
      </c>
      <c r="M956">
        <f xml:space="preserve"> IF('Exploratory Data Analysis - vid'!$AL955='Multiple LR'!M$2,1,0)</f>
        <v>0</v>
      </c>
      <c r="N956">
        <f xml:space="preserve"> IF('Exploratory Data Analysis - vid'!$AL955='Multiple LR'!N$2,1,0)</f>
        <v>0</v>
      </c>
      <c r="O956">
        <v>343</v>
      </c>
      <c r="P956">
        <f>'Exploratory Data Analysis - vid'!V955</f>
        <v>25813</v>
      </c>
      <c r="Q956">
        <f t="shared" si="14"/>
        <v>10.158633519975831</v>
      </c>
      <c r="R956">
        <f>'Exploratory Data Analysis - vid'!X955</f>
        <v>604</v>
      </c>
    </row>
    <row r="957" spans="1:18" x14ac:dyDescent="0.35">
      <c r="A957">
        <v>955</v>
      </c>
      <c r="B957" t="str">
        <f>'Exploratory Data Analysis - vid'!B956</f>
        <v>CSBWbnPQFiM</v>
      </c>
      <c r="C957">
        <f>'Exploratory Data Analysis - vid'!N956</f>
        <v>2</v>
      </c>
      <c r="D957">
        <f>'Exploratory Data Analysis - vid'!O956</f>
        <v>2019</v>
      </c>
      <c r="E957">
        <f>IF('Exploratory Data Analysis - vid'!$AF956 = 'Multiple LR'!E$2,1,0)</f>
        <v>1</v>
      </c>
      <c r="F957">
        <f>IF('Exploratory Data Analysis - vid'!$AF956 = 'Multiple LR'!F$2,1,0)</f>
        <v>0</v>
      </c>
      <c r="G957">
        <f>IF('Exploratory Data Analysis - vid'!$AF956 = 'Multiple LR'!G$2,1,0)</f>
        <v>0</v>
      </c>
      <c r="H957">
        <f>IF('Exploratory Data Analysis - vid'!$AF956 = 'Multiple LR'!H$2,1,0)</f>
        <v>0</v>
      </c>
      <c r="I957">
        <f xml:space="preserve"> IF('Exploratory Data Analysis - vid'!$AL956='Multiple LR'!I$2,1,0)</f>
        <v>0</v>
      </c>
      <c r="J957">
        <f xml:space="preserve"> IF('Exploratory Data Analysis - vid'!$AL956='Multiple LR'!J$2,1,0)</f>
        <v>0</v>
      </c>
      <c r="K957">
        <f xml:space="preserve"> IF('Exploratory Data Analysis - vid'!$AL956='Multiple LR'!K$2,1,0)</f>
        <v>0</v>
      </c>
      <c r="L957">
        <f xml:space="preserve"> IF('Exploratory Data Analysis - vid'!$AL956='Multiple LR'!L$2,1,0)</f>
        <v>0</v>
      </c>
      <c r="M957">
        <f xml:space="preserve"> IF('Exploratory Data Analysis - vid'!$AL956='Multiple LR'!M$2,1,0)</f>
        <v>0</v>
      </c>
      <c r="N957">
        <f xml:space="preserve"> IF('Exploratory Data Analysis - vid'!$AL956='Multiple LR'!N$2,1,0)</f>
        <v>1</v>
      </c>
      <c r="O957">
        <v>569</v>
      </c>
      <c r="P957">
        <f>'Exploratory Data Analysis - vid'!V956</f>
        <v>7863</v>
      </c>
      <c r="Q957">
        <f t="shared" si="14"/>
        <v>8.9699234919915156</v>
      </c>
      <c r="R957">
        <f>'Exploratory Data Analysis - vid'!X956</f>
        <v>118</v>
      </c>
    </row>
    <row r="958" spans="1:18" x14ac:dyDescent="0.35">
      <c r="A958">
        <v>956</v>
      </c>
      <c r="B958" t="str">
        <f>'Exploratory Data Analysis - vid'!B957</f>
        <v>fmx8cCw74hI</v>
      </c>
      <c r="C958">
        <f>'Exploratory Data Analysis - vid'!N957</f>
        <v>2</v>
      </c>
      <c r="D958">
        <f>'Exploratory Data Analysis - vid'!O957</f>
        <v>2019</v>
      </c>
      <c r="E958">
        <f>IF('Exploratory Data Analysis - vid'!$AF957 = 'Multiple LR'!E$2,1,0)</f>
        <v>1</v>
      </c>
      <c r="F958">
        <f>IF('Exploratory Data Analysis - vid'!$AF957 = 'Multiple LR'!F$2,1,0)</f>
        <v>0</v>
      </c>
      <c r="G958">
        <f>IF('Exploratory Data Analysis - vid'!$AF957 = 'Multiple LR'!G$2,1,0)</f>
        <v>0</v>
      </c>
      <c r="H958">
        <f>IF('Exploratory Data Analysis - vid'!$AF957 = 'Multiple LR'!H$2,1,0)</f>
        <v>0</v>
      </c>
      <c r="I958">
        <f xml:space="preserve"> IF('Exploratory Data Analysis - vid'!$AL957='Multiple LR'!I$2,1,0)</f>
        <v>0</v>
      </c>
      <c r="J958">
        <f xml:space="preserve"> IF('Exploratory Data Analysis - vid'!$AL957='Multiple LR'!J$2,1,0)</f>
        <v>1</v>
      </c>
      <c r="K958">
        <f xml:space="preserve"> IF('Exploratory Data Analysis - vid'!$AL957='Multiple LR'!K$2,1,0)</f>
        <v>0</v>
      </c>
      <c r="L958">
        <f xml:space="preserve"> IF('Exploratory Data Analysis - vid'!$AL957='Multiple LR'!L$2,1,0)</f>
        <v>0</v>
      </c>
      <c r="M958">
        <f xml:space="preserve"> IF('Exploratory Data Analysis - vid'!$AL957='Multiple LR'!M$2,1,0)</f>
        <v>0</v>
      </c>
      <c r="N958">
        <f xml:space="preserve"> IF('Exploratory Data Analysis - vid'!$AL957='Multiple LR'!N$2,1,0)</f>
        <v>0</v>
      </c>
      <c r="O958">
        <v>669</v>
      </c>
      <c r="P958">
        <f>'Exploratory Data Analysis - vid'!V957</f>
        <v>67577</v>
      </c>
      <c r="Q958">
        <f t="shared" si="14"/>
        <v>11.121022967451031</v>
      </c>
      <c r="R958">
        <f>'Exploratory Data Analysis - vid'!X957</f>
        <v>1417</v>
      </c>
    </row>
    <row r="959" spans="1:18" x14ac:dyDescent="0.35">
      <c r="A959">
        <v>957</v>
      </c>
      <c r="B959" t="str">
        <f>'Exploratory Data Analysis - vid'!B958</f>
        <v>GRUrZictJ8s</v>
      </c>
      <c r="C959">
        <f>'Exploratory Data Analysis - vid'!N958</f>
        <v>2</v>
      </c>
      <c r="D959">
        <f>'Exploratory Data Analysis - vid'!O958</f>
        <v>2019</v>
      </c>
      <c r="E959">
        <f>IF('Exploratory Data Analysis - vid'!$AF958 = 'Multiple LR'!E$2,1,0)</f>
        <v>0</v>
      </c>
      <c r="F959">
        <f>IF('Exploratory Data Analysis - vid'!$AF958 = 'Multiple LR'!F$2,1,0)</f>
        <v>1</v>
      </c>
      <c r="G959">
        <f>IF('Exploratory Data Analysis - vid'!$AF958 = 'Multiple LR'!G$2,1,0)</f>
        <v>0</v>
      </c>
      <c r="H959">
        <f>IF('Exploratory Data Analysis - vid'!$AF958 = 'Multiple LR'!H$2,1,0)</f>
        <v>0</v>
      </c>
      <c r="I959">
        <f xml:space="preserve"> IF('Exploratory Data Analysis - vid'!$AL958='Multiple LR'!I$2,1,0)</f>
        <v>0</v>
      </c>
      <c r="J959">
        <f xml:space="preserve"> IF('Exploratory Data Analysis - vid'!$AL958='Multiple LR'!J$2,1,0)</f>
        <v>0</v>
      </c>
      <c r="K959">
        <f xml:space="preserve"> IF('Exploratory Data Analysis - vid'!$AL958='Multiple LR'!K$2,1,0)</f>
        <v>0</v>
      </c>
      <c r="L959">
        <f xml:space="preserve"> IF('Exploratory Data Analysis - vid'!$AL958='Multiple LR'!L$2,1,0)</f>
        <v>0</v>
      </c>
      <c r="M959">
        <f xml:space="preserve"> IF('Exploratory Data Analysis - vid'!$AL958='Multiple LR'!M$2,1,0)</f>
        <v>0</v>
      </c>
      <c r="N959">
        <f xml:space="preserve"> IF('Exploratory Data Analysis - vid'!$AL958='Multiple LR'!N$2,1,0)</f>
        <v>1</v>
      </c>
      <c r="O959">
        <v>596</v>
      </c>
      <c r="P959">
        <f>'Exploratory Data Analysis - vid'!V958</f>
        <v>66460</v>
      </c>
      <c r="Q959">
        <f t="shared" si="14"/>
        <v>11.104355541908586</v>
      </c>
      <c r="R959">
        <f>'Exploratory Data Analysis - vid'!X958</f>
        <v>1447</v>
      </c>
    </row>
    <row r="960" spans="1:18" x14ac:dyDescent="0.35">
      <c r="A960">
        <v>958</v>
      </c>
      <c r="B960" t="str">
        <f>'Exploratory Data Analysis - vid'!B959</f>
        <v>SBznk0LNHlc</v>
      </c>
      <c r="C960">
        <f>'Exploratory Data Analysis - vid'!N959</f>
        <v>2</v>
      </c>
      <c r="D960">
        <f>'Exploratory Data Analysis - vid'!O959</f>
        <v>2019</v>
      </c>
      <c r="E960">
        <f>IF('Exploratory Data Analysis - vid'!$AF959 = 'Multiple LR'!E$2,1,0)</f>
        <v>1</v>
      </c>
      <c r="F960">
        <f>IF('Exploratory Data Analysis - vid'!$AF959 = 'Multiple LR'!F$2,1,0)</f>
        <v>0</v>
      </c>
      <c r="G960">
        <f>IF('Exploratory Data Analysis - vid'!$AF959 = 'Multiple LR'!G$2,1,0)</f>
        <v>0</v>
      </c>
      <c r="H960">
        <f>IF('Exploratory Data Analysis - vid'!$AF959 = 'Multiple LR'!H$2,1,0)</f>
        <v>0</v>
      </c>
      <c r="I960">
        <f xml:space="preserve"> IF('Exploratory Data Analysis - vid'!$AL959='Multiple LR'!I$2,1,0)</f>
        <v>0</v>
      </c>
      <c r="J960">
        <f xml:space="preserve"> IF('Exploratory Data Analysis - vid'!$AL959='Multiple LR'!J$2,1,0)</f>
        <v>0</v>
      </c>
      <c r="K960">
        <f xml:space="preserve"> IF('Exploratory Data Analysis - vid'!$AL959='Multiple LR'!K$2,1,0)</f>
        <v>0</v>
      </c>
      <c r="L960">
        <f xml:space="preserve"> IF('Exploratory Data Analysis - vid'!$AL959='Multiple LR'!L$2,1,0)</f>
        <v>1</v>
      </c>
      <c r="M960">
        <f xml:space="preserve"> IF('Exploratory Data Analysis - vid'!$AL959='Multiple LR'!M$2,1,0)</f>
        <v>0</v>
      </c>
      <c r="N960">
        <f xml:space="preserve"> IF('Exploratory Data Analysis - vid'!$AL959='Multiple LR'!N$2,1,0)</f>
        <v>0</v>
      </c>
      <c r="O960">
        <v>293</v>
      </c>
      <c r="P960">
        <f>'Exploratory Data Analysis - vid'!V959</f>
        <v>13756</v>
      </c>
      <c r="Q960">
        <f t="shared" si="14"/>
        <v>9.5292303715521562</v>
      </c>
      <c r="R960">
        <f>'Exploratory Data Analysis - vid'!X959</f>
        <v>238</v>
      </c>
    </row>
    <row r="961" spans="1:18" x14ac:dyDescent="0.35">
      <c r="A961">
        <v>959</v>
      </c>
      <c r="B961" t="str">
        <f>'Exploratory Data Analysis - vid'!B960</f>
        <v>iFsCOYyjMHs</v>
      </c>
      <c r="C961">
        <f>'Exploratory Data Analysis - vid'!N960</f>
        <v>2</v>
      </c>
      <c r="D961">
        <f>'Exploratory Data Analysis - vid'!O960</f>
        <v>2019</v>
      </c>
      <c r="E961">
        <f>IF('Exploratory Data Analysis - vid'!$AF960 = 'Multiple LR'!E$2,1,0)</f>
        <v>1</v>
      </c>
      <c r="F961">
        <f>IF('Exploratory Data Analysis - vid'!$AF960 = 'Multiple LR'!F$2,1,0)</f>
        <v>0</v>
      </c>
      <c r="G961">
        <f>IF('Exploratory Data Analysis - vid'!$AF960 = 'Multiple LR'!G$2,1,0)</f>
        <v>0</v>
      </c>
      <c r="H961">
        <f>IF('Exploratory Data Analysis - vid'!$AF960 = 'Multiple LR'!H$2,1,0)</f>
        <v>0</v>
      </c>
      <c r="I961">
        <f xml:space="preserve"> IF('Exploratory Data Analysis - vid'!$AL960='Multiple LR'!I$2,1,0)</f>
        <v>0</v>
      </c>
      <c r="J961">
        <f xml:space="preserve"> IF('Exploratory Data Analysis - vid'!$AL960='Multiple LR'!J$2,1,0)</f>
        <v>0</v>
      </c>
      <c r="K961">
        <f xml:space="preserve"> IF('Exploratory Data Analysis - vid'!$AL960='Multiple LR'!K$2,1,0)</f>
        <v>1</v>
      </c>
      <c r="L961">
        <f xml:space="preserve"> IF('Exploratory Data Analysis - vid'!$AL960='Multiple LR'!L$2,1,0)</f>
        <v>0</v>
      </c>
      <c r="M961">
        <f xml:space="preserve"> IF('Exploratory Data Analysis - vid'!$AL960='Multiple LR'!M$2,1,0)</f>
        <v>0</v>
      </c>
      <c r="N961">
        <f xml:space="preserve"> IF('Exploratory Data Analysis - vid'!$AL960='Multiple LR'!N$2,1,0)</f>
        <v>0</v>
      </c>
      <c r="O961">
        <v>709</v>
      </c>
      <c r="P961">
        <f>'Exploratory Data Analysis - vid'!V960</f>
        <v>16248</v>
      </c>
      <c r="Q961">
        <f t="shared" si="14"/>
        <v>9.6957251032602212</v>
      </c>
      <c r="R961">
        <f>'Exploratory Data Analysis - vid'!X960</f>
        <v>280</v>
      </c>
    </row>
    <row r="962" spans="1:18" x14ac:dyDescent="0.35">
      <c r="A962">
        <v>960</v>
      </c>
      <c r="B962" t="str">
        <f>'Exploratory Data Analysis - vid'!B961</f>
        <v>JKD2iROagx4</v>
      </c>
      <c r="C962">
        <f>'Exploratory Data Analysis - vid'!N961</f>
        <v>1</v>
      </c>
      <c r="D962">
        <f>'Exploratory Data Analysis - vid'!O961</f>
        <v>2019</v>
      </c>
      <c r="E962">
        <f>IF('Exploratory Data Analysis - vid'!$AF961 = 'Multiple LR'!E$2,1,0)</f>
        <v>1</v>
      </c>
      <c r="F962">
        <f>IF('Exploratory Data Analysis - vid'!$AF961 = 'Multiple LR'!F$2,1,0)</f>
        <v>0</v>
      </c>
      <c r="G962">
        <f>IF('Exploratory Data Analysis - vid'!$AF961 = 'Multiple LR'!G$2,1,0)</f>
        <v>0</v>
      </c>
      <c r="H962">
        <f>IF('Exploratory Data Analysis - vid'!$AF961 = 'Multiple LR'!H$2,1,0)</f>
        <v>0</v>
      </c>
      <c r="I962">
        <f xml:space="preserve"> IF('Exploratory Data Analysis - vid'!$AL961='Multiple LR'!I$2,1,0)</f>
        <v>0</v>
      </c>
      <c r="J962">
        <f xml:space="preserve"> IF('Exploratory Data Analysis - vid'!$AL961='Multiple LR'!J$2,1,0)</f>
        <v>1</v>
      </c>
      <c r="K962">
        <f xml:space="preserve"> IF('Exploratory Data Analysis - vid'!$AL961='Multiple LR'!K$2,1,0)</f>
        <v>0</v>
      </c>
      <c r="L962">
        <f xml:space="preserve"> IF('Exploratory Data Analysis - vid'!$AL961='Multiple LR'!L$2,1,0)</f>
        <v>0</v>
      </c>
      <c r="M962">
        <f xml:space="preserve"> IF('Exploratory Data Analysis - vid'!$AL961='Multiple LR'!M$2,1,0)</f>
        <v>0</v>
      </c>
      <c r="N962">
        <f xml:space="preserve"> IF('Exploratory Data Analysis - vid'!$AL961='Multiple LR'!N$2,1,0)</f>
        <v>0</v>
      </c>
      <c r="O962">
        <v>452</v>
      </c>
      <c r="P962">
        <f>'Exploratory Data Analysis - vid'!V961</f>
        <v>21656</v>
      </c>
      <c r="Q962">
        <f t="shared" si="14"/>
        <v>9.983037831294137</v>
      </c>
      <c r="R962">
        <f>'Exploratory Data Analysis - vid'!X961</f>
        <v>431</v>
      </c>
    </row>
    <row r="963" spans="1:18" x14ac:dyDescent="0.35">
      <c r="A963">
        <v>961</v>
      </c>
      <c r="B963" t="str">
        <f>'Exploratory Data Analysis - vid'!B962</f>
        <v>3qiZiEP54FU</v>
      </c>
      <c r="C963">
        <f>'Exploratory Data Analysis - vid'!N962</f>
        <v>1</v>
      </c>
      <c r="D963">
        <f>'Exploratory Data Analysis - vid'!O962</f>
        <v>2019</v>
      </c>
      <c r="E963">
        <f>IF('Exploratory Data Analysis - vid'!$AF962 = 'Multiple LR'!E$2,1,0)</f>
        <v>1</v>
      </c>
      <c r="F963">
        <f>IF('Exploratory Data Analysis - vid'!$AF962 = 'Multiple LR'!F$2,1,0)</f>
        <v>0</v>
      </c>
      <c r="G963">
        <f>IF('Exploratory Data Analysis - vid'!$AF962 = 'Multiple LR'!G$2,1,0)</f>
        <v>0</v>
      </c>
      <c r="H963">
        <f>IF('Exploratory Data Analysis - vid'!$AF962 = 'Multiple LR'!H$2,1,0)</f>
        <v>0</v>
      </c>
      <c r="I963">
        <f xml:space="preserve"> IF('Exploratory Data Analysis - vid'!$AL962='Multiple LR'!I$2,1,0)</f>
        <v>0</v>
      </c>
      <c r="J963">
        <f xml:space="preserve"> IF('Exploratory Data Analysis - vid'!$AL962='Multiple LR'!J$2,1,0)</f>
        <v>0</v>
      </c>
      <c r="K963">
        <f xml:space="preserve"> IF('Exploratory Data Analysis - vid'!$AL962='Multiple LR'!K$2,1,0)</f>
        <v>0</v>
      </c>
      <c r="L963">
        <f xml:space="preserve"> IF('Exploratory Data Analysis - vid'!$AL962='Multiple LR'!L$2,1,0)</f>
        <v>0</v>
      </c>
      <c r="M963">
        <f xml:space="preserve"> IF('Exploratory Data Analysis - vid'!$AL962='Multiple LR'!M$2,1,0)</f>
        <v>0</v>
      </c>
      <c r="N963">
        <f xml:space="preserve"> IF('Exploratory Data Analysis - vid'!$AL962='Multiple LR'!N$2,1,0)</f>
        <v>1</v>
      </c>
      <c r="O963">
        <v>364</v>
      </c>
      <c r="P963">
        <f>'Exploratory Data Analysis - vid'!V962</f>
        <v>133136</v>
      </c>
      <c r="Q963">
        <f t="shared" si="14"/>
        <v>11.799126441140212</v>
      </c>
      <c r="R963">
        <f>'Exploratory Data Analysis - vid'!X962</f>
        <v>2234</v>
      </c>
    </row>
    <row r="964" spans="1:18" x14ac:dyDescent="0.35">
      <c r="A964">
        <v>962</v>
      </c>
      <c r="B964" t="str">
        <f>'Exploratory Data Analysis - vid'!B963</f>
        <v>a-jqWthNlck</v>
      </c>
      <c r="C964">
        <f>'Exploratory Data Analysis - vid'!N963</f>
        <v>1</v>
      </c>
      <c r="D964">
        <f>'Exploratory Data Analysis - vid'!O963</f>
        <v>2019</v>
      </c>
      <c r="E964">
        <f>IF('Exploratory Data Analysis - vid'!$AF963 = 'Multiple LR'!E$2,1,0)</f>
        <v>1</v>
      </c>
      <c r="F964">
        <f>IF('Exploratory Data Analysis - vid'!$AF963 = 'Multiple LR'!F$2,1,0)</f>
        <v>0</v>
      </c>
      <c r="G964">
        <f>IF('Exploratory Data Analysis - vid'!$AF963 = 'Multiple LR'!G$2,1,0)</f>
        <v>0</v>
      </c>
      <c r="H964">
        <f>IF('Exploratory Data Analysis - vid'!$AF963 = 'Multiple LR'!H$2,1,0)</f>
        <v>0</v>
      </c>
      <c r="I964">
        <f xml:space="preserve"> IF('Exploratory Data Analysis - vid'!$AL963='Multiple LR'!I$2,1,0)</f>
        <v>0</v>
      </c>
      <c r="J964">
        <f xml:space="preserve"> IF('Exploratory Data Analysis - vid'!$AL963='Multiple LR'!J$2,1,0)</f>
        <v>0</v>
      </c>
      <c r="K964">
        <f xml:space="preserve"> IF('Exploratory Data Analysis - vid'!$AL963='Multiple LR'!K$2,1,0)</f>
        <v>0</v>
      </c>
      <c r="L964">
        <f xml:space="preserve"> IF('Exploratory Data Analysis - vid'!$AL963='Multiple LR'!L$2,1,0)</f>
        <v>1</v>
      </c>
      <c r="M964">
        <f xml:space="preserve"> IF('Exploratory Data Analysis - vid'!$AL963='Multiple LR'!M$2,1,0)</f>
        <v>0</v>
      </c>
      <c r="N964">
        <f xml:space="preserve"> IF('Exploratory Data Analysis - vid'!$AL963='Multiple LR'!N$2,1,0)</f>
        <v>0</v>
      </c>
      <c r="O964">
        <v>850</v>
      </c>
      <c r="P964">
        <f>'Exploratory Data Analysis - vid'!V963</f>
        <v>34188</v>
      </c>
      <c r="Q964">
        <f t="shared" ref="Q964:Q1027" si="15">LN(P964)</f>
        <v>10.439629984285908</v>
      </c>
      <c r="R964">
        <f>'Exploratory Data Analysis - vid'!X963</f>
        <v>670</v>
      </c>
    </row>
    <row r="965" spans="1:18" x14ac:dyDescent="0.35">
      <c r="A965">
        <v>963</v>
      </c>
      <c r="B965" t="str">
        <f>'Exploratory Data Analysis - vid'!B964</f>
        <v>DMRMu17i4h0</v>
      </c>
      <c r="C965">
        <f>'Exploratory Data Analysis - vid'!N964</f>
        <v>1</v>
      </c>
      <c r="D965">
        <f>'Exploratory Data Analysis - vid'!O964</f>
        <v>2019</v>
      </c>
      <c r="E965">
        <f>IF('Exploratory Data Analysis - vid'!$AF964 = 'Multiple LR'!E$2,1,0)</f>
        <v>0</v>
      </c>
      <c r="F965">
        <f>IF('Exploratory Data Analysis - vid'!$AF964 = 'Multiple LR'!F$2,1,0)</f>
        <v>1</v>
      </c>
      <c r="G965">
        <f>IF('Exploratory Data Analysis - vid'!$AF964 = 'Multiple LR'!G$2,1,0)</f>
        <v>0</v>
      </c>
      <c r="H965">
        <f>IF('Exploratory Data Analysis - vid'!$AF964 = 'Multiple LR'!H$2,1,0)</f>
        <v>0</v>
      </c>
      <c r="I965">
        <f xml:space="preserve"> IF('Exploratory Data Analysis - vid'!$AL964='Multiple LR'!I$2,1,0)</f>
        <v>0</v>
      </c>
      <c r="J965">
        <f xml:space="preserve"> IF('Exploratory Data Analysis - vid'!$AL964='Multiple LR'!J$2,1,0)</f>
        <v>0</v>
      </c>
      <c r="K965">
        <f xml:space="preserve"> IF('Exploratory Data Analysis - vid'!$AL964='Multiple LR'!K$2,1,0)</f>
        <v>0</v>
      </c>
      <c r="L965">
        <f xml:space="preserve"> IF('Exploratory Data Analysis - vid'!$AL964='Multiple LR'!L$2,1,0)</f>
        <v>0</v>
      </c>
      <c r="M965">
        <f xml:space="preserve"> IF('Exploratory Data Analysis - vid'!$AL964='Multiple LR'!M$2,1,0)</f>
        <v>0</v>
      </c>
      <c r="N965">
        <f xml:space="preserve"> IF('Exploratory Data Analysis - vid'!$AL964='Multiple LR'!N$2,1,0)</f>
        <v>1</v>
      </c>
      <c r="O965">
        <v>566</v>
      </c>
      <c r="P965">
        <f>'Exploratory Data Analysis - vid'!V964</f>
        <v>11077</v>
      </c>
      <c r="Q965">
        <f t="shared" si="15"/>
        <v>9.3126261655169333</v>
      </c>
      <c r="R965">
        <f>'Exploratory Data Analysis - vid'!X964</f>
        <v>203</v>
      </c>
    </row>
    <row r="966" spans="1:18" x14ac:dyDescent="0.35">
      <c r="A966">
        <v>964</v>
      </c>
      <c r="B966" t="str">
        <f>'Exploratory Data Analysis - vid'!B965</f>
        <v>uG0lqskmSd8</v>
      </c>
      <c r="C966">
        <f>'Exploratory Data Analysis - vid'!N965</f>
        <v>1</v>
      </c>
      <c r="D966">
        <f>'Exploratory Data Analysis - vid'!O965</f>
        <v>2019</v>
      </c>
      <c r="E966">
        <f>IF('Exploratory Data Analysis - vid'!$AF965 = 'Multiple LR'!E$2,1,0)</f>
        <v>0</v>
      </c>
      <c r="F966">
        <f>IF('Exploratory Data Analysis - vid'!$AF965 = 'Multiple LR'!F$2,1,0)</f>
        <v>1</v>
      </c>
      <c r="G966">
        <f>IF('Exploratory Data Analysis - vid'!$AF965 = 'Multiple LR'!G$2,1,0)</f>
        <v>0</v>
      </c>
      <c r="H966">
        <f>IF('Exploratory Data Analysis - vid'!$AF965 = 'Multiple LR'!H$2,1,0)</f>
        <v>0</v>
      </c>
      <c r="I966">
        <f xml:space="preserve"> IF('Exploratory Data Analysis - vid'!$AL965='Multiple LR'!I$2,1,0)</f>
        <v>0</v>
      </c>
      <c r="J966">
        <f xml:space="preserve"> IF('Exploratory Data Analysis - vid'!$AL965='Multiple LR'!J$2,1,0)</f>
        <v>1</v>
      </c>
      <c r="K966">
        <f xml:space="preserve"> IF('Exploratory Data Analysis - vid'!$AL965='Multiple LR'!K$2,1,0)</f>
        <v>0</v>
      </c>
      <c r="L966">
        <f xml:space="preserve"> IF('Exploratory Data Analysis - vid'!$AL965='Multiple LR'!L$2,1,0)</f>
        <v>0</v>
      </c>
      <c r="M966">
        <f xml:space="preserve"> IF('Exploratory Data Analysis - vid'!$AL965='Multiple LR'!M$2,1,0)</f>
        <v>0</v>
      </c>
      <c r="N966">
        <f xml:space="preserve"> IF('Exploratory Data Analysis - vid'!$AL965='Multiple LR'!N$2,1,0)</f>
        <v>0</v>
      </c>
      <c r="O966">
        <v>581</v>
      </c>
      <c r="P966">
        <f>'Exploratory Data Analysis - vid'!V965</f>
        <v>24064</v>
      </c>
      <c r="Q966">
        <f t="shared" si="15"/>
        <v>10.088472226749566</v>
      </c>
      <c r="R966">
        <f>'Exploratory Data Analysis - vid'!X965</f>
        <v>540</v>
      </c>
    </row>
    <row r="967" spans="1:18" x14ac:dyDescent="0.35">
      <c r="A967">
        <v>965</v>
      </c>
      <c r="B967" t="str">
        <f>'Exploratory Data Analysis - vid'!B966</f>
        <v>FpaK4hFzWOs</v>
      </c>
      <c r="C967">
        <f>'Exploratory Data Analysis - vid'!N966</f>
        <v>1</v>
      </c>
      <c r="D967">
        <f>'Exploratory Data Analysis - vid'!O966</f>
        <v>2019</v>
      </c>
      <c r="E967">
        <f>IF('Exploratory Data Analysis - vid'!$AF966 = 'Multiple LR'!E$2,1,0)</f>
        <v>1</v>
      </c>
      <c r="F967">
        <f>IF('Exploratory Data Analysis - vid'!$AF966 = 'Multiple LR'!F$2,1,0)</f>
        <v>0</v>
      </c>
      <c r="G967">
        <f>IF('Exploratory Data Analysis - vid'!$AF966 = 'Multiple LR'!G$2,1,0)</f>
        <v>0</v>
      </c>
      <c r="H967">
        <f>IF('Exploratory Data Analysis - vid'!$AF966 = 'Multiple LR'!H$2,1,0)</f>
        <v>0</v>
      </c>
      <c r="I967">
        <f xml:space="preserve"> IF('Exploratory Data Analysis - vid'!$AL966='Multiple LR'!I$2,1,0)</f>
        <v>0</v>
      </c>
      <c r="J967">
        <f xml:space="preserve"> IF('Exploratory Data Analysis - vid'!$AL966='Multiple LR'!J$2,1,0)</f>
        <v>1</v>
      </c>
      <c r="K967">
        <f xml:space="preserve"> IF('Exploratory Data Analysis - vid'!$AL966='Multiple LR'!K$2,1,0)</f>
        <v>0</v>
      </c>
      <c r="L967">
        <f xml:space="preserve"> IF('Exploratory Data Analysis - vid'!$AL966='Multiple LR'!L$2,1,0)</f>
        <v>0</v>
      </c>
      <c r="M967">
        <f xml:space="preserve"> IF('Exploratory Data Analysis - vid'!$AL966='Multiple LR'!M$2,1,0)</f>
        <v>0</v>
      </c>
      <c r="N967">
        <f xml:space="preserve"> IF('Exploratory Data Analysis - vid'!$AL966='Multiple LR'!N$2,1,0)</f>
        <v>0</v>
      </c>
      <c r="O967">
        <v>430</v>
      </c>
      <c r="P967">
        <f>'Exploratory Data Analysis - vid'!V966</f>
        <v>102469</v>
      </c>
      <c r="Q967">
        <f t="shared" si="15"/>
        <v>11.537315592792304</v>
      </c>
      <c r="R967">
        <f>'Exploratory Data Analysis - vid'!X966</f>
        <v>2340</v>
      </c>
    </row>
    <row r="968" spans="1:18" x14ac:dyDescent="0.35">
      <c r="A968">
        <v>966</v>
      </c>
      <c r="B968" t="str">
        <f>'Exploratory Data Analysis - vid'!B967</f>
        <v>KSx7BrsHG5g</v>
      </c>
      <c r="C968">
        <f>'Exploratory Data Analysis - vid'!N967</f>
        <v>1</v>
      </c>
      <c r="D968">
        <f>'Exploratory Data Analysis - vid'!O967</f>
        <v>2019</v>
      </c>
      <c r="E968">
        <f>IF('Exploratory Data Analysis - vid'!$AF967 = 'Multiple LR'!E$2,1,0)</f>
        <v>0</v>
      </c>
      <c r="F968">
        <f>IF('Exploratory Data Analysis - vid'!$AF967 = 'Multiple LR'!F$2,1,0)</f>
        <v>1</v>
      </c>
      <c r="G968">
        <f>IF('Exploratory Data Analysis - vid'!$AF967 = 'Multiple LR'!G$2,1,0)</f>
        <v>0</v>
      </c>
      <c r="H968">
        <f>IF('Exploratory Data Analysis - vid'!$AF967 = 'Multiple LR'!H$2,1,0)</f>
        <v>0</v>
      </c>
      <c r="I968">
        <f xml:space="preserve"> IF('Exploratory Data Analysis - vid'!$AL967='Multiple LR'!I$2,1,0)</f>
        <v>0</v>
      </c>
      <c r="J968">
        <f xml:space="preserve"> IF('Exploratory Data Analysis - vid'!$AL967='Multiple LR'!J$2,1,0)</f>
        <v>0</v>
      </c>
      <c r="K968">
        <f xml:space="preserve"> IF('Exploratory Data Analysis - vid'!$AL967='Multiple LR'!K$2,1,0)</f>
        <v>0</v>
      </c>
      <c r="L968">
        <f xml:space="preserve"> IF('Exploratory Data Analysis - vid'!$AL967='Multiple LR'!L$2,1,0)</f>
        <v>0</v>
      </c>
      <c r="M968">
        <f xml:space="preserve"> IF('Exploratory Data Analysis - vid'!$AL967='Multiple LR'!M$2,1,0)</f>
        <v>0</v>
      </c>
      <c r="N968">
        <f xml:space="preserve"> IF('Exploratory Data Analysis - vid'!$AL967='Multiple LR'!N$2,1,0)</f>
        <v>1</v>
      </c>
      <c r="O968">
        <v>559</v>
      </c>
      <c r="P968">
        <f>'Exploratory Data Analysis - vid'!V967</f>
        <v>190116</v>
      </c>
      <c r="Q968">
        <f t="shared" si="15"/>
        <v>12.155389691163043</v>
      </c>
      <c r="R968">
        <f>'Exploratory Data Analysis - vid'!X967</f>
        <v>3181</v>
      </c>
    </row>
    <row r="969" spans="1:18" x14ac:dyDescent="0.35">
      <c r="A969">
        <v>967</v>
      </c>
      <c r="B969" t="str">
        <f>'Exploratory Data Analysis - vid'!B968</f>
        <v>LaKqC1wxqzo</v>
      </c>
      <c r="C969">
        <f>'Exploratory Data Analysis - vid'!N968</f>
        <v>12</v>
      </c>
      <c r="D969">
        <f>'Exploratory Data Analysis - vid'!O968</f>
        <v>2018</v>
      </c>
      <c r="E969">
        <f>IF('Exploratory Data Analysis - vid'!$AF968 = 'Multiple LR'!E$2,1,0)</f>
        <v>1</v>
      </c>
      <c r="F969">
        <f>IF('Exploratory Data Analysis - vid'!$AF968 = 'Multiple LR'!F$2,1,0)</f>
        <v>0</v>
      </c>
      <c r="G969">
        <f>IF('Exploratory Data Analysis - vid'!$AF968 = 'Multiple LR'!G$2,1,0)</f>
        <v>0</v>
      </c>
      <c r="H969">
        <f>IF('Exploratory Data Analysis - vid'!$AF968 = 'Multiple LR'!H$2,1,0)</f>
        <v>0</v>
      </c>
      <c r="I969">
        <f xml:space="preserve"> IF('Exploratory Data Analysis - vid'!$AL968='Multiple LR'!I$2,1,0)</f>
        <v>0</v>
      </c>
      <c r="J969">
        <f xml:space="preserve"> IF('Exploratory Data Analysis - vid'!$AL968='Multiple LR'!J$2,1,0)</f>
        <v>1</v>
      </c>
      <c r="K969">
        <f xml:space="preserve"> IF('Exploratory Data Analysis - vid'!$AL968='Multiple LR'!K$2,1,0)</f>
        <v>0</v>
      </c>
      <c r="L969">
        <f xml:space="preserve"> IF('Exploratory Data Analysis - vid'!$AL968='Multiple LR'!L$2,1,0)</f>
        <v>0</v>
      </c>
      <c r="M969">
        <f xml:space="preserve"> IF('Exploratory Data Analysis - vid'!$AL968='Multiple LR'!M$2,1,0)</f>
        <v>0</v>
      </c>
      <c r="N969">
        <f xml:space="preserve"> IF('Exploratory Data Analysis - vid'!$AL968='Multiple LR'!N$2,1,0)</f>
        <v>0</v>
      </c>
      <c r="O969">
        <v>417</v>
      </c>
      <c r="P969">
        <f>'Exploratory Data Analysis - vid'!V968</f>
        <v>23891</v>
      </c>
      <c r="Q969">
        <f t="shared" si="15"/>
        <v>10.08125709796202</v>
      </c>
      <c r="R969">
        <f>'Exploratory Data Analysis - vid'!X968</f>
        <v>582</v>
      </c>
    </row>
    <row r="970" spans="1:18" x14ac:dyDescent="0.35">
      <c r="A970">
        <v>968</v>
      </c>
      <c r="B970" t="str">
        <f>'Exploratory Data Analysis - vid'!B969</f>
        <v>AV8ljlzJvw0</v>
      </c>
      <c r="C970">
        <f>'Exploratory Data Analysis - vid'!N969</f>
        <v>12</v>
      </c>
      <c r="D970">
        <f>'Exploratory Data Analysis - vid'!O969</f>
        <v>2018</v>
      </c>
      <c r="E970">
        <f>IF('Exploratory Data Analysis - vid'!$AF969 = 'Multiple LR'!E$2,1,0)</f>
        <v>1</v>
      </c>
      <c r="F970">
        <f>IF('Exploratory Data Analysis - vid'!$AF969 = 'Multiple LR'!F$2,1,0)</f>
        <v>0</v>
      </c>
      <c r="G970">
        <f>IF('Exploratory Data Analysis - vid'!$AF969 = 'Multiple LR'!G$2,1,0)</f>
        <v>0</v>
      </c>
      <c r="H970">
        <f>IF('Exploratory Data Analysis - vid'!$AF969 = 'Multiple LR'!H$2,1,0)</f>
        <v>0</v>
      </c>
      <c r="I970">
        <f xml:space="preserve"> IF('Exploratory Data Analysis - vid'!$AL969='Multiple LR'!I$2,1,0)</f>
        <v>0</v>
      </c>
      <c r="J970">
        <f xml:space="preserve"> IF('Exploratory Data Analysis - vid'!$AL969='Multiple LR'!J$2,1,0)</f>
        <v>0</v>
      </c>
      <c r="K970">
        <f xml:space="preserve"> IF('Exploratory Data Analysis - vid'!$AL969='Multiple LR'!K$2,1,0)</f>
        <v>0</v>
      </c>
      <c r="L970">
        <f xml:space="preserve"> IF('Exploratory Data Analysis - vid'!$AL969='Multiple LR'!L$2,1,0)</f>
        <v>0</v>
      </c>
      <c r="M970">
        <f xml:space="preserve"> IF('Exploratory Data Analysis - vid'!$AL969='Multiple LR'!M$2,1,0)</f>
        <v>0</v>
      </c>
      <c r="N970">
        <f xml:space="preserve"> IF('Exploratory Data Analysis - vid'!$AL969='Multiple LR'!N$2,1,0)</f>
        <v>1</v>
      </c>
      <c r="O970">
        <v>723</v>
      </c>
      <c r="P970">
        <f>'Exploratory Data Analysis - vid'!V969</f>
        <v>35773</v>
      </c>
      <c r="Q970">
        <f t="shared" si="15"/>
        <v>10.484948697900347</v>
      </c>
      <c r="R970">
        <f>'Exploratory Data Analysis - vid'!X969</f>
        <v>634</v>
      </c>
    </row>
    <row r="971" spans="1:18" x14ac:dyDescent="0.35">
      <c r="A971">
        <v>969</v>
      </c>
      <c r="B971" t="str">
        <f>'Exploratory Data Analysis - vid'!B970</f>
        <v>-OPCcoWyXrA</v>
      </c>
      <c r="C971">
        <f>'Exploratory Data Analysis - vid'!N970</f>
        <v>12</v>
      </c>
      <c r="D971">
        <f>'Exploratory Data Analysis - vid'!O970</f>
        <v>2018</v>
      </c>
      <c r="E971">
        <f>IF('Exploratory Data Analysis - vid'!$AF970 = 'Multiple LR'!E$2,1,0)</f>
        <v>1</v>
      </c>
      <c r="F971">
        <f>IF('Exploratory Data Analysis - vid'!$AF970 = 'Multiple LR'!F$2,1,0)</f>
        <v>0</v>
      </c>
      <c r="G971">
        <f>IF('Exploratory Data Analysis - vid'!$AF970 = 'Multiple LR'!G$2,1,0)</f>
        <v>0</v>
      </c>
      <c r="H971">
        <f>IF('Exploratory Data Analysis - vid'!$AF970 = 'Multiple LR'!H$2,1,0)</f>
        <v>0</v>
      </c>
      <c r="I971">
        <f xml:space="preserve"> IF('Exploratory Data Analysis - vid'!$AL970='Multiple LR'!I$2,1,0)</f>
        <v>0</v>
      </c>
      <c r="J971">
        <f xml:space="preserve"> IF('Exploratory Data Analysis - vid'!$AL970='Multiple LR'!J$2,1,0)</f>
        <v>0</v>
      </c>
      <c r="K971">
        <f xml:space="preserve"> IF('Exploratory Data Analysis - vid'!$AL970='Multiple LR'!K$2,1,0)</f>
        <v>1</v>
      </c>
      <c r="L971">
        <f xml:space="preserve"> IF('Exploratory Data Analysis - vid'!$AL970='Multiple LR'!L$2,1,0)</f>
        <v>0</v>
      </c>
      <c r="M971">
        <f xml:space="preserve"> IF('Exploratory Data Analysis - vid'!$AL970='Multiple LR'!M$2,1,0)</f>
        <v>0</v>
      </c>
      <c r="N971">
        <f xml:space="preserve"> IF('Exploratory Data Analysis - vid'!$AL970='Multiple LR'!N$2,1,0)</f>
        <v>0</v>
      </c>
      <c r="O971">
        <v>406</v>
      </c>
      <c r="P971">
        <f>'Exploratory Data Analysis - vid'!V970</f>
        <v>69942</v>
      </c>
      <c r="Q971">
        <f t="shared" si="15"/>
        <v>11.155421606147888</v>
      </c>
      <c r="R971">
        <f>'Exploratory Data Analysis - vid'!X970</f>
        <v>1008</v>
      </c>
    </row>
    <row r="972" spans="1:18" x14ac:dyDescent="0.35">
      <c r="A972">
        <v>970</v>
      </c>
      <c r="B972" t="str">
        <f>'Exploratory Data Analysis - vid'!B971</f>
        <v>2XQ6ZU_nQvA</v>
      </c>
      <c r="C972">
        <f>'Exploratory Data Analysis - vid'!N971</f>
        <v>12</v>
      </c>
      <c r="D972">
        <f>'Exploratory Data Analysis - vid'!O971</f>
        <v>2018</v>
      </c>
      <c r="E972">
        <f>IF('Exploratory Data Analysis - vid'!$AF971 = 'Multiple LR'!E$2,1,0)</f>
        <v>1</v>
      </c>
      <c r="F972">
        <f>IF('Exploratory Data Analysis - vid'!$AF971 = 'Multiple LR'!F$2,1,0)</f>
        <v>0</v>
      </c>
      <c r="G972">
        <f>IF('Exploratory Data Analysis - vid'!$AF971 = 'Multiple LR'!G$2,1,0)</f>
        <v>0</v>
      </c>
      <c r="H972">
        <f>IF('Exploratory Data Analysis - vid'!$AF971 = 'Multiple LR'!H$2,1,0)</f>
        <v>0</v>
      </c>
      <c r="I972">
        <f xml:space="preserve"> IF('Exploratory Data Analysis - vid'!$AL971='Multiple LR'!I$2,1,0)</f>
        <v>1</v>
      </c>
      <c r="J972">
        <f xml:space="preserve"> IF('Exploratory Data Analysis - vid'!$AL971='Multiple LR'!J$2,1,0)</f>
        <v>0</v>
      </c>
      <c r="K972">
        <f xml:space="preserve"> IF('Exploratory Data Analysis - vid'!$AL971='Multiple LR'!K$2,1,0)</f>
        <v>0</v>
      </c>
      <c r="L972">
        <f xml:space="preserve"> IF('Exploratory Data Analysis - vid'!$AL971='Multiple LR'!L$2,1,0)</f>
        <v>0</v>
      </c>
      <c r="M972">
        <f xml:space="preserve"> IF('Exploratory Data Analysis - vid'!$AL971='Multiple LR'!M$2,1,0)</f>
        <v>0</v>
      </c>
      <c r="N972">
        <f xml:space="preserve"> IF('Exploratory Data Analysis - vid'!$AL971='Multiple LR'!N$2,1,0)</f>
        <v>0</v>
      </c>
      <c r="O972">
        <v>654</v>
      </c>
      <c r="P972">
        <f>'Exploratory Data Analysis - vid'!V971</f>
        <v>16263</v>
      </c>
      <c r="Q972">
        <f t="shared" si="15"/>
        <v>9.6966478679284478</v>
      </c>
      <c r="R972">
        <f>'Exploratory Data Analysis - vid'!X971</f>
        <v>381</v>
      </c>
    </row>
    <row r="973" spans="1:18" x14ac:dyDescent="0.35">
      <c r="A973">
        <v>971</v>
      </c>
      <c r="B973" t="str">
        <f>'Exploratory Data Analysis - vid'!B972</f>
        <v>kMTf3G0Oet4</v>
      </c>
      <c r="C973">
        <f>'Exploratory Data Analysis - vid'!N972</f>
        <v>12</v>
      </c>
      <c r="D973">
        <f>'Exploratory Data Analysis - vid'!O972</f>
        <v>2018</v>
      </c>
      <c r="E973">
        <f>IF('Exploratory Data Analysis - vid'!$AF972 = 'Multiple LR'!E$2,1,0)</f>
        <v>1</v>
      </c>
      <c r="F973">
        <f>IF('Exploratory Data Analysis - vid'!$AF972 = 'Multiple LR'!F$2,1,0)</f>
        <v>0</v>
      </c>
      <c r="G973">
        <f>IF('Exploratory Data Analysis - vid'!$AF972 = 'Multiple LR'!G$2,1,0)</f>
        <v>0</v>
      </c>
      <c r="H973">
        <f>IF('Exploratory Data Analysis - vid'!$AF972 = 'Multiple LR'!H$2,1,0)</f>
        <v>0</v>
      </c>
      <c r="I973">
        <f xml:space="preserve"> IF('Exploratory Data Analysis - vid'!$AL972='Multiple LR'!I$2,1,0)</f>
        <v>0</v>
      </c>
      <c r="J973">
        <f xml:space="preserve"> IF('Exploratory Data Analysis - vid'!$AL972='Multiple LR'!J$2,1,0)</f>
        <v>0</v>
      </c>
      <c r="K973">
        <f xml:space="preserve"> IF('Exploratory Data Analysis - vid'!$AL972='Multiple LR'!K$2,1,0)</f>
        <v>0</v>
      </c>
      <c r="L973">
        <f xml:space="preserve"> IF('Exploratory Data Analysis - vid'!$AL972='Multiple LR'!L$2,1,0)</f>
        <v>0</v>
      </c>
      <c r="M973">
        <f xml:space="preserve"> IF('Exploratory Data Analysis - vid'!$AL972='Multiple LR'!M$2,1,0)</f>
        <v>0</v>
      </c>
      <c r="N973">
        <f xml:space="preserve"> IF('Exploratory Data Analysis - vid'!$AL972='Multiple LR'!N$2,1,0)</f>
        <v>1</v>
      </c>
      <c r="O973">
        <v>952</v>
      </c>
      <c r="P973">
        <f>'Exploratory Data Analysis - vid'!V972</f>
        <v>11927</v>
      </c>
      <c r="Q973">
        <f t="shared" si="15"/>
        <v>9.3865600165786685</v>
      </c>
      <c r="R973">
        <f>'Exploratory Data Analysis - vid'!X972</f>
        <v>199</v>
      </c>
    </row>
    <row r="974" spans="1:18" x14ac:dyDescent="0.35">
      <c r="A974">
        <v>972</v>
      </c>
      <c r="B974" t="str">
        <f>'Exploratory Data Analysis - vid'!B973</f>
        <v>LJVwi4t99LM</v>
      </c>
      <c r="C974">
        <f>'Exploratory Data Analysis - vid'!N973</f>
        <v>12</v>
      </c>
      <c r="D974">
        <f>'Exploratory Data Analysis - vid'!O973</f>
        <v>2018</v>
      </c>
      <c r="E974">
        <f>IF('Exploratory Data Analysis - vid'!$AF973 = 'Multiple LR'!E$2,1,0)</f>
        <v>0</v>
      </c>
      <c r="F974">
        <f>IF('Exploratory Data Analysis - vid'!$AF973 = 'Multiple LR'!F$2,1,0)</f>
        <v>1</v>
      </c>
      <c r="G974">
        <f>IF('Exploratory Data Analysis - vid'!$AF973 = 'Multiple LR'!G$2,1,0)</f>
        <v>0</v>
      </c>
      <c r="H974">
        <f>IF('Exploratory Data Analysis - vid'!$AF973 = 'Multiple LR'!H$2,1,0)</f>
        <v>0</v>
      </c>
      <c r="I974">
        <f xml:space="preserve"> IF('Exploratory Data Analysis - vid'!$AL973='Multiple LR'!I$2,1,0)</f>
        <v>0</v>
      </c>
      <c r="J974">
        <f xml:space="preserve"> IF('Exploratory Data Analysis - vid'!$AL973='Multiple LR'!J$2,1,0)</f>
        <v>1</v>
      </c>
      <c r="K974">
        <f xml:space="preserve"> IF('Exploratory Data Analysis - vid'!$AL973='Multiple LR'!K$2,1,0)</f>
        <v>0</v>
      </c>
      <c r="L974">
        <f xml:space="preserve"> IF('Exploratory Data Analysis - vid'!$AL973='Multiple LR'!L$2,1,0)</f>
        <v>0</v>
      </c>
      <c r="M974">
        <f xml:space="preserve"> IF('Exploratory Data Analysis - vid'!$AL973='Multiple LR'!M$2,1,0)</f>
        <v>0</v>
      </c>
      <c r="N974">
        <f xml:space="preserve"> IF('Exploratory Data Analysis - vid'!$AL973='Multiple LR'!N$2,1,0)</f>
        <v>0</v>
      </c>
      <c r="O974">
        <v>571</v>
      </c>
      <c r="P974">
        <f>'Exploratory Data Analysis - vid'!V973</f>
        <v>95248</v>
      </c>
      <c r="Q974">
        <f t="shared" si="15"/>
        <v>11.464239295393172</v>
      </c>
      <c r="R974">
        <f>'Exploratory Data Analysis - vid'!X973</f>
        <v>2638</v>
      </c>
    </row>
    <row r="975" spans="1:18" x14ac:dyDescent="0.35">
      <c r="A975">
        <v>973</v>
      </c>
      <c r="B975" t="str">
        <f>'Exploratory Data Analysis - vid'!B974</f>
        <v>LAwePKkQC6Y</v>
      </c>
      <c r="C975">
        <f>'Exploratory Data Analysis - vid'!N974</f>
        <v>12</v>
      </c>
      <c r="D975">
        <f>'Exploratory Data Analysis - vid'!O974</f>
        <v>2018</v>
      </c>
      <c r="E975">
        <f>IF('Exploratory Data Analysis - vid'!$AF974 = 'Multiple LR'!E$2,1,0)</f>
        <v>0</v>
      </c>
      <c r="F975">
        <f>IF('Exploratory Data Analysis - vid'!$AF974 = 'Multiple LR'!F$2,1,0)</f>
        <v>1</v>
      </c>
      <c r="G975">
        <f>IF('Exploratory Data Analysis - vid'!$AF974 = 'Multiple LR'!G$2,1,0)</f>
        <v>0</v>
      </c>
      <c r="H975">
        <f>IF('Exploratory Data Analysis - vid'!$AF974 = 'Multiple LR'!H$2,1,0)</f>
        <v>0</v>
      </c>
      <c r="I975">
        <f xml:space="preserve"> IF('Exploratory Data Analysis - vid'!$AL974='Multiple LR'!I$2,1,0)</f>
        <v>0</v>
      </c>
      <c r="J975">
        <f xml:space="preserve"> IF('Exploratory Data Analysis - vid'!$AL974='Multiple LR'!J$2,1,0)</f>
        <v>0</v>
      </c>
      <c r="K975">
        <f xml:space="preserve"> IF('Exploratory Data Analysis - vid'!$AL974='Multiple LR'!K$2,1,0)</f>
        <v>0</v>
      </c>
      <c r="L975">
        <f xml:space="preserve"> IF('Exploratory Data Analysis - vid'!$AL974='Multiple LR'!L$2,1,0)</f>
        <v>0</v>
      </c>
      <c r="M975">
        <f xml:space="preserve"> IF('Exploratory Data Analysis - vid'!$AL974='Multiple LR'!M$2,1,0)</f>
        <v>0</v>
      </c>
      <c r="N975">
        <f xml:space="preserve"> IF('Exploratory Data Analysis - vid'!$AL974='Multiple LR'!N$2,1,0)</f>
        <v>1</v>
      </c>
      <c r="O975">
        <v>422</v>
      </c>
      <c r="P975">
        <f>'Exploratory Data Analysis - vid'!V974</f>
        <v>24893</v>
      </c>
      <c r="Q975">
        <f t="shared" si="15"/>
        <v>10.122341918431909</v>
      </c>
      <c r="R975">
        <f>'Exploratory Data Analysis - vid'!X974</f>
        <v>437</v>
      </c>
    </row>
    <row r="976" spans="1:18" x14ac:dyDescent="0.35">
      <c r="A976">
        <v>974</v>
      </c>
      <c r="B976" t="str">
        <f>'Exploratory Data Analysis - vid'!B975</f>
        <v>Z5XLzmtumqo</v>
      </c>
      <c r="C976">
        <f>'Exploratory Data Analysis - vid'!N975</f>
        <v>12</v>
      </c>
      <c r="D976">
        <f>'Exploratory Data Analysis - vid'!O975</f>
        <v>2018</v>
      </c>
      <c r="E976">
        <f>IF('Exploratory Data Analysis - vid'!$AF975 = 'Multiple LR'!E$2,1,0)</f>
        <v>0</v>
      </c>
      <c r="F976">
        <f>IF('Exploratory Data Analysis - vid'!$AF975 = 'Multiple LR'!F$2,1,0)</f>
        <v>1</v>
      </c>
      <c r="G976">
        <f>IF('Exploratory Data Analysis - vid'!$AF975 = 'Multiple LR'!G$2,1,0)</f>
        <v>0</v>
      </c>
      <c r="H976">
        <f>IF('Exploratory Data Analysis - vid'!$AF975 = 'Multiple LR'!H$2,1,0)</f>
        <v>0</v>
      </c>
      <c r="I976">
        <f xml:space="preserve"> IF('Exploratory Data Analysis - vid'!$AL975='Multiple LR'!I$2,1,0)</f>
        <v>0</v>
      </c>
      <c r="J976">
        <f xml:space="preserve"> IF('Exploratory Data Analysis - vid'!$AL975='Multiple LR'!J$2,1,0)</f>
        <v>0</v>
      </c>
      <c r="K976">
        <f xml:space="preserve"> IF('Exploratory Data Analysis - vid'!$AL975='Multiple LR'!K$2,1,0)</f>
        <v>0</v>
      </c>
      <c r="L976">
        <f xml:space="preserve"> IF('Exploratory Data Analysis - vid'!$AL975='Multiple LR'!L$2,1,0)</f>
        <v>0</v>
      </c>
      <c r="M976">
        <f xml:space="preserve"> IF('Exploratory Data Analysis - vid'!$AL975='Multiple LR'!M$2,1,0)</f>
        <v>0</v>
      </c>
      <c r="N976">
        <f xml:space="preserve"> IF('Exploratory Data Analysis - vid'!$AL975='Multiple LR'!N$2,1,0)</f>
        <v>1</v>
      </c>
      <c r="O976">
        <v>574</v>
      </c>
      <c r="P976">
        <f>'Exploratory Data Analysis - vid'!V975</f>
        <v>25069</v>
      </c>
      <c r="Q976">
        <f t="shared" si="15"/>
        <v>10.129387302044055</v>
      </c>
      <c r="R976">
        <f>'Exploratory Data Analysis - vid'!X975</f>
        <v>479</v>
      </c>
    </row>
    <row r="977" spans="1:18" x14ac:dyDescent="0.35">
      <c r="A977">
        <v>975</v>
      </c>
      <c r="B977" t="str">
        <f>'Exploratory Data Analysis - vid'!B976</f>
        <v>qUr_3WXL4z0</v>
      </c>
      <c r="C977">
        <f>'Exploratory Data Analysis - vid'!N976</f>
        <v>11</v>
      </c>
      <c r="D977">
        <f>'Exploratory Data Analysis - vid'!O976</f>
        <v>2018</v>
      </c>
      <c r="E977">
        <f>IF('Exploratory Data Analysis - vid'!$AF976 = 'Multiple LR'!E$2,1,0)</f>
        <v>1</v>
      </c>
      <c r="F977">
        <f>IF('Exploratory Data Analysis - vid'!$AF976 = 'Multiple LR'!F$2,1,0)</f>
        <v>0</v>
      </c>
      <c r="G977">
        <f>IF('Exploratory Data Analysis - vid'!$AF976 = 'Multiple LR'!G$2,1,0)</f>
        <v>0</v>
      </c>
      <c r="H977">
        <f>IF('Exploratory Data Analysis - vid'!$AF976 = 'Multiple LR'!H$2,1,0)</f>
        <v>0</v>
      </c>
      <c r="I977">
        <f xml:space="preserve"> IF('Exploratory Data Analysis - vid'!$AL976='Multiple LR'!I$2,1,0)</f>
        <v>0</v>
      </c>
      <c r="J977">
        <f xml:space="preserve"> IF('Exploratory Data Analysis - vid'!$AL976='Multiple LR'!J$2,1,0)</f>
        <v>1</v>
      </c>
      <c r="K977">
        <f xml:space="preserve"> IF('Exploratory Data Analysis - vid'!$AL976='Multiple LR'!K$2,1,0)</f>
        <v>0</v>
      </c>
      <c r="L977">
        <f xml:space="preserve"> IF('Exploratory Data Analysis - vid'!$AL976='Multiple LR'!L$2,1,0)</f>
        <v>0</v>
      </c>
      <c r="M977">
        <f xml:space="preserve"> IF('Exploratory Data Analysis - vid'!$AL976='Multiple LR'!M$2,1,0)</f>
        <v>0</v>
      </c>
      <c r="N977">
        <f xml:space="preserve"> IF('Exploratory Data Analysis - vid'!$AL976='Multiple LR'!N$2,1,0)</f>
        <v>0</v>
      </c>
      <c r="O977">
        <v>583</v>
      </c>
      <c r="P977">
        <f>'Exploratory Data Analysis - vid'!V976</f>
        <v>327868</v>
      </c>
      <c r="Q977">
        <f t="shared" si="15"/>
        <v>12.700366367341573</v>
      </c>
      <c r="R977">
        <f>'Exploratory Data Analysis - vid'!X976</f>
        <v>7000</v>
      </c>
    </row>
    <row r="978" spans="1:18" x14ac:dyDescent="0.35">
      <c r="A978">
        <v>976</v>
      </c>
      <c r="B978" t="str">
        <f>'Exploratory Data Analysis - vid'!B977</f>
        <v>fnQeiKjNasI</v>
      </c>
      <c r="C978">
        <f>'Exploratory Data Analysis - vid'!N977</f>
        <v>11</v>
      </c>
      <c r="D978">
        <f>'Exploratory Data Analysis - vid'!O977</f>
        <v>2018</v>
      </c>
      <c r="E978">
        <f>IF('Exploratory Data Analysis - vid'!$AF977 = 'Multiple LR'!E$2,1,0)</f>
        <v>0</v>
      </c>
      <c r="F978">
        <f>IF('Exploratory Data Analysis - vid'!$AF977 = 'Multiple LR'!F$2,1,0)</f>
        <v>1</v>
      </c>
      <c r="G978">
        <f>IF('Exploratory Data Analysis - vid'!$AF977 = 'Multiple LR'!G$2,1,0)</f>
        <v>0</v>
      </c>
      <c r="H978">
        <f>IF('Exploratory Data Analysis - vid'!$AF977 = 'Multiple LR'!H$2,1,0)</f>
        <v>0</v>
      </c>
      <c r="I978">
        <f xml:space="preserve"> IF('Exploratory Data Analysis - vid'!$AL977='Multiple LR'!I$2,1,0)</f>
        <v>1</v>
      </c>
      <c r="J978">
        <f xml:space="preserve"> IF('Exploratory Data Analysis - vid'!$AL977='Multiple LR'!J$2,1,0)</f>
        <v>0</v>
      </c>
      <c r="K978">
        <f xml:space="preserve"> IF('Exploratory Data Analysis - vid'!$AL977='Multiple LR'!K$2,1,0)</f>
        <v>0</v>
      </c>
      <c r="L978">
        <f xml:space="preserve"> IF('Exploratory Data Analysis - vid'!$AL977='Multiple LR'!L$2,1,0)</f>
        <v>0</v>
      </c>
      <c r="M978">
        <f xml:space="preserve"> IF('Exploratory Data Analysis - vid'!$AL977='Multiple LR'!M$2,1,0)</f>
        <v>0</v>
      </c>
      <c r="N978">
        <f xml:space="preserve"> IF('Exploratory Data Analysis - vid'!$AL977='Multiple LR'!N$2,1,0)</f>
        <v>0</v>
      </c>
      <c r="O978">
        <v>511</v>
      </c>
      <c r="P978">
        <f>'Exploratory Data Analysis - vid'!V977</f>
        <v>89742</v>
      </c>
      <c r="Q978">
        <f t="shared" si="15"/>
        <v>11.404694165887381</v>
      </c>
      <c r="R978">
        <f>'Exploratory Data Analysis - vid'!X977</f>
        <v>1431</v>
      </c>
    </row>
    <row r="979" spans="1:18" x14ac:dyDescent="0.35">
      <c r="A979">
        <v>977</v>
      </c>
      <c r="B979" t="str">
        <f>'Exploratory Data Analysis - vid'!B978</f>
        <v>ApZ_6DW9dNg</v>
      </c>
      <c r="C979">
        <f>'Exploratory Data Analysis - vid'!N978</f>
        <v>11</v>
      </c>
      <c r="D979">
        <f>'Exploratory Data Analysis - vid'!O978</f>
        <v>2018</v>
      </c>
      <c r="E979">
        <f>IF('Exploratory Data Analysis - vid'!$AF978 = 'Multiple LR'!E$2,1,0)</f>
        <v>0</v>
      </c>
      <c r="F979">
        <f>IF('Exploratory Data Analysis - vid'!$AF978 = 'Multiple LR'!F$2,1,0)</f>
        <v>1</v>
      </c>
      <c r="G979">
        <f>IF('Exploratory Data Analysis - vid'!$AF978 = 'Multiple LR'!G$2,1,0)</f>
        <v>0</v>
      </c>
      <c r="H979">
        <f>IF('Exploratory Data Analysis - vid'!$AF978 = 'Multiple LR'!H$2,1,0)</f>
        <v>0</v>
      </c>
      <c r="I979">
        <f xml:space="preserve"> IF('Exploratory Data Analysis - vid'!$AL978='Multiple LR'!I$2,1,0)</f>
        <v>0</v>
      </c>
      <c r="J979">
        <f xml:space="preserve"> IF('Exploratory Data Analysis - vid'!$AL978='Multiple LR'!J$2,1,0)</f>
        <v>1</v>
      </c>
      <c r="K979">
        <f xml:space="preserve"> IF('Exploratory Data Analysis - vid'!$AL978='Multiple LR'!K$2,1,0)</f>
        <v>0</v>
      </c>
      <c r="L979">
        <f xml:space="preserve"> IF('Exploratory Data Analysis - vid'!$AL978='Multiple LR'!L$2,1,0)</f>
        <v>0</v>
      </c>
      <c r="M979">
        <f xml:space="preserve"> IF('Exploratory Data Analysis - vid'!$AL978='Multiple LR'!M$2,1,0)</f>
        <v>0</v>
      </c>
      <c r="N979">
        <f xml:space="preserve"> IF('Exploratory Data Analysis - vid'!$AL978='Multiple LR'!N$2,1,0)</f>
        <v>0</v>
      </c>
      <c r="O979">
        <v>450</v>
      </c>
      <c r="P979">
        <f>'Exploratory Data Analysis - vid'!V978</f>
        <v>268011</v>
      </c>
      <c r="Q979">
        <f t="shared" si="15"/>
        <v>12.4987833034268</v>
      </c>
      <c r="R979">
        <f>'Exploratory Data Analysis - vid'!X978</f>
        <v>5580</v>
      </c>
    </row>
    <row r="980" spans="1:18" x14ac:dyDescent="0.35">
      <c r="A980">
        <v>978</v>
      </c>
      <c r="B980" t="str">
        <f>'Exploratory Data Analysis - vid'!B979</f>
        <v>HMDe8L5Vk_4</v>
      </c>
      <c r="C980">
        <f>'Exploratory Data Analysis - vid'!N979</f>
        <v>11</v>
      </c>
      <c r="D980">
        <f>'Exploratory Data Analysis - vid'!O979</f>
        <v>2018</v>
      </c>
      <c r="E980">
        <f>IF('Exploratory Data Analysis - vid'!$AF979 = 'Multiple LR'!E$2,1,0)</f>
        <v>1</v>
      </c>
      <c r="F980">
        <f>IF('Exploratory Data Analysis - vid'!$AF979 = 'Multiple LR'!F$2,1,0)</f>
        <v>0</v>
      </c>
      <c r="G980">
        <f>IF('Exploratory Data Analysis - vid'!$AF979 = 'Multiple LR'!G$2,1,0)</f>
        <v>0</v>
      </c>
      <c r="H980">
        <f>IF('Exploratory Data Analysis - vid'!$AF979 = 'Multiple LR'!H$2,1,0)</f>
        <v>0</v>
      </c>
      <c r="I980">
        <f xml:space="preserve"> IF('Exploratory Data Analysis - vid'!$AL979='Multiple LR'!I$2,1,0)</f>
        <v>0</v>
      </c>
      <c r="J980">
        <f xml:space="preserve"> IF('Exploratory Data Analysis - vid'!$AL979='Multiple LR'!J$2,1,0)</f>
        <v>0</v>
      </c>
      <c r="K980">
        <f xml:space="preserve"> IF('Exploratory Data Analysis - vid'!$AL979='Multiple LR'!K$2,1,0)</f>
        <v>0</v>
      </c>
      <c r="L980">
        <f xml:space="preserve"> IF('Exploratory Data Analysis - vid'!$AL979='Multiple LR'!L$2,1,0)</f>
        <v>1</v>
      </c>
      <c r="M980">
        <f xml:space="preserve"> IF('Exploratory Data Analysis - vid'!$AL979='Multiple LR'!M$2,1,0)</f>
        <v>0</v>
      </c>
      <c r="N980">
        <f xml:space="preserve"> IF('Exploratory Data Analysis - vid'!$AL979='Multiple LR'!N$2,1,0)</f>
        <v>0</v>
      </c>
      <c r="O980">
        <v>680</v>
      </c>
      <c r="P980">
        <f>'Exploratory Data Analysis - vid'!V979</f>
        <v>9895</v>
      </c>
      <c r="Q980">
        <f t="shared" si="15"/>
        <v>9.1997848580366668</v>
      </c>
      <c r="R980">
        <f>'Exploratory Data Analysis - vid'!X979</f>
        <v>133</v>
      </c>
    </row>
    <row r="981" spans="1:18" x14ac:dyDescent="0.35">
      <c r="A981">
        <v>979</v>
      </c>
      <c r="B981" t="str">
        <f>'Exploratory Data Analysis - vid'!B980</f>
        <v>si2M3HGt-KM</v>
      </c>
      <c r="C981">
        <f>'Exploratory Data Analysis - vid'!N980</f>
        <v>11</v>
      </c>
      <c r="D981">
        <f>'Exploratory Data Analysis - vid'!O980</f>
        <v>2018</v>
      </c>
      <c r="E981">
        <f>IF('Exploratory Data Analysis - vid'!$AF980 = 'Multiple LR'!E$2,1,0)</f>
        <v>0</v>
      </c>
      <c r="F981">
        <f>IF('Exploratory Data Analysis - vid'!$AF980 = 'Multiple LR'!F$2,1,0)</f>
        <v>1</v>
      </c>
      <c r="G981">
        <f>IF('Exploratory Data Analysis - vid'!$AF980 = 'Multiple LR'!G$2,1,0)</f>
        <v>0</v>
      </c>
      <c r="H981">
        <f>IF('Exploratory Data Analysis - vid'!$AF980 = 'Multiple LR'!H$2,1,0)</f>
        <v>0</v>
      </c>
      <c r="I981">
        <f xml:space="preserve"> IF('Exploratory Data Analysis - vid'!$AL980='Multiple LR'!I$2,1,0)</f>
        <v>0</v>
      </c>
      <c r="J981">
        <f xml:space="preserve"> IF('Exploratory Data Analysis - vid'!$AL980='Multiple LR'!J$2,1,0)</f>
        <v>0</v>
      </c>
      <c r="K981">
        <f xml:space="preserve"> IF('Exploratory Data Analysis - vid'!$AL980='Multiple LR'!K$2,1,0)</f>
        <v>0</v>
      </c>
      <c r="L981">
        <f xml:space="preserve"> IF('Exploratory Data Analysis - vid'!$AL980='Multiple LR'!L$2,1,0)</f>
        <v>0</v>
      </c>
      <c r="M981">
        <f xml:space="preserve"> IF('Exploratory Data Analysis - vid'!$AL980='Multiple LR'!M$2,1,0)</f>
        <v>0</v>
      </c>
      <c r="N981">
        <f xml:space="preserve"> IF('Exploratory Data Analysis - vid'!$AL980='Multiple LR'!N$2,1,0)</f>
        <v>1</v>
      </c>
      <c r="O981">
        <v>567</v>
      </c>
      <c r="P981">
        <f>'Exploratory Data Analysis - vid'!V980</f>
        <v>40880</v>
      </c>
      <c r="Q981">
        <f t="shared" si="15"/>
        <v>10.618396224877586</v>
      </c>
      <c r="R981">
        <f>'Exploratory Data Analysis - vid'!X980</f>
        <v>645</v>
      </c>
    </row>
    <row r="982" spans="1:18" x14ac:dyDescent="0.35">
      <c r="A982">
        <v>980</v>
      </c>
      <c r="B982" t="str">
        <f>'Exploratory Data Analysis - vid'!B981</f>
        <v>P-I5a3cLYpc</v>
      </c>
      <c r="C982">
        <f>'Exploratory Data Analysis - vid'!N981</f>
        <v>11</v>
      </c>
      <c r="D982">
        <f>'Exploratory Data Analysis - vid'!O981</f>
        <v>2018</v>
      </c>
      <c r="E982">
        <f>IF('Exploratory Data Analysis - vid'!$AF981 = 'Multiple LR'!E$2,1,0)</f>
        <v>1</v>
      </c>
      <c r="F982">
        <f>IF('Exploratory Data Analysis - vid'!$AF981 = 'Multiple LR'!F$2,1,0)</f>
        <v>0</v>
      </c>
      <c r="G982">
        <f>IF('Exploratory Data Analysis - vid'!$AF981 = 'Multiple LR'!G$2,1,0)</f>
        <v>0</v>
      </c>
      <c r="H982">
        <f>IF('Exploratory Data Analysis - vid'!$AF981 = 'Multiple LR'!H$2,1,0)</f>
        <v>0</v>
      </c>
      <c r="I982">
        <f xml:space="preserve"> IF('Exploratory Data Analysis - vid'!$AL981='Multiple LR'!I$2,1,0)</f>
        <v>0</v>
      </c>
      <c r="J982">
        <f xml:space="preserve"> IF('Exploratory Data Analysis - vid'!$AL981='Multiple LR'!J$2,1,0)</f>
        <v>0</v>
      </c>
      <c r="K982">
        <f xml:space="preserve"> IF('Exploratory Data Analysis - vid'!$AL981='Multiple LR'!K$2,1,0)</f>
        <v>1</v>
      </c>
      <c r="L982">
        <f xml:space="preserve"> IF('Exploratory Data Analysis - vid'!$AL981='Multiple LR'!L$2,1,0)</f>
        <v>0</v>
      </c>
      <c r="M982">
        <f xml:space="preserve"> IF('Exploratory Data Analysis - vid'!$AL981='Multiple LR'!M$2,1,0)</f>
        <v>0</v>
      </c>
      <c r="N982">
        <f xml:space="preserve"> IF('Exploratory Data Analysis - vid'!$AL981='Multiple LR'!N$2,1,0)</f>
        <v>0</v>
      </c>
      <c r="O982">
        <v>768</v>
      </c>
      <c r="P982">
        <f>'Exploratory Data Analysis - vid'!V981</f>
        <v>89295</v>
      </c>
      <c r="Q982">
        <f t="shared" si="15"/>
        <v>11.399700774255599</v>
      </c>
      <c r="R982">
        <f>'Exploratory Data Analysis - vid'!X981</f>
        <v>1512</v>
      </c>
    </row>
    <row r="983" spans="1:18" x14ac:dyDescent="0.35">
      <c r="A983">
        <v>981</v>
      </c>
      <c r="B983" t="str">
        <f>'Exploratory Data Analysis - vid'!B982</f>
        <v>XAi6haJ0a2w</v>
      </c>
      <c r="C983">
        <f>'Exploratory Data Analysis - vid'!N982</f>
        <v>11</v>
      </c>
      <c r="D983">
        <f>'Exploratory Data Analysis - vid'!O982</f>
        <v>2018</v>
      </c>
      <c r="E983">
        <f>IF('Exploratory Data Analysis - vid'!$AF982 = 'Multiple LR'!E$2,1,0)</f>
        <v>1</v>
      </c>
      <c r="F983">
        <f>IF('Exploratory Data Analysis - vid'!$AF982 = 'Multiple LR'!F$2,1,0)</f>
        <v>0</v>
      </c>
      <c r="G983">
        <f>IF('Exploratory Data Analysis - vid'!$AF982 = 'Multiple LR'!G$2,1,0)</f>
        <v>0</v>
      </c>
      <c r="H983">
        <f>IF('Exploratory Data Analysis - vid'!$AF982 = 'Multiple LR'!H$2,1,0)</f>
        <v>0</v>
      </c>
      <c r="I983">
        <f xml:space="preserve"> IF('Exploratory Data Analysis - vid'!$AL982='Multiple LR'!I$2,1,0)</f>
        <v>0</v>
      </c>
      <c r="J983">
        <f xml:space="preserve"> IF('Exploratory Data Analysis - vid'!$AL982='Multiple LR'!J$2,1,0)</f>
        <v>0</v>
      </c>
      <c r="K983">
        <f xml:space="preserve"> IF('Exploratory Data Analysis - vid'!$AL982='Multiple LR'!K$2,1,0)</f>
        <v>0</v>
      </c>
      <c r="L983">
        <f xml:space="preserve"> IF('Exploratory Data Analysis - vid'!$AL982='Multiple LR'!L$2,1,0)</f>
        <v>1</v>
      </c>
      <c r="M983">
        <f xml:space="preserve"> IF('Exploratory Data Analysis - vid'!$AL982='Multiple LR'!M$2,1,0)</f>
        <v>0</v>
      </c>
      <c r="N983">
        <f xml:space="preserve"> IF('Exploratory Data Analysis - vid'!$AL982='Multiple LR'!N$2,1,0)</f>
        <v>0</v>
      </c>
      <c r="O983">
        <v>556</v>
      </c>
      <c r="P983">
        <f>'Exploratory Data Analysis - vid'!V982</f>
        <v>9257</v>
      </c>
      <c r="Q983">
        <f t="shared" si="15"/>
        <v>9.1331353010672114</v>
      </c>
      <c r="R983">
        <f>'Exploratory Data Analysis - vid'!X982</f>
        <v>139</v>
      </c>
    </row>
    <row r="984" spans="1:18" x14ac:dyDescent="0.35">
      <c r="A984">
        <v>982</v>
      </c>
      <c r="B984" t="str">
        <f>'Exploratory Data Analysis - vid'!B983</f>
        <v>WTvIdp-3Hbk</v>
      </c>
      <c r="C984">
        <f>'Exploratory Data Analysis - vid'!N983</f>
        <v>11</v>
      </c>
      <c r="D984">
        <f>'Exploratory Data Analysis - vid'!O983</f>
        <v>2018</v>
      </c>
      <c r="E984">
        <f>IF('Exploratory Data Analysis - vid'!$AF983 = 'Multiple LR'!E$2,1,0)</f>
        <v>0</v>
      </c>
      <c r="F984">
        <f>IF('Exploratory Data Analysis - vid'!$AF983 = 'Multiple LR'!F$2,1,0)</f>
        <v>1</v>
      </c>
      <c r="G984">
        <f>IF('Exploratory Data Analysis - vid'!$AF983 = 'Multiple LR'!G$2,1,0)</f>
        <v>0</v>
      </c>
      <c r="H984">
        <f>IF('Exploratory Data Analysis - vid'!$AF983 = 'Multiple LR'!H$2,1,0)</f>
        <v>0</v>
      </c>
      <c r="I984">
        <f xml:space="preserve"> IF('Exploratory Data Analysis - vid'!$AL983='Multiple LR'!I$2,1,0)</f>
        <v>0</v>
      </c>
      <c r="J984">
        <f xml:space="preserve"> IF('Exploratory Data Analysis - vid'!$AL983='Multiple LR'!J$2,1,0)</f>
        <v>0</v>
      </c>
      <c r="K984">
        <f xml:space="preserve"> IF('Exploratory Data Analysis - vid'!$AL983='Multiple LR'!K$2,1,0)</f>
        <v>0</v>
      </c>
      <c r="L984">
        <f xml:space="preserve"> IF('Exploratory Data Analysis - vid'!$AL983='Multiple LR'!L$2,1,0)</f>
        <v>0</v>
      </c>
      <c r="M984">
        <f xml:space="preserve"> IF('Exploratory Data Analysis - vid'!$AL983='Multiple LR'!M$2,1,0)</f>
        <v>0</v>
      </c>
      <c r="N984">
        <f xml:space="preserve"> IF('Exploratory Data Analysis - vid'!$AL983='Multiple LR'!N$2,1,0)</f>
        <v>1</v>
      </c>
      <c r="O984">
        <v>529</v>
      </c>
      <c r="P984">
        <f>'Exploratory Data Analysis - vid'!V983</f>
        <v>446175</v>
      </c>
      <c r="Q984">
        <f t="shared" si="15"/>
        <v>13.008466530724217</v>
      </c>
      <c r="R984">
        <f>'Exploratory Data Analysis - vid'!X983</f>
        <v>8325</v>
      </c>
    </row>
    <row r="985" spans="1:18" x14ac:dyDescent="0.35">
      <c r="A985">
        <v>983</v>
      </c>
      <c r="B985" t="str">
        <f>'Exploratory Data Analysis - vid'!B984</f>
        <v>iR6hHXyI8qA</v>
      </c>
      <c r="C985">
        <f>'Exploratory Data Analysis - vid'!N984</f>
        <v>10</v>
      </c>
      <c r="D985">
        <f>'Exploratory Data Analysis - vid'!O984</f>
        <v>2018</v>
      </c>
      <c r="E985">
        <f>IF('Exploratory Data Analysis - vid'!$AF984 = 'Multiple LR'!E$2,1,0)</f>
        <v>1</v>
      </c>
      <c r="F985">
        <f>IF('Exploratory Data Analysis - vid'!$AF984 = 'Multiple LR'!F$2,1,0)</f>
        <v>0</v>
      </c>
      <c r="G985">
        <f>IF('Exploratory Data Analysis - vid'!$AF984 = 'Multiple LR'!G$2,1,0)</f>
        <v>0</v>
      </c>
      <c r="H985">
        <f>IF('Exploratory Data Analysis - vid'!$AF984 = 'Multiple LR'!H$2,1,0)</f>
        <v>0</v>
      </c>
      <c r="I985">
        <f xml:space="preserve"> IF('Exploratory Data Analysis - vid'!$AL984='Multiple LR'!I$2,1,0)</f>
        <v>0</v>
      </c>
      <c r="J985">
        <f xml:space="preserve"> IF('Exploratory Data Analysis - vid'!$AL984='Multiple LR'!J$2,1,0)</f>
        <v>0</v>
      </c>
      <c r="K985">
        <f xml:space="preserve"> IF('Exploratory Data Analysis - vid'!$AL984='Multiple LR'!K$2,1,0)</f>
        <v>0</v>
      </c>
      <c r="L985">
        <f xml:space="preserve"> IF('Exploratory Data Analysis - vid'!$AL984='Multiple LR'!L$2,1,0)</f>
        <v>1</v>
      </c>
      <c r="M985">
        <f xml:space="preserve"> IF('Exploratory Data Analysis - vid'!$AL984='Multiple LR'!M$2,1,0)</f>
        <v>0</v>
      </c>
      <c r="N985">
        <f xml:space="preserve"> IF('Exploratory Data Analysis - vid'!$AL984='Multiple LR'!N$2,1,0)</f>
        <v>0</v>
      </c>
      <c r="O985">
        <v>369</v>
      </c>
      <c r="P985">
        <f>'Exploratory Data Analysis - vid'!V984</f>
        <v>30466</v>
      </c>
      <c r="Q985">
        <f t="shared" si="15"/>
        <v>10.324366586696646</v>
      </c>
      <c r="R985">
        <f>'Exploratory Data Analysis - vid'!X984</f>
        <v>601</v>
      </c>
    </row>
    <row r="986" spans="1:18" x14ac:dyDescent="0.35">
      <c r="A986">
        <v>984</v>
      </c>
      <c r="B986" t="str">
        <f>'Exploratory Data Analysis - vid'!B985</f>
        <v>qMM-7f4VgNE</v>
      </c>
      <c r="C986">
        <f>'Exploratory Data Analysis - vid'!N985</f>
        <v>10</v>
      </c>
      <c r="D986">
        <f>'Exploratory Data Analysis - vid'!O985</f>
        <v>2018</v>
      </c>
      <c r="E986">
        <f>IF('Exploratory Data Analysis - vid'!$AF985 = 'Multiple LR'!E$2,1,0)</f>
        <v>0</v>
      </c>
      <c r="F986">
        <f>IF('Exploratory Data Analysis - vid'!$AF985 = 'Multiple LR'!F$2,1,0)</f>
        <v>1</v>
      </c>
      <c r="G986">
        <f>IF('Exploratory Data Analysis - vid'!$AF985 = 'Multiple LR'!G$2,1,0)</f>
        <v>0</v>
      </c>
      <c r="H986">
        <f>IF('Exploratory Data Analysis - vid'!$AF985 = 'Multiple LR'!H$2,1,0)</f>
        <v>0</v>
      </c>
      <c r="I986">
        <f xml:space="preserve"> IF('Exploratory Data Analysis - vid'!$AL985='Multiple LR'!I$2,1,0)</f>
        <v>0</v>
      </c>
      <c r="J986">
        <f xml:space="preserve"> IF('Exploratory Data Analysis - vid'!$AL985='Multiple LR'!J$2,1,0)</f>
        <v>0</v>
      </c>
      <c r="K986">
        <f xml:space="preserve"> IF('Exploratory Data Analysis - vid'!$AL985='Multiple LR'!K$2,1,0)</f>
        <v>0</v>
      </c>
      <c r="L986">
        <f xml:space="preserve"> IF('Exploratory Data Analysis - vid'!$AL985='Multiple LR'!L$2,1,0)</f>
        <v>0</v>
      </c>
      <c r="M986">
        <f xml:space="preserve"> IF('Exploratory Data Analysis - vid'!$AL985='Multiple LR'!M$2,1,0)</f>
        <v>0</v>
      </c>
      <c r="N986">
        <f xml:space="preserve"> IF('Exploratory Data Analysis - vid'!$AL985='Multiple LR'!N$2,1,0)</f>
        <v>1</v>
      </c>
      <c r="O986">
        <v>679</v>
      </c>
      <c r="P986">
        <f>'Exploratory Data Analysis - vid'!V985</f>
        <v>87376</v>
      </c>
      <c r="Q986">
        <f t="shared" si="15"/>
        <v>11.377975924391935</v>
      </c>
      <c r="R986">
        <f>'Exploratory Data Analysis - vid'!X985</f>
        <v>1796</v>
      </c>
    </row>
    <row r="987" spans="1:18" x14ac:dyDescent="0.35">
      <c r="A987">
        <v>985</v>
      </c>
      <c r="B987" t="str">
        <f>'Exploratory Data Analysis - vid'!B986</f>
        <v>3pTGTOB2QU0</v>
      </c>
      <c r="C987">
        <f>'Exploratory Data Analysis - vid'!N986</f>
        <v>10</v>
      </c>
      <c r="D987">
        <f>'Exploratory Data Analysis - vid'!O986</f>
        <v>2018</v>
      </c>
      <c r="E987">
        <f>IF('Exploratory Data Analysis - vid'!$AF986 = 'Multiple LR'!E$2,1,0)</f>
        <v>0</v>
      </c>
      <c r="F987">
        <f>IF('Exploratory Data Analysis - vid'!$AF986 = 'Multiple LR'!F$2,1,0)</f>
        <v>1</v>
      </c>
      <c r="G987">
        <f>IF('Exploratory Data Analysis - vid'!$AF986 = 'Multiple LR'!G$2,1,0)</f>
        <v>0</v>
      </c>
      <c r="H987">
        <f>IF('Exploratory Data Analysis - vid'!$AF986 = 'Multiple LR'!H$2,1,0)</f>
        <v>0</v>
      </c>
      <c r="I987">
        <f xml:space="preserve"> IF('Exploratory Data Analysis - vid'!$AL986='Multiple LR'!I$2,1,0)</f>
        <v>0</v>
      </c>
      <c r="J987">
        <f xml:space="preserve"> IF('Exploratory Data Analysis - vid'!$AL986='Multiple LR'!J$2,1,0)</f>
        <v>0</v>
      </c>
      <c r="K987">
        <f xml:space="preserve"> IF('Exploratory Data Analysis - vid'!$AL986='Multiple LR'!K$2,1,0)</f>
        <v>0</v>
      </c>
      <c r="L987">
        <f xml:space="preserve"> IF('Exploratory Data Analysis - vid'!$AL986='Multiple LR'!L$2,1,0)</f>
        <v>1</v>
      </c>
      <c r="M987">
        <f xml:space="preserve"> IF('Exploratory Data Analysis - vid'!$AL986='Multiple LR'!M$2,1,0)</f>
        <v>0</v>
      </c>
      <c r="N987">
        <f xml:space="preserve"> IF('Exploratory Data Analysis - vid'!$AL986='Multiple LR'!N$2,1,0)</f>
        <v>0</v>
      </c>
      <c r="O987">
        <v>570</v>
      </c>
      <c r="P987">
        <f>'Exploratory Data Analysis - vid'!V986</f>
        <v>32659</v>
      </c>
      <c r="Q987">
        <f t="shared" si="15"/>
        <v>10.393875747562131</v>
      </c>
      <c r="R987">
        <f>'Exploratory Data Analysis - vid'!X986</f>
        <v>548</v>
      </c>
    </row>
    <row r="988" spans="1:18" x14ac:dyDescent="0.35">
      <c r="A988">
        <v>986</v>
      </c>
      <c r="B988" t="str">
        <f>'Exploratory Data Analysis - vid'!B987</f>
        <v>zliPq00AblI</v>
      </c>
      <c r="C988">
        <f>'Exploratory Data Analysis - vid'!N987</f>
        <v>10</v>
      </c>
      <c r="D988">
        <f>'Exploratory Data Analysis - vid'!O987</f>
        <v>2018</v>
      </c>
      <c r="E988">
        <f>IF('Exploratory Data Analysis - vid'!$AF987 = 'Multiple LR'!E$2,1,0)</f>
        <v>1</v>
      </c>
      <c r="F988">
        <f>IF('Exploratory Data Analysis - vid'!$AF987 = 'Multiple LR'!F$2,1,0)</f>
        <v>0</v>
      </c>
      <c r="G988">
        <f>IF('Exploratory Data Analysis - vid'!$AF987 = 'Multiple LR'!G$2,1,0)</f>
        <v>0</v>
      </c>
      <c r="H988">
        <f>IF('Exploratory Data Analysis - vid'!$AF987 = 'Multiple LR'!H$2,1,0)</f>
        <v>0</v>
      </c>
      <c r="I988">
        <f xml:space="preserve"> IF('Exploratory Data Analysis - vid'!$AL987='Multiple LR'!I$2,1,0)</f>
        <v>0</v>
      </c>
      <c r="J988">
        <f xml:space="preserve"> IF('Exploratory Data Analysis - vid'!$AL987='Multiple LR'!J$2,1,0)</f>
        <v>0</v>
      </c>
      <c r="K988">
        <f xml:space="preserve"> IF('Exploratory Data Analysis - vid'!$AL987='Multiple LR'!K$2,1,0)</f>
        <v>0</v>
      </c>
      <c r="L988">
        <f xml:space="preserve"> IF('Exploratory Data Analysis - vid'!$AL987='Multiple LR'!L$2,1,0)</f>
        <v>1</v>
      </c>
      <c r="M988">
        <f xml:space="preserve"> IF('Exploratory Data Analysis - vid'!$AL987='Multiple LR'!M$2,1,0)</f>
        <v>0</v>
      </c>
      <c r="N988">
        <f xml:space="preserve"> IF('Exploratory Data Analysis - vid'!$AL987='Multiple LR'!N$2,1,0)</f>
        <v>0</v>
      </c>
      <c r="O988">
        <v>484</v>
      </c>
      <c r="P988">
        <f>'Exploratory Data Analysis - vid'!V987</f>
        <v>38962</v>
      </c>
      <c r="Q988">
        <f t="shared" si="15"/>
        <v>10.57034209114115</v>
      </c>
      <c r="R988">
        <f>'Exploratory Data Analysis - vid'!X987</f>
        <v>693</v>
      </c>
    </row>
    <row r="989" spans="1:18" x14ac:dyDescent="0.35">
      <c r="A989">
        <v>987</v>
      </c>
      <c r="B989" t="str">
        <f>'Exploratory Data Analysis - vid'!B988</f>
        <v>vKhc7Mntl7Q</v>
      </c>
      <c r="C989">
        <f>'Exploratory Data Analysis - vid'!N988</f>
        <v>10</v>
      </c>
      <c r="D989">
        <f>'Exploratory Data Analysis - vid'!O988</f>
        <v>2018</v>
      </c>
      <c r="E989">
        <f>IF('Exploratory Data Analysis - vid'!$AF988 = 'Multiple LR'!E$2,1,0)</f>
        <v>0</v>
      </c>
      <c r="F989">
        <f>IF('Exploratory Data Analysis - vid'!$AF988 = 'Multiple LR'!F$2,1,0)</f>
        <v>1</v>
      </c>
      <c r="G989">
        <f>IF('Exploratory Data Analysis - vid'!$AF988 = 'Multiple LR'!G$2,1,0)</f>
        <v>0</v>
      </c>
      <c r="H989">
        <f>IF('Exploratory Data Analysis - vid'!$AF988 = 'Multiple LR'!H$2,1,0)</f>
        <v>0</v>
      </c>
      <c r="I989">
        <f xml:space="preserve"> IF('Exploratory Data Analysis - vid'!$AL988='Multiple LR'!I$2,1,0)</f>
        <v>0</v>
      </c>
      <c r="J989">
        <f xml:space="preserve"> IF('Exploratory Data Analysis - vid'!$AL988='Multiple LR'!J$2,1,0)</f>
        <v>0</v>
      </c>
      <c r="K989">
        <f xml:space="preserve"> IF('Exploratory Data Analysis - vid'!$AL988='Multiple LR'!K$2,1,0)</f>
        <v>0</v>
      </c>
      <c r="L989">
        <f xml:space="preserve"> IF('Exploratory Data Analysis - vid'!$AL988='Multiple LR'!L$2,1,0)</f>
        <v>0</v>
      </c>
      <c r="M989">
        <f xml:space="preserve"> IF('Exploratory Data Analysis - vid'!$AL988='Multiple LR'!M$2,1,0)</f>
        <v>0</v>
      </c>
      <c r="N989">
        <f xml:space="preserve"> IF('Exploratory Data Analysis - vid'!$AL988='Multiple LR'!N$2,1,0)</f>
        <v>1</v>
      </c>
      <c r="O989">
        <v>342</v>
      </c>
      <c r="P989">
        <f>'Exploratory Data Analysis - vid'!V988</f>
        <v>969692</v>
      </c>
      <c r="Q989">
        <f t="shared" si="15"/>
        <v>13.784733774284387</v>
      </c>
      <c r="R989">
        <f>'Exploratory Data Analysis - vid'!X988</f>
        <v>19256</v>
      </c>
    </row>
    <row r="990" spans="1:18" x14ac:dyDescent="0.35">
      <c r="A990">
        <v>988</v>
      </c>
      <c r="B990" t="str">
        <f>'Exploratory Data Analysis - vid'!B989</f>
        <v>FZNVQFMcTfI</v>
      </c>
      <c r="C990">
        <f>'Exploratory Data Analysis - vid'!N989</f>
        <v>10</v>
      </c>
      <c r="D990">
        <f>'Exploratory Data Analysis - vid'!O989</f>
        <v>2018</v>
      </c>
      <c r="E990">
        <f>IF('Exploratory Data Analysis - vid'!$AF989 = 'Multiple LR'!E$2,1,0)</f>
        <v>1</v>
      </c>
      <c r="F990">
        <f>IF('Exploratory Data Analysis - vid'!$AF989 = 'Multiple LR'!F$2,1,0)</f>
        <v>0</v>
      </c>
      <c r="G990">
        <f>IF('Exploratory Data Analysis - vid'!$AF989 = 'Multiple LR'!G$2,1,0)</f>
        <v>0</v>
      </c>
      <c r="H990">
        <f>IF('Exploratory Data Analysis - vid'!$AF989 = 'Multiple LR'!H$2,1,0)</f>
        <v>0</v>
      </c>
      <c r="I990">
        <f xml:space="preserve"> IF('Exploratory Data Analysis - vid'!$AL989='Multiple LR'!I$2,1,0)</f>
        <v>0</v>
      </c>
      <c r="J990">
        <f xml:space="preserve"> IF('Exploratory Data Analysis - vid'!$AL989='Multiple LR'!J$2,1,0)</f>
        <v>1</v>
      </c>
      <c r="K990">
        <f xml:space="preserve"> IF('Exploratory Data Analysis - vid'!$AL989='Multiple LR'!K$2,1,0)</f>
        <v>0</v>
      </c>
      <c r="L990">
        <f xml:space="preserve"> IF('Exploratory Data Analysis - vid'!$AL989='Multiple LR'!L$2,1,0)</f>
        <v>0</v>
      </c>
      <c r="M990">
        <f xml:space="preserve"> IF('Exploratory Data Analysis - vid'!$AL989='Multiple LR'!M$2,1,0)</f>
        <v>0</v>
      </c>
      <c r="N990">
        <f xml:space="preserve"> IF('Exploratory Data Analysis - vid'!$AL989='Multiple LR'!N$2,1,0)</f>
        <v>0</v>
      </c>
      <c r="O990">
        <v>526</v>
      </c>
      <c r="P990">
        <f>'Exploratory Data Analysis - vid'!V989</f>
        <v>27684</v>
      </c>
      <c r="Q990">
        <f t="shared" si="15"/>
        <v>10.228609907961754</v>
      </c>
      <c r="R990">
        <f>'Exploratory Data Analysis - vid'!X989</f>
        <v>571</v>
      </c>
    </row>
    <row r="991" spans="1:18" x14ac:dyDescent="0.35">
      <c r="A991">
        <v>989</v>
      </c>
      <c r="B991" t="str">
        <f>'Exploratory Data Analysis - vid'!B990</f>
        <v>_mm8tCq3a5U</v>
      </c>
      <c r="C991">
        <f>'Exploratory Data Analysis - vid'!N990</f>
        <v>10</v>
      </c>
      <c r="D991">
        <f>'Exploratory Data Analysis - vid'!O990</f>
        <v>2018</v>
      </c>
      <c r="E991">
        <f>IF('Exploratory Data Analysis - vid'!$AF990 = 'Multiple LR'!E$2,1,0)</f>
        <v>1</v>
      </c>
      <c r="F991">
        <f>IF('Exploratory Data Analysis - vid'!$AF990 = 'Multiple LR'!F$2,1,0)</f>
        <v>0</v>
      </c>
      <c r="G991">
        <f>IF('Exploratory Data Analysis - vid'!$AF990 = 'Multiple LR'!G$2,1,0)</f>
        <v>0</v>
      </c>
      <c r="H991">
        <f>IF('Exploratory Data Analysis - vid'!$AF990 = 'Multiple LR'!H$2,1,0)</f>
        <v>0</v>
      </c>
      <c r="I991">
        <f xml:space="preserve"> IF('Exploratory Data Analysis - vid'!$AL990='Multiple LR'!I$2,1,0)</f>
        <v>0</v>
      </c>
      <c r="J991">
        <f xml:space="preserve"> IF('Exploratory Data Analysis - vid'!$AL990='Multiple LR'!J$2,1,0)</f>
        <v>0</v>
      </c>
      <c r="K991">
        <f xml:space="preserve"> IF('Exploratory Data Analysis - vid'!$AL990='Multiple LR'!K$2,1,0)</f>
        <v>0</v>
      </c>
      <c r="L991">
        <f xml:space="preserve"> IF('Exploratory Data Analysis - vid'!$AL990='Multiple LR'!L$2,1,0)</f>
        <v>0</v>
      </c>
      <c r="M991">
        <f xml:space="preserve"> IF('Exploratory Data Analysis - vid'!$AL990='Multiple LR'!M$2,1,0)</f>
        <v>0</v>
      </c>
      <c r="N991">
        <f xml:space="preserve"> IF('Exploratory Data Analysis - vid'!$AL990='Multiple LR'!N$2,1,0)</f>
        <v>1</v>
      </c>
      <c r="O991">
        <v>510</v>
      </c>
      <c r="P991">
        <f>'Exploratory Data Analysis - vid'!V990</f>
        <v>121164</v>
      </c>
      <c r="Q991">
        <f t="shared" si="15"/>
        <v>11.704900278792321</v>
      </c>
      <c r="R991">
        <f>'Exploratory Data Analysis - vid'!X990</f>
        <v>2195</v>
      </c>
    </row>
    <row r="992" spans="1:18" x14ac:dyDescent="0.35">
      <c r="A992">
        <v>990</v>
      </c>
      <c r="B992" t="str">
        <f>'Exploratory Data Analysis - vid'!B991</f>
        <v>PEV9S-xooVE</v>
      </c>
      <c r="C992">
        <f>'Exploratory Data Analysis - vid'!N991</f>
        <v>10</v>
      </c>
      <c r="D992">
        <f>'Exploratory Data Analysis - vid'!O991</f>
        <v>2018</v>
      </c>
      <c r="E992">
        <f>IF('Exploratory Data Analysis - vid'!$AF991 = 'Multiple LR'!E$2,1,0)</f>
        <v>1</v>
      </c>
      <c r="F992">
        <f>IF('Exploratory Data Analysis - vid'!$AF991 = 'Multiple LR'!F$2,1,0)</f>
        <v>0</v>
      </c>
      <c r="G992">
        <f>IF('Exploratory Data Analysis - vid'!$AF991 = 'Multiple LR'!G$2,1,0)</f>
        <v>0</v>
      </c>
      <c r="H992">
        <f>IF('Exploratory Data Analysis - vid'!$AF991 = 'Multiple LR'!H$2,1,0)</f>
        <v>0</v>
      </c>
      <c r="I992">
        <f xml:space="preserve"> IF('Exploratory Data Analysis - vid'!$AL991='Multiple LR'!I$2,1,0)</f>
        <v>0</v>
      </c>
      <c r="J992">
        <f xml:space="preserve"> IF('Exploratory Data Analysis - vid'!$AL991='Multiple LR'!J$2,1,0)</f>
        <v>0</v>
      </c>
      <c r="K992">
        <f xml:space="preserve"> IF('Exploratory Data Analysis - vid'!$AL991='Multiple LR'!K$2,1,0)</f>
        <v>1</v>
      </c>
      <c r="L992">
        <f xml:space="preserve"> IF('Exploratory Data Analysis - vid'!$AL991='Multiple LR'!L$2,1,0)</f>
        <v>0</v>
      </c>
      <c r="M992">
        <f xml:space="preserve"> IF('Exploratory Data Analysis - vid'!$AL991='Multiple LR'!M$2,1,0)</f>
        <v>0</v>
      </c>
      <c r="N992">
        <f xml:space="preserve"> IF('Exploratory Data Analysis - vid'!$AL991='Multiple LR'!N$2,1,0)</f>
        <v>0</v>
      </c>
      <c r="O992">
        <v>378</v>
      </c>
      <c r="P992">
        <f>'Exploratory Data Analysis - vid'!V991</f>
        <v>21827</v>
      </c>
      <c r="Q992">
        <f t="shared" si="15"/>
        <v>9.9909030145390769</v>
      </c>
      <c r="R992">
        <f>'Exploratory Data Analysis - vid'!X991</f>
        <v>345</v>
      </c>
    </row>
    <row r="993" spans="1:18" x14ac:dyDescent="0.35">
      <c r="A993">
        <v>991</v>
      </c>
      <c r="B993" t="str">
        <f>'Exploratory Data Analysis - vid'!B992</f>
        <v>iLPqq-8YptY</v>
      </c>
      <c r="C993">
        <f>'Exploratory Data Analysis - vid'!N992</f>
        <v>10</v>
      </c>
      <c r="D993">
        <f>'Exploratory Data Analysis - vid'!O992</f>
        <v>2018</v>
      </c>
      <c r="E993">
        <f>IF('Exploratory Data Analysis - vid'!$AF992 = 'Multiple LR'!E$2,1,0)</f>
        <v>0</v>
      </c>
      <c r="F993">
        <f>IF('Exploratory Data Analysis - vid'!$AF992 = 'Multiple LR'!F$2,1,0)</f>
        <v>1</v>
      </c>
      <c r="G993">
        <f>IF('Exploratory Data Analysis - vid'!$AF992 = 'Multiple LR'!G$2,1,0)</f>
        <v>0</v>
      </c>
      <c r="H993">
        <f>IF('Exploratory Data Analysis - vid'!$AF992 = 'Multiple LR'!H$2,1,0)</f>
        <v>0</v>
      </c>
      <c r="I993">
        <f xml:space="preserve"> IF('Exploratory Data Analysis - vid'!$AL992='Multiple LR'!I$2,1,0)</f>
        <v>0</v>
      </c>
      <c r="J993">
        <f xml:space="preserve"> IF('Exploratory Data Analysis - vid'!$AL992='Multiple LR'!J$2,1,0)</f>
        <v>0</v>
      </c>
      <c r="K993">
        <f xml:space="preserve"> IF('Exploratory Data Analysis - vid'!$AL992='Multiple LR'!K$2,1,0)</f>
        <v>0</v>
      </c>
      <c r="L993">
        <f xml:space="preserve"> IF('Exploratory Data Analysis - vid'!$AL992='Multiple LR'!L$2,1,0)</f>
        <v>0</v>
      </c>
      <c r="M993">
        <f xml:space="preserve"> IF('Exploratory Data Analysis - vid'!$AL992='Multiple LR'!M$2,1,0)</f>
        <v>0</v>
      </c>
      <c r="N993">
        <f xml:space="preserve"> IF('Exploratory Data Analysis - vid'!$AL992='Multiple LR'!N$2,1,0)</f>
        <v>1</v>
      </c>
      <c r="O993">
        <v>418</v>
      </c>
      <c r="P993">
        <f>'Exploratory Data Analysis - vid'!V992</f>
        <v>430958</v>
      </c>
      <c r="Q993">
        <f t="shared" si="15"/>
        <v>12.973765916541716</v>
      </c>
      <c r="R993">
        <f>'Exploratory Data Analysis - vid'!X992</f>
        <v>7694</v>
      </c>
    </row>
    <row r="994" spans="1:18" x14ac:dyDescent="0.35">
      <c r="A994">
        <v>992</v>
      </c>
      <c r="B994" t="str">
        <f>'Exploratory Data Analysis - vid'!B993</f>
        <v>3u30puj_JSI</v>
      </c>
      <c r="C994">
        <f>'Exploratory Data Analysis - vid'!N993</f>
        <v>10</v>
      </c>
      <c r="D994">
        <f>'Exploratory Data Analysis - vid'!O993</f>
        <v>2018</v>
      </c>
      <c r="E994">
        <f>IF('Exploratory Data Analysis - vid'!$AF993 = 'Multiple LR'!E$2,1,0)</f>
        <v>0</v>
      </c>
      <c r="F994">
        <f>IF('Exploratory Data Analysis - vid'!$AF993 = 'Multiple LR'!F$2,1,0)</f>
        <v>1</v>
      </c>
      <c r="G994">
        <f>IF('Exploratory Data Analysis - vid'!$AF993 = 'Multiple LR'!G$2,1,0)</f>
        <v>0</v>
      </c>
      <c r="H994">
        <f>IF('Exploratory Data Analysis - vid'!$AF993 = 'Multiple LR'!H$2,1,0)</f>
        <v>0</v>
      </c>
      <c r="I994">
        <f xml:space="preserve"> IF('Exploratory Data Analysis - vid'!$AL993='Multiple LR'!I$2,1,0)</f>
        <v>0</v>
      </c>
      <c r="J994">
        <f xml:space="preserve"> IF('Exploratory Data Analysis - vid'!$AL993='Multiple LR'!J$2,1,0)</f>
        <v>0</v>
      </c>
      <c r="K994">
        <f xml:space="preserve"> IF('Exploratory Data Analysis - vid'!$AL993='Multiple LR'!K$2,1,0)</f>
        <v>0</v>
      </c>
      <c r="L994">
        <f xml:space="preserve"> IF('Exploratory Data Analysis - vid'!$AL993='Multiple LR'!L$2,1,0)</f>
        <v>0</v>
      </c>
      <c r="M994">
        <f xml:space="preserve"> IF('Exploratory Data Analysis - vid'!$AL993='Multiple LR'!M$2,1,0)</f>
        <v>0</v>
      </c>
      <c r="N994">
        <f xml:space="preserve"> IF('Exploratory Data Analysis - vid'!$AL993='Multiple LR'!N$2,1,0)</f>
        <v>1</v>
      </c>
      <c r="O994">
        <v>945</v>
      </c>
      <c r="P994">
        <f>'Exploratory Data Analysis - vid'!V993</f>
        <v>39069</v>
      </c>
      <c r="Q994">
        <f t="shared" si="15"/>
        <v>10.573084592635812</v>
      </c>
      <c r="R994">
        <f>'Exploratory Data Analysis - vid'!X993</f>
        <v>780</v>
      </c>
    </row>
    <row r="995" spans="1:18" x14ac:dyDescent="0.35">
      <c r="A995">
        <v>993</v>
      </c>
      <c r="B995" t="str">
        <f>'Exploratory Data Analysis - vid'!B994</f>
        <v>bbT0s7rIO-Q</v>
      </c>
      <c r="C995">
        <f>'Exploratory Data Analysis - vid'!N994</f>
        <v>9</v>
      </c>
      <c r="D995">
        <f>'Exploratory Data Analysis - vid'!O994</f>
        <v>2018</v>
      </c>
      <c r="E995">
        <f>IF('Exploratory Data Analysis - vid'!$AF994 = 'Multiple LR'!E$2,1,0)</f>
        <v>0</v>
      </c>
      <c r="F995">
        <f>IF('Exploratory Data Analysis - vid'!$AF994 = 'Multiple LR'!F$2,1,0)</f>
        <v>1</v>
      </c>
      <c r="G995">
        <f>IF('Exploratory Data Analysis - vid'!$AF994 = 'Multiple LR'!G$2,1,0)</f>
        <v>0</v>
      </c>
      <c r="H995">
        <f>IF('Exploratory Data Analysis - vid'!$AF994 = 'Multiple LR'!H$2,1,0)</f>
        <v>0</v>
      </c>
      <c r="I995">
        <f xml:space="preserve"> IF('Exploratory Data Analysis - vid'!$AL994='Multiple LR'!I$2,1,0)</f>
        <v>0</v>
      </c>
      <c r="J995">
        <f xml:space="preserve"> IF('Exploratory Data Analysis - vid'!$AL994='Multiple LR'!J$2,1,0)</f>
        <v>1</v>
      </c>
      <c r="K995">
        <f xml:space="preserve"> IF('Exploratory Data Analysis - vid'!$AL994='Multiple LR'!K$2,1,0)</f>
        <v>0</v>
      </c>
      <c r="L995">
        <f xml:space="preserve"> IF('Exploratory Data Analysis - vid'!$AL994='Multiple LR'!L$2,1,0)</f>
        <v>0</v>
      </c>
      <c r="M995">
        <f xml:space="preserve"> IF('Exploratory Data Analysis - vid'!$AL994='Multiple LR'!M$2,1,0)</f>
        <v>0</v>
      </c>
      <c r="N995">
        <f xml:space="preserve"> IF('Exploratory Data Analysis - vid'!$AL994='Multiple LR'!N$2,1,0)</f>
        <v>0</v>
      </c>
      <c r="O995">
        <v>684</v>
      </c>
      <c r="P995">
        <f>'Exploratory Data Analysis - vid'!V994</f>
        <v>26650</v>
      </c>
      <c r="Q995">
        <f t="shared" si="15"/>
        <v>10.19054442959399</v>
      </c>
      <c r="R995">
        <f>'Exploratory Data Analysis - vid'!X994</f>
        <v>567</v>
      </c>
    </row>
    <row r="996" spans="1:18" x14ac:dyDescent="0.35">
      <c r="A996">
        <v>994</v>
      </c>
      <c r="B996" t="str">
        <f>'Exploratory Data Analysis - vid'!B995</f>
        <v>JB1GP38d3g8</v>
      </c>
      <c r="C996">
        <f>'Exploratory Data Analysis - vid'!N995</f>
        <v>9</v>
      </c>
      <c r="D996">
        <f>'Exploratory Data Analysis - vid'!O995</f>
        <v>2018</v>
      </c>
      <c r="E996">
        <f>IF('Exploratory Data Analysis - vid'!$AF995 = 'Multiple LR'!E$2,1,0)</f>
        <v>0</v>
      </c>
      <c r="F996">
        <f>IF('Exploratory Data Analysis - vid'!$AF995 = 'Multiple LR'!F$2,1,0)</f>
        <v>1</v>
      </c>
      <c r="G996">
        <f>IF('Exploratory Data Analysis - vid'!$AF995 = 'Multiple LR'!G$2,1,0)</f>
        <v>0</v>
      </c>
      <c r="H996">
        <f>IF('Exploratory Data Analysis - vid'!$AF995 = 'Multiple LR'!H$2,1,0)</f>
        <v>0</v>
      </c>
      <c r="I996">
        <f xml:space="preserve"> IF('Exploratory Data Analysis - vid'!$AL995='Multiple LR'!I$2,1,0)</f>
        <v>0</v>
      </c>
      <c r="J996">
        <f xml:space="preserve"> IF('Exploratory Data Analysis - vid'!$AL995='Multiple LR'!J$2,1,0)</f>
        <v>0</v>
      </c>
      <c r="K996">
        <f xml:space="preserve"> IF('Exploratory Data Analysis - vid'!$AL995='Multiple LR'!K$2,1,0)</f>
        <v>0</v>
      </c>
      <c r="L996">
        <f xml:space="preserve"> IF('Exploratory Data Analysis - vid'!$AL995='Multiple LR'!L$2,1,0)</f>
        <v>0</v>
      </c>
      <c r="M996">
        <f xml:space="preserve"> IF('Exploratory Data Analysis - vid'!$AL995='Multiple LR'!M$2,1,0)</f>
        <v>0</v>
      </c>
      <c r="N996">
        <f xml:space="preserve"> IF('Exploratory Data Analysis - vid'!$AL995='Multiple LR'!N$2,1,0)</f>
        <v>1</v>
      </c>
      <c r="O996">
        <v>422</v>
      </c>
      <c r="P996">
        <f>'Exploratory Data Analysis - vid'!V995</f>
        <v>7635</v>
      </c>
      <c r="Q996">
        <f t="shared" si="15"/>
        <v>8.940498217652733</v>
      </c>
      <c r="R996">
        <f>'Exploratory Data Analysis - vid'!X995</f>
        <v>136</v>
      </c>
    </row>
    <row r="997" spans="1:18" x14ac:dyDescent="0.35">
      <c r="A997">
        <v>995</v>
      </c>
      <c r="B997" t="str">
        <f>'Exploratory Data Analysis - vid'!B996</f>
        <v>DH0Kx-eR-b8</v>
      </c>
      <c r="C997">
        <f>'Exploratory Data Analysis - vid'!N996</f>
        <v>9</v>
      </c>
      <c r="D997">
        <f>'Exploratory Data Analysis - vid'!O996</f>
        <v>2018</v>
      </c>
      <c r="E997">
        <f>IF('Exploratory Data Analysis - vid'!$AF996 = 'Multiple LR'!E$2,1,0)</f>
        <v>0</v>
      </c>
      <c r="F997">
        <f>IF('Exploratory Data Analysis - vid'!$AF996 = 'Multiple LR'!F$2,1,0)</f>
        <v>1</v>
      </c>
      <c r="G997">
        <f>IF('Exploratory Data Analysis - vid'!$AF996 = 'Multiple LR'!G$2,1,0)</f>
        <v>0</v>
      </c>
      <c r="H997">
        <f>IF('Exploratory Data Analysis - vid'!$AF996 = 'Multiple LR'!H$2,1,0)</f>
        <v>0</v>
      </c>
      <c r="I997">
        <f xml:space="preserve"> IF('Exploratory Data Analysis - vid'!$AL996='Multiple LR'!I$2,1,0)</f>
        <v>0</v>
      </c>
      <c r="J997">
        <f xml:space="preserve"> IF('Exploratory Data Analysis - vid'!$AL996='Multiple LR'!J$2,1,0)</f>
        <v>1</v>
      </c>
      <c r="K997">
        <f xml:space="preserve"> IF('Exploratory Data Analysis - vid'!$AL996='Multiple LR'!K$2,1,0)</f>
        <v>0</v>
      </c>
      <c r="L997">
        <f xml:space="preserve"> IF('Exploratory Data Analysis - vid'!$AL996='Multiple LR'!L$2,1,0)</f>
        <v>0</v>
      </c>
      <c r="M997">
        <f xml:space="preserve"> IF('Exploratory Data Analysis - vid'!$AL996='Multiple LR'!M$2,1,0)</f>
        <v>0</v>
      </c>
      <c r="N997">
        <f xml:space="preserve"> IF('Exploratory Data Analysis - vid'!$AL996='Multiple LR'!N$2,1,0)</f>
        <v>0</v>
      </c>
      <c r="O997">
        <v>268</v>
      </c>
      <c r="P997">
        <f>'Exploratory Data Analysis - vid'!V996</f>
        <v>237038</v>
      </c>
      <c r="Q997">
        <f t="shared" si="15"/>
        <v>12.375975744817319</v>
      </c>
      <c r="R997">
        <f>'Exploratory Data Analysis - vid'!X996</f>
        <v>5194</v>
      </c>
    </row>
    <row r="998" spans="1:18" x14ac:dyDescent="0.35">
      <c r="A998">
        <v>996</v>
      </c>
      <c r="B998" t="str">
        <f>'Exploratory Data Analysis - vid'!B997</f>
        <v>kr4mdrKZR_M</v>
      </c>
      <c r="C998">
        <f>'Exploratory Data Analysis - vid'!N997</f>
        <v>9</v>
      </c>
      <c r="D998">
        <f>'Exploratory Data Analysis - vid'!O997</f>
        <v>2018</v>
      </c>
      <c r="E998">
        <f>IF('Exploratory Data Analysis - vid'!$AF997 = 'Multiple LR'!E$2,1,0)</f>
        <v>0</v>
      </c>
      <c r="F998">
        <f>IF('Exploratory Data Analysis - vid'!$AF997 = 'Multiple LR'!F$2,1,0)</f>
        <v>1</v>
      </c>
      <c r="G998">
        <f>IF('Exploratory Data Analysis - vid'!$AF997 = 'Multiple LR'!G$2,1,0)</f>
        <v>0</v>
      </c>
      <c r="H998">
        <f>IF('Exploratory Data Analysis - vid'!$AF997 = 'Multiple LR'!H$2,1,0)</f>
        <v>0</v>
      </c>
      <c r="I998">
        <f xml:space="preserve"> IF('Exploratory Data Analysis - vid'!$AL997='Multiple LR'!I$2,1,0)</f>
        <v>0</v>
      </c>
      <c r="J998">
        <f xml:space="preserve"> IF('Exploratory Data Analysis - vid'!$AL997='Multiple LR'!J$2,1,0)</f>
        <v>0</v>
      </c>
      <c r="K998">
        <f xml:space="preserve"> IF('Exploratory Data Analysis - vid'!$AL997='Multiple LR'!K$2,1,0)</f>
        <v>0</v>
      </c>
      <c r="L998">
        <f xml:space="preserve"> IF('Exploratory Data Analysis - vid'!$AL997='Multiple LR'!L$2,1,0)</f>
        <v>0</v>
      </c>
      <c r="M998">
        <f xml:space="preserve"> IF('Exploratory Data Analysis - vid'!$AL997='Multiple LR'!M$2,1,0)</f>
        <v>0</v>
      </c>
      <c r="N998">
        <f xml:space="preserve"> IF('Exploratory Data Analysis - vid'!$AL997='Multiple LR'!N$2,1,0)</f>
        <v>1</v>
      </c>
      <c r="O998">
        <v>591</v>
      </c>
      <c r="P998">
        <f>'Exploratory Data Analysis - vid'!V997</f>
        <v>109753</v>
      </c>
      <c r="Q998">
        <f t="shared" si="15"/>
        <v>11.605987665415764</v>
      </c>
      <c r="R998">
        <f>'Exploratory Data Analysis - vid'!X997</f>
        <v>2400</v>
      </c>
    </row>
    <row r="999" spans="1:18" x14ac:dyDescent="0.35">
      <c r="A999">
        <v>997</v>
      </c>
      <c r="B999" t="str">
        <f>'Exploratory Data Analysis - vid'!B998</f>
        <v>YRb8oy5jW0A</v>
      </c>
      <c r="C999">
        <f>'Exploratory Data Analysis - vid'!N998</f>
        <v>9</v>
      </c>
      <c r="D999">
        <f>'Exploratory Data Analysis - vid'!O998</f>
        <v>2018</v>
      </c>
      <c r="E999">
        <f>IF('Exploratory Data Analysis - vid'!$AF998 = 'Multiple LR'!E$2,1,0)</f>
        <v>0</v>
      </c>
      <c r="F999">
        <f>IF('Exploratory Data Analysis - vid'!$AF998 = 'Multiple LR'!F$2,1,0)</f>
        <v>1</v>
      </c>
      <c r="G999">
        <f>IF('Exploratory Data Analysis - vid'!$AF998 = 'Multiple LR'!G$2,1,0)</f>
        <v>0</v>
      </c>
      <c r="H999">
        <f>IF('Exploratory Data Analysis - vid'!$AF998 = 'Multiple LR'!H$2,1,0)</f>
        <v>0</v>
      </c>
      <c r="I999">
        <f xml:space="preserve"> IF('Exploratory Data Analysis - vid'!$AL998='Multiple LR'!I$2,1,0)</f>
        <v>0</v>
      </c>
      <c r="J999">
        <f xml:space="preserve"> IF('Exploratory Data Analysis - vid'!$AL998='Multiple LR'!J$2,1,0)</f>
        <v>1</v>
      </c>
      <c r="K999">
        <f xml:space="preserve"> IF('Exploratory Data Analysis - vid'!$AL998='Multiple LR'!K$2,1,0)</f>
        <v>0</v>
      </c>
      <c r="L999">
        <f xml:space="preserve"> IF('Exploratory Data Analysis - vid'!$AL998='Multiple LR'!L$2,1,0)</f>
        <v>0</v>
      </c>
      <c r="M999">
        <f xml:space="preserve"> IF('Exploratory Data Analysis - vid'!$AL998='Multiple LR'!M$2,1,0)</f>
        <v>0</v>
      </c>
      <c r="N999">
        <f xml:space="preserve"> IF('Exploratory Data Analysis - vid'!$AL998='Multiple LR'!N$2,1,0)</f>
        <v>0</v>
      </c>
      <c r="O999">
        <v>467</v>
      </c>
      <c r="P999">
        <f>'Exploratory Data Analysis - vid'!V998</f>
        <v>408474</v>
      </c>
      <c r="Q999">
        <f t="shared" si="15"/>
        <v>12.920183543765788</v>
      </c>
      <c r="R999">
        <f>'Exploratory Data Analysis - vid'!X998</f>
        <v>8331</v>
      </c>
    </row>
    <row r="1000" spans="1:18" x14ac:dyDescent="0.35">
      <c r="A1000">
        <v>998</v>
      </c>
      <c r="B1000" t="str">
        <f>'Exploratory Data Analysis - vid'!B999</f>
        <v>Ggfnw0Ypnmg</v>
      </c>
      <c r="C1000">
        <f>'Exploratory Data Analysis - vid'!N999</f>
        <v>9</v>
      </c>
      <c r="D1000">
        <f>'Exploratory Data Analysis - vid'!O999</f>
        <v>2018</v>
      </c>
      <c r="E1000">
        <f>IF('Exploratory Data Analysis - vid'!$AF999 = 'Multiple LR'!E$2,1,0)</f>
        <v>1</v>
      </c>
      <c r="F1000">
        <f>IF('Exploratory Data Analysis - vid'!$AF999 = 'Multiple LR'!F$2,1,0)</f>
        <v>0</v>
      </c>
      <c r="G1000">
        <f>IF('Exploratory Data Analysis - vid'!$AF999 = 'Multiple LR'!G$2,1,0)</f>
        <v>0</v>
      </c>
      <c r="H1000">
        <f>IF('Exploratory Data Analysis - vid'!$AF999 = 'Multiple LR'!H$2,1,0)</f>
        <v>0</v>
      </c>
      <c r="I1000">
        <f xml:space="preserve"> IF('Exploratory Data Analysis - vid'!$AL999='Multiple LR'!I$2,1,0)</f>
        <v>0</v>
      </c>
      <c r="J1000">
        <f xml:space="preserve"> IF('Exploratory Data Analysis - vid'!$AL999='Multiple LR'!J$2,1,0)</f>
        <v>0</v>
      </c>
      <c r="K1000">
        <f xml:space="preserve"> IF('Exploratory Data Analysis - vid'!$AL999='Multiple LR'!K$2,1,0)</f>
        <v>0</v>
      </c>
      <c r="L1000">
        <f xml:space="preserve"> IF('Exploratory Data Analysis - vid'!$AL999='Multiple LR'!L$2,1,0)</f>
        <v>0</v>
      </c>
      <c r="M1000">
        <f xml:space="preserve"> IF('Exploratory Data Analysis - vid'!$AL999='Multiple LR'!M$2,1,0)</f>
        <v>0</v>
      </c>
      <c r="N1000">
        <f xml:space="preserve"> IF('Exploratory Data Analysis - vid'!$AL999='Multiple LR'!N$2,1,0)</f>
        <v>1</v>
      </c>
      <c r="O1000">
        <v>506</v>
      </c>
      <c r="P1000">
        <f>'Exploratory Data Analysis - vid'!V999</f>
        <v>77268</v>
      </c>
      <c r="Q1000">
        <f t="shared" si="15"/>
        <v>11.255035177326183</v>
      </c>
      <c r="R1000">
        <f>'Exploratory Data Analysis - vid'!X999</f>
        <v>1583</v>
      </c>
    </row>
    <row r="1001" spans="1:18" x14ac:dyDescent="0.35">
      <c r="A1001">
        <v>999</v>
      </c>
      <c r="B1001" t="str">
        <f>'Exploratory Data Analysis - vid'!B1000</f>
        <v>so8N3a5Wh0s</v>
      </c>
      <c r="C1001">
        <f>'Exploratory Data Analysis - vid'!N1000</f>
        <v>9</v>
      </c>
      <c r="D1001">
        <f>'Exploratory Data Analysis - vid'!O1000</f>
        <v>2018</v>
      </c>
      <c r="E1001">
        <f>IF('Exploratory Data Analysis - vid'!$AF1000 = 'Multiple LR'!E$2,1,0)</f>
        <v>1</v>
      </c>
      <c r="F1001">
        <f>IF('Exploratory Data Analysis - vid'!$AF1000 = 'Multiple LR'!F$2,1,0)</f>
        <v>0</v>
      </c>
      <c r="G1001">
        <f>IF('Exploratory Data Analysis - vid'!$AF1000 = 'Multiple LR'!G$2,1,0)</f>
        <v>0</v>
      </c>
      <c r="H1001">
        <f>IF('Exploratory Data Analysis - vid'!$AF1000 = 'Multiple LR'!H$2,1,0)</f>
        <v>0</v>
      </c>
      <c r="I1001">
        <f xml:space="preserve"> IF('Exploratory Data Analysis - vid'!$AL1000='Multiple LR'!I$2,1,0)</f>
        <v>0</v>
      </c>
      <c r="J1001">
        <f xml:space="preserve"> IF('Exploratory Data Analysis - vid'!$AL1000='Multiple LR'!J$2,1,0)</f>
        <v>0</v>
      </c>
      <c r="K1001">
        <f xml:space="preserve"> IF('Exploratory Data Analysis - vid'!$AL1000='Multiple LR'!K$2,1,0)</f>
        <v>1</v>
      </c>
      <c r="L1001">
        <f xml:space="preserve"> IF('Exploratory Data Analysis - vid'!$AL1000='Multiple LR'!L$2,1,0)</f>
        <v>0</v>
      </c>
      <c r="M1001">
        <f xml:space="preserve"> IF('Exploratory Data Analysis - vid'!$AL1000='Multiple LR'!M$2,1,0)</f>
        <v>0</v>
      </c>
      <c r="N1001">
        <f xml:space="preserve"> IF('Exploratory Data Analysis - vid'!$AL1000='Multiple LR'!N$2,1,0)</f>
        <v>0</v>
      </c>
      <c r="O1001">
        <v>499</v>
      </c>
      <c r="P1001">
        <f>'Exploratory Data Analysis - vid'!V1000</f>
        <v>17779</v>
      </c>
      <c r="Q1001">
        <f t="shared" si="15"/>
        <v>9.7857732645165711</v>
      </c>
      <c r="R1001">
        <f>'Exploratory Data Analysis - vid'!X1000</f>
        <v>267</v>
      </c>
    </row>
    <row r="1002" spans="1:18" x14ac:dyDescent="0.35">
      <c r="A1002">
        <v>1000</v>
      </c>
      <c r="B1002" t="str">
        <f>'Exploratory Data Analysis - vid'!B1001</f>
        <v>rXqdl8tjP70</v>
      </c>
      <c r="C1002">
        <f>'Exploratory Data Analysis - vid'!N1001</f>
        <v>8</v>
      </c>
      <c r="D1002">
        <f>'Exploratory Data Analysis - vid'!O1001</f>
        <v>2018</v>
      </c>
      <c r="E1002">
        <f>IF('Exploratory Data Analysis - vid'!$AF1001 = 'Multiple LR'!E$2,1,0)</f>
        <v>0</v>
      </c>
      <c r="F1002">
        <f>IF('Exploratory Data Analysis - vid'!$AF1001 = 'Multiple LR'!F$2,1,0)</f>
        <v>1</v>
      </c>
      <c r="G1002">
        <f>IF('Exploratory Data Analysis - vid'!$AF1001 = 'Multiple LR'!G$2,1,0)</f>
        <v>0</v>
      </c>
      <c r="H1002">
        <f>IF('Exploratory Data Analysis - vid'!$AF1001 = 'Multiple LR'!H$2,1,0)</f>
        <v>0</v>
      </c>
      <c r="I1002">
        <f xml:space="preserve"> IF('Exploratory Data Analysis - vid'!$AL1001='Multiple LR'!I$2,1,0)</f>
        <v>0</v>
      </c>
      <c r="J1002">
        <f xml:space="preserve"> IF('Exploratory Data Analysis - vid'!$AL1001='Multiple LR'!J$2,1,0)</f>
        <v>0</v>
      </c>
      <c r="K1002">
        <f xml:space="preserve"> IF('Exploratory Data Analysis - vid'!$AL1001='Multiple LR'!K$2,1,0)</f>
        <v>0</v>
      </c>
      <c r="L1002">
        <f xml:space="preserve"> IF('Exploratory Data Analysis - vid'!$AL1001='Multiple LR'!L$2,1,0)</f>
        <v>0</v>
      </c>
      <c r="M1002">
        <f xml:space="preserve"> IF('Exploratory Data Analysis - vid'!$AL1001='Multiple LR'!M$2,1,0)</f>
        <v>0</v>
      </c>
      <c r="N1002">
        <f xml:space="preserve"> IF('Exploratory Data Analysis - vid'!$AL1001='Multiple LR'!N$2,1,0)</f>
        <v>1</v>
      </c>
      <c r="O1002">
        <v>424</v>
      </c>
      <c r="P1002">
        <f>'Exploratory Data Analysis - vid'!V1001</f>
        <v>174501</v>
      </c>
      <c r="Q1002">
        <f t="shared" si="15"/>
        <v>12.069685751267224</v>
      </c>
      <c r="R1002">
        <f>'Exploratory Data Analysis - vid'!X1001</f>
        <v>3529</v>
      </c>
    </row>
    <row r="1003" spans="1:18" x14ac:dyDescent="0.35">
      <c r="A1003">
        <v>1001</v>
      </c>
      <c r="B1003" t="str">
        <f>'Exploratory Data Analysis - vid'!B1002</f>
        <v>F23ueaIkTjw</v>
      </c>
      <c r="C1003">
        <f>'Exploratory Data Analysis - vid'!N1002</f>
        <v>8</v>
      </c>
      <c r="D1003">
        <f>'Exploratory Data Analysis - vid'!O1002</f>
        <v>2018</v>
      </c>
      <c r="E1003">
        <f>IF('Exploratory Data Analysis - vid'!$AF1002 = 'Multiple LR'!E$2,1,0)</f>
        <v>1</v>
      </c>
      <c r="F1003">
        <f>IF('Exploratory Data Analysis - vid'!$AF1002 = 'Multiple LR'!F$2,1,0)</f>
        <v>0</v>
      </c>
      <c r="G1003">
        <f>IF('Exploratory Data Analysis - vid'!$AF1002 = 'Multiple LR'!G$2,1,0)</f>
        <v>0</v>
      </c>
      <c r="H1003">
        <f>IF('Exploratory Data Analysis - vid'!$AF1002 = 'Multiple LR'!H$2,1,0)</f>
        <v>0</v>
      </c>
      <c r="I1003">
        <f xml:space="preserve"> IF('Exploratory Data Analysis - vid'!$AL1002='Multiple LR'!I$2,1,0)</f>
        <v>0</v>
      </c>
      <c r="J1003">
        <f xml:space="preserve"> IF('Exploratory Data Analysis - vid'!$AL1002='Multiple LR'!J$2,1,0)</f>
        <v>0</v>
      </c>
      <c r="K1003">
        <f xml:space="preserve"> IF('Exploratory Data Analysis - vid'!$AL1002='Multiple LR'!K$2,1,0)</f>
        <v>0</v>
      </c>
      <c r="L1003">
        <f xml:space="preserve"> IF('Exploratory Data Analysis - vid'!$AL1002='Multiple LR'!L$2,1,0)</f>
        <v>1</v>
      </c>
      <c r="M1003">
        <f xml:space="preserve"> IF('Exploratory Data Analysis - vid'!$AL1002='Multiple LR'!M$2,1,0)</f>
        <v>0</v>
      </c>
      <c r="N1003">
        <f xml:space="preserve"> IF('Exploratory Data Analysis - vid'!$AL1002='Multiple LR'!N$2,1,0)</f>
        <v>0</v>
      </c>
      <c r="O1003">
        <v>402</v>
      </c>
      <c r="P1003">
        <f>'Exploratory Data Analysis - vid'!V1002</f>
        <v>6935</v>
      </c>
      <c r="Q1003">
        <f t="shared" si="15"/>
        <v>8.8443363327489326</v>
      </c>
      <c r="R1003">
        <f>'Exploratory Data Analysis - vid'!X1002</f>
        <v>105</v>
      </c>
    </row>
    <row r="1004" spans="1:18" x14ac:dyDescent="0.35">
      <c r="A1004">
        <v>1002</v>
      </c>
      <c r="B1004" t="str">
        <f>'Exploratory Data Analysis - vid'!B1003</f>
        <v>mKLCUSDwl68</v>
      </c>
      <c r="C1004">
        <f>'Exploratory Data Analysis - vid'!N1003</f>
        <v>8</v>
      </c>
      <c r="D1004">
        <f>'Exploratory Data Analysis - vid'!O1003</f>
        <v>2018</v>
      </c>
      <c r="E1004">
        <f>IF('Exploratory Data Analysis - vid'!$AF1003 = 'Multiple LR'!E$2,1,0)</f>
        <v>1</v>
      </c>
      <c r="F1004">
        <f>IF('Exploratory Data Analysis - vid'!$AF1003 = 'Multiple LR'!F$2,1,0)</f>
        <v>0</v>
      </c>
      <c r="G1004">
        <f>IF('Exploratory Data Analysis - vid'!$AF1003 = 'Multiple LR'!G$2,1,0)</f>
        <v>0</v>
      </c>
      <c r="H1004">
        <f>IF('Exploratory Data Analysis - vid'!$AF1003 = 'Multiple LR'!H$2,1,0)</f>
        <v>0</v>
      </c>
      <c r="I1004">
        <f xml:space="preserve"> IF('Exploratory Data Analysis - vid'!$AL1003='Multiple LR'!I$2,1,0)</f>
        <v>0</v>
      </c>
      <c r="J1004">
        <f xml:space="preserve"> IF('Exploratory Data Analysis - vid'!$AL1003='Multiple LR'!J$2,1,0)</f>
        <v>1</v>
      </c>
      <c r="K1004">
        <f xml:space="preserve"> IF('Exploratory Data Analysis - vid'!$AL1003='Multiple LR'!K$2,1,0)</f>
        <v>0</v>
      </c>
      <c r="L1004">
        <f xml:space="preserve"> IF('Exploratory Data Analysis - vid'!$AL1003='Multiple LR'!L$2,1,0)</f>
        <v>0</v>
      </c>
      <c r="M1004">
        <f xml:space="preserve"> IF('Exploratory Data Analysis - vid'!$AL1003='Multiple LR'!M$2,1,0)</f>
        <v>0</v>
      </c>
      <c r="N1004">
        <f xml:space="preserve"> IF('Exploratory Data Analysis - vid'!$AL1003='Multiple LR'!N$2,1,0)</f>
        <v>0</v>
      </c>
      <c r="O1004">
        <v>343</v>
      </c>
      <c r="P1004">
        <f>'Exploratory Data Analysis - vid'!V1003</f>
        <v>32649</v>
      </c>
      <c r="Q1004">
        <f t="shared" si="15"/>
        <v>10.393569506364171</v>
      </c>
      <c r="R1004">
        <f>'Exploratory Data Analysis - vid'!X1003</f>
        <v>520</v>
      </c>
    </row>
    <row r="1005" spans="1:18" x14ac:dyDescent="0.35">
      <c r="A1005">
        <v>1003</v>
      </c>
      <c r="B1005" t="str">
        <f>'Exploratory Data Analysis - vid'!B1004</f>
        <v>ej5GC2CpRFI</v>
      </c>
      <c r="C1005">
        <f>'Exploratory Data Analysis - vid'!N1004</f>
        <v>8</v>
      </c>
      <c r="D1005">
        <f>'Exploratory Data Analysis - vid'!O1004</f>
        <v>2018</v>
      </c>
      <c r="E1005">
        <f>IF('Exploratory Data Analysis - vid'!$AF1004 = 'Multiple LR'!E$2,1,0)</f>
        <v>1</v>
      </c>
      <c r="F1005">
        <f>IF('Exploratory Data Analysis - vid'!$AF1004 = 'Multiple LR'!F$2,1,0)</f>
        <v>0</v>
      </c>
      <c r="G1005">
        <f>IF('Exploratory Data Analysis - vid'!$AF1004 = 'Multiple LR'!G$2,1,0)</f>
        <v>0</v>
      </c>
      <c r="H1005">
        <f>IF('Exploratory Data Analysis - vid'!$AF1004 = 'Multiple LR'!H$2,1,0)</f>
        <v>0</v>
      </c>
      <c r="I1005">
        <f xml:space="preserve"> IF('Exploratory Data Analysis - vid'!$AL1004='Multiple LR'!I$2,1,0)</f>
        <v>0</v>
      </c>
      <c r="J1005">
        <f xml:space="preserve"> IF('Exploratory Data Analysis - vid'!$AL1004='Multiple LR'!J$2,1,0)</f>
        <v>0</v>
      </c>
      <c r="K1005">
        <f xml:space="preserve"> IF('Exploratory Data Analysis - vid'!$AL1004='Multiple LR'!K$2,1,0)</f>
        <v>0</v>
      </c>
      <c r="L1005">
        <f xml:space="preserve"> IF('Exploratory Data Analysis - vid'!$AL1004='Multiple LR'!L$2,1,0)</f>
        <v>0</v>
      </c>
      <c r="M1005">
        <f xml:space="preserve"> IF('Exploratory Data Analysis - vid'!$AL1004='Multiple LR'!M$2,1,0)</f>
        <v>0</v>
      </c>
      <c r="N1005">
        <f xml:space="preserve"> IF('Exploratory Data Analysis - vid'!$AL1004='Multiple LR'!N$2,1,0)</f>
        <v>1</v>
      </c>
      <c r="O1005">
        <v>686</v>
      </c>
      <c r="P1005">
        <f>'Exploratory Data Analysis - vid'!V1004</f>
        <v>36918</v>
      </c>
      <c r="Q1005">
        <f t="shared" si="15"/>
        <v>10.516454515968546</v>
      </c>
      <c r="R1005">
        <f>'Exploratory Data Analysis - vid'!X1004</f>
        <v>891</v>
      </c>
    </row>
    <row r="1006" spans="1:18" x14ac:dyDescent="0.35">
      <c r="A1006">
        <v>1004</v>
      </c>
      <c r="B1006" t="str">
        <f>'Exploratory Data Analysis - vid'!B1005</f>
        <v>SHY1k6my2Jw</v>
      </c>
      <c r="C1006">
        <f>'Exploratory Data Analysis - vid'!N1005</f>
        <v>7</v>
      </c>
      <c r="D1006">
        <f>'Exploratory Data Analysis - vid'!O1005</f>
        <v>2018</v>
      </c>
      <c r="E1006">
        <f>IF('Exploratory Data Analysis - vid'!$AF1005 = 'Multiple LR'!E$2,1,0)</f>
        <v>1</v>
      </c>
      <c r="F1006">
        <f>IF('Exploratory Data Analysis - vid'!$AF1005 = 'Multiple LR'!F$2,1,0)</f>
        <v>0</v>
      </c>
      <c r="G1006">
        <f>IF('Exploratory Data Analysis - vid'!$AF1005 = 'Multiple LR'!G$2,1,0)</f>
        <v>0</v>
      </c>
      <c r="H1006">
        <f>IF('Exploratory Data Analysis - vid'!$AF1005 = 'Multiple LR'!H$2,1,0)</f>
        <v>0</v>
      </c>
      <c r="I1006">
        <f xml:space="preserve"> IF('Exploratory Data Analysis - vid'!$AL1005='Multiple LR'!I$2,1,0)</f>
        <v>0</v>
      </c>
      <c r="J1006">
        <f xml:space="preserve"> IF('Exploratory Data Analysis - vid'!$AL1005='Multiple LR'!J$2,1,0)</f>
        <v>1</v>
      </c>
      <c r="K1006">
        <f xml:space="preserve"> IF('Exploratory Data Analysis - vid'!$AL1005='Multiple LR'!K$2,1,0)</f>
        <v>0</v>
      </c>
      <c r="L1006">
        <f xml:space="preserve"> IF('Exploratory Data Analysis - vid'!$AL1005='Multiple LR'!L$2,1,0)</f>
        <v>0</v>
      </c>
      <c r="M1006">
        <f xml:space="preserve"> IF('Exploratory Data Analysis - vid'!$AL1005='Multiple LR'!M$2,1,0)</f>
        <v>0</v>
      </c>
      <c r="N1006">
        <f xml:space="preserve"> IF('Exploratory Data Analysis - vid'!$AL1005='Multiple LR'!N$2,1,0)</f>
        <v>0</v>
      </c>
      <c r="O1006">
        <v>430</v>
      </c>
      <c r="P1006">
        <f>'Exploratory Data Analysis - vid'!V1005</f>
        <v>26786</v>
      </c>
      <c r="Q1006">
        <f t="shared" si="15"/>
        <v>10.195634641947068</v>
      </c>
      <c r="R1006">
        <f>'Exploratory Data Analysis - vid'!X1005</f>
        <v>632</v>
      </c>
    </row>
    <row r="1007" spans="1:18" x14ac:dyDescent="0.35">
      <c r="A1007">
        <v>1005</v>
      </c>
      <c r="B1007" t="str">
        <f>'Exploratory Data Analysis - vid'!B1006</f>
        <v>daVxyFknDi8</v>
      </c>
      <c r="C1007">
        <f>'Exploratory Data Analysis - vid'!N1006</f>
        <v>7</v>
      </c>
      <c r="D1007">
        <f>'Exploratory Data Analysis - vid'!O1006</f>
        <v>2018</v>
      </c>
      <c r="E1007">
        <f>IF('Exploratory Data Analysis - vid'!$AF1006 = 'Multiple LR'!E$2,1,0)</f>
        <v>1</v>
      </c>
      <c r="F1007">
        <f>IF('Exploratory Data Analysis - vid'!$AF1006 = 'Multiple LR'!F$2,1,0)</f>
        <v>0</v>
      </c>
      <c r="G1007">
        <f>IF('Exploratory Data Analysis - vid'!$AF1006 = 'Multiple LR'!G$2,1,0)</f>
        <v>0</v>
      </c>
      <c r="H1007">
        <f>IF('Exploratory Data Analysis - vid'!$AF1006 = 'Multiple LR'!H$2,1,0)</f>
        <v>0</v>
      </c>
      <c r="I1007">
        <f xml:space="preserve"> IF('Exploratory Data Analysis - vid'!$AL1006='Multiple LR'!I$2,1,0)</f>
        <v>0</v>
      </c>
      <c r="J1007">
        <f xml:space="preserve"> IF('Exploratory Data Analysis - vid'!$AL1006='Multiple LR'!J$2,1,0)</f>
        <v>0</v>
      </c>
      <c r="K1007">
        <f xml:space="preserve"> IF('Exploratory Data Analysis - vid'!$AL1006='Multiple LR'!K$2,1,0)</f>
        <v>0</v>
      </c>
      <c r="L1007">
        <f xml:space="preserve"> IF('Exploratory Data Analysis - vid'!$AL1006='Multiple LR'!L$2,1,0)</f>
        <v>1</v>
      </c>
      <c r="M1007">
        <f xml:space="preserve"> IF('Exploratory Data Analysis - vid'!$AL1006='Multiple LR'!M$2,1,0)</f>
        <v>0</v>
      </c>
      <c r="N1007">
        <f xml:space="preserve"> IF('Exploratory Data Analysis - vid'!$AL1006='Multiple LR'!N$2,1,0)</f>
        <v>0</v>
      </c>
      <c r="O1007">
        <v>771</v>
      </c>
      <c r="P1007">
        <f>'Exploratory Data Analysis - vid'!V1006</f>
        <v>95638</v>
      </c>
      <c r="Q1007">
        <f t="shared" si="15"/>
        <v>11.468325509601202</v>
      </c>
      <c r="R1007">
        <f>'Exploratory Data Analysis - vid'!X1006</f>
        <v>1536</v>
      </c>
    </row>
    <row r="1008" spans="1:18" x14ac:dyDescent="0.35">
      <c r="A1008">
        <v>1006</v>
      </c>
      <c r="B1008" t="str">
        <f>'Exploratory Data Analysis - vid'!B1007</f>
        <v>XW2Eccq4JiU</v>
      </c>
      <c r="C1008">
        <f>'Exploratory Data Analysis - vid'!N1007</f>
        <v>7</v>
      </c>
      <c r="D1008">
        <f>'Exploratory Data Analysis - vid'!O1007</f>
        <v>2018</v>
      </c>
      <c r="E1008">
        <f>IF('Exploratory Data Analysis - vid'!$AF1007 = 'Multiple LR'!E$2,1,0)</f>
        <v>0</v>
      </c>
      <c r="F1008">
        <f>IF('Exploratory Data Analysis - vid'!$AF1007 = 'Multiple LR'!F$2,1,0)</f>
        <v>1</v>
      </c>
      <c r="G1008">
        <f>IF('Exploratory Data Analysis - vid'!$AF1007 = 'Multiple LR'!G$2,1,0)</f>
        <v>0</v>
      </c>
      <c r="H1008">
        <f>IF('Exploratory Data Analysis - vid'!$AF1007 = 'Multiple LR'!H$2,1,0)</f>
        <v>0</v>
      </c>
      <c r="I1008">
        <f xml:space="preserve"> IF('Exploratory Data Analysis - vid'!$AL1007='Multiple LR'!I$2,1,0)</f>
        <v>0</v>
      </c>
      <c r="J1008">
        <f xml:space="preserve"> IF('Exploratory Data Analysis - vid'!$AL1007='Multiple LR'!J$2,1,0)</f>
        <v>0</v>
      </c>
      <c r="K1008">
        <f xml:space="preserve"> IF('Exploratory Data Analysis - vid'!$AL1007='Multiple LR'!K$2,1,0)</f>
        <v>0</v>
      </c>
      <c r="L1008">
        <f xml:space="preserve"> IF('Exploratory Data Analysis - vid'!$AL1007='Multiple LR'!L$2,1,0)</f>
        <v>0</v>
      </c>
      <c r="M1008">
        <f xml:space="preserve"> IF('Exploratory Data Analysis - vid'!$AL1007='Multiple LR'!M$2,1,0)</f>
        <v>0</v>
      </c>
      <c r="N1008">
        <f xml:space="preserve"> IF('Exploratory Data Analysis - vid'!$AL1007='Multiple LR'!N$2,1,0)</f>
        <v>1</v>
      </c>
      <c r="O1008">
        <v>387</v>
      </c>
      <c r="P1008">
        <f>'Exploratory Data Analysis - vid'!V1007</f>
        <v>11838</v>
      </c>
      <c r="Q1008">
        <f t="shared" si="15"/>
        <v>9.3790699752506708</v>
      </c>
      <c r="R1008">
        <f>'Exploratory Data Analysis - vid'!X1007</f>
        <v>206</v>
      </c>
    </row>
    <row r="1009" spans="1:18" x14ac:dyDescent="0.35">
      <c r="A1009">
        <v>1007</v>
      </c>
      <c r="B1009" t="str">
        <f>'Exploratory Data Analysis - vid'!B1008</f>
        <v>uctVoTua8-A</v>
      </c>
      <c r="C1009">
        <f>'Exploratory Data Analysis - vid'!N1008</f>
        <v>6</v>
      </c>
      <c r="D1009">
        <f>'Exploratory Data Analysis - vid'!O1008</f>
        <v>2018</v>
      </c>
      <c r="E1009">
        <f>IF('Exploratory Data Analysis - vid'!$AF1008 = 'Multiple LR'!E$2,1,0)</f>
        <v>1</v>
      </c>
      <c r="F1009">
        <f>IF('Exploratory Data Analysis - vid'!$AF1008 = 'Multiple LR'!F$2,1,0)</f>
        <v>0</v>
      </c>
      <c r="G1009">
        <f>IF('Exploratory Data Analysis - vid'!$AF1008 = 'Multiple LR'!G$2,1,0)</f>
        <v>0</v>
      </c>
      <c r="H1009">
        <f>IF('Exploratory Data Analysis - vid'!$AF1008 = 'Multiple LR'!H$2,1,0)</f>
        <v>0</v>
      </c>
      <c r="I1009">
        <f xml:space="preserve"> IF('Exploratory Data Analysis - vid'!$AL1008='Multiple LR'!I$2,1,0)</f>
        <v>0</v>
      </c>
      <c r="J1009">
        <f xml:space="preserve"> IF('Exploratory Data Analysis - vid'!$AL1008='Multiple LR'!J$2,1,0)</f>
        <v>0</v>
      </c>
      <c r="K1009">
        <f xml:space="preserve"> IF('Exploratory Data Analysis - vid'!$AL1008='Multiple LR'!K$2,1,0)</f>
        <v>0</v>
      </c>
      <c r="L1009">
        <f xml:space="preserve"> IF('Exploratory Data Analysis - vid'!$AL1008='Multiple LR'!L$2,1,0)</f>
        <v>1</v>
      </c>
      <c r="M1009">
        <f xml:space="preserve"> IF('Exploratory Data Analysis - vid'!$AL1008='Multiple LR'!M$2,1,0)</f>
        <v>0</v>
      </c>
      <c r="N1009">
        <f xml:space="preserve"> IF('Exploratory Data Analysis - vid'!$AL1008='Multiple LR'!N$2,1,0)</f>
        <v>0</v>
      </c>
      <c r="O1009">
        <v>376</v>
      </c>
      <c r="P1009">
        <f>'Exploratory Data Analysis - vid'!V1008</f>
        <v>9762</v>
      </c>
      <c r="Q1009">
        <f t="shared" si="15"/>
        <v>9.1862525764470924</v>
      </c>
      <c r="R1009">
        <f>'Exploratory Data Analysis - vid'!X1008</f>
        <v>171</v>
      </c>
    </row>
    <row r="1010" spans="1:18" x14ac:dyDescent="0.35">
      <c r="A1010">
        <v>1008</v>
      </c>
      <c r="B1010" t="str">
        <f>'Exploratory Data Analysis - vid'!B1009</f>
        <v>qmBSY-7ckJo</v>
      </c>
      <c r="C1010">
        <f>'Exploratory Data Analysis - vid'!N1009</f>
        <v>6</v>
      </c>
      <c r="D1010">
        <f>'Exploratory Data Analysis - vid'!O1009</f>
        <v>2018</v>
      </c>
      <c r="E1010">
        <f>IF('Exploratory Data Analysis - vid'!$AF1009 = 'Multiple LR'!E$2,1,0)</f>
        <v>0</v>
      </c>
      <c r="F1010">
        <f>IF('Exploratory Data Analysis - vid'!$AF1009 = 'Multiple LR'!F$2,1,0)</f>
        <v>0</v>
      </c>
      <c r="G1010">
        <f>IF('Exploratory Data Analysis - vid'!$AF1009 = 'Multiple LR'!G$2,1,0)</f>
        <v>1</v>
      </c>
      <c r="H1010">
        <f>IF('Exploratory Data Analysis - vid'!$AF1009 = 'Multiple LR'!H$2,1,0)</f>
        <v>0</v>
      </c>
      <c r="I1010">
        <f xml:space="preserve"> IF('Exploratory Data Analysis - vid'!$AL1009='Multiple LR'!I$2,1,0)</f>
        <v>0</v>
      </c>
      <c r="J1010">
        <f xml:space="preserve"> IF('Exploratory Data Analysis - vid'!$AL1009='Multiple LR'!J$2,1,0)</f>
        <v>0</v>
      </c>
      <c r="K1010">
        <f xml:space="preserve"> IF('Exploratory Data Analysis - vid'!$AL1009='Multiple LR'!K$2,1,0)</f>
        <v>0</v>
      </c>
      <c r="L1010">
        <f xml:space="preserve"> IF('Exploratory Data Analysis - vid'!$AL1009='Multiple LR'!L$2,1,0)</f>
        <v>0</v>
      </c>
      <c r="M1010">
        <f xml:space="preserve"> IF('Exploratory Data Analysis - vid'!$AL1009='Multiple LR'!M$2,1,0)</f>
        <v>0</v>
      </c>
      <c r="N1010">
        <f xml:space="preserve"> IF('Exploratory Data Analysis - vid'!$AL1009='Multiple LR'!N$2,1,0)</f>
        <v>1</v>
      </c>
      <c r="O1010">
        <v>439</v>
      </c>
      <c r="P1010">
        <f>'Exploratory Data Analysis - vid'!V1009</f>
        <v>12029</v>
      </c>
      <c r="Q1010">
        <f t="shared" si="15"/>
        <v>9.395075679994072</v>
      </c>
      <c r="R1010">
        <f>'Exploratory Data Analysis - vid'!X1009</f>
        <v>188</v>
      </c>
    </row>
    <row r="1011" spans="1:18" x14ac:dyDescent="0.35">
      <c r="A1011">
        <v>1009</v>
      </c>
      <c r="B1011" t="str">
        <f>'Exploratory Data Analysis - vid'!B1010</f>
        <v>-93SEGCkCus</v>
      </c>
      <c r="C1011">
        <f>'Exploratory Data Analysis - vid'!N1010</f>
        <v>5</v>
      </c>
      <c r="D1011">
        <f>'Exploratory Data Analysis - vid'!O1010</f>
        <v>2018</v>
      </c>
      <c r="E1011">
        <f>IF('Exploratory Data Analysis - vid'!$AF1010 = 'Multiple LR'!E$2,1,0)</f>
        <v>1</v>
      </c>
      <c r="F1011">
        <f>IF('Exploratory Data Analysis - vid'!$AF1010 = 'Multiple LR'!F$2,1,0)</f>
        <v>0</v>
      </c>
      <c r="G1011">
        <f>IF('Exploratory Data Analysis - vid'!$AF1010 = 'Multiple LR'!G$2,1,0)</f>
        <v>0</v>
      </c>
      <c r="H1011">
        <f>IF('Exploratory Data Analysis - vid'!$AF1010 = 'Multiple LR'!H$2,1,0)</f>
        <v>0</v>
      </c>
      <c r="I1011">
        <f xml:space="preserve"> IF('Exploratory Data Analysis - vid'!$AL1010='Multiple LR'!I$2,1,0)</f>
        <v>0</v>
      </c>
      <c r="J1011">
        <f xml:space="preserve"> IF('Exploratory Data Analysis - vid'!$AL1010='Multiple LR'!J$2,1,0)</f>
        <v>1</v>
      </c>
      <c r="K1011">
        <f xml:space="preserve"> IF('Exploratory Data Analysis - vid'!$AL1010='Multiple LR'!K$2,1,0)</f>
        <v>0</v>
      </c>
      <c r="L1011">
        <f xml:space="preserve"> IF('Exploratory Data Analysis - vid'!$AL1010='Multiple LR'!L$2,1,0)</f>
        <v>0</v>
      </c>
      <c r="M1011">
        <f xml:space="preserve"> IF('Exploratory Data Analysis - vid'!$AL1010='Multiple LR'!M$2,1,0)</f>
        <v>0</v>
      </c>
      <c r="N1011">
        <f xml:space="preserve"> IF('Exploratory Data Analysis - vid'!$AL1010='Multiple LR'!N$2,1,0)</f>
        <v>0</v>
      </c>
      <c r="O1011">
        <v>734</v>
      </c>
      <c r="P1011">
        <f>'Exploratory Data Analysis - vid'!V1010</f>
        <v>3213</v>
      </c>
      <c r="Q1011">
        <f t="shared" si="15"/>
        <v>8.0749603591158579</v>
      </c>
      <c r="R1011">
        <f>'Exploratory Data Analysis - vid'!X1010</f>
        <v>28</v>
      </c>
    </row>
    <row r="1012" spans="1:18" x14ac:dyDescent="0.35">
      <c r="A1012">
        <v>1010</v>
      </c>
      <c r="B1012" t="str">
        <f>'Exploratory Data Analysis - vid'!B1011</f>
        <v>dpoCZ7EV5Qo</v>
      </c>
      <c r="C1012">
        <f>'Exploratory Data Analysis - vid'!N1011</f>
        <v>5</v>
      </c>
      <c r="D1012">
        <f>'Exploratory Data Analysis - vid'!O1011</f>
        <v>2018</v>
      </c>
      <c r="E1012">
        <f>IF('Exploratory Data Analysis - vid'!$AF1011 = 'Multiple LR'!E$2,1,0)</f>
        <v>1</v>
      </c>
      <c r="F1012">
        <f>IF('Exploratory Data Analysis - vid'!$AF1011 = 'Multiple LR'!F$2,1,0)</f>
        <v>0</v>
      </c>
      <c r="G1012">
        <f>IF('Exploratory Data Analysis - vid'!$AF1011 = 'Multiple LR'!G$2,1,0)</f>
        <v>0</v>
      </c>
      <c r="H1012">
        <f>IF('Exploratory Data Analysis - vid'!$AF1011 = 'Multiple LR'!H$2,1,0)</f>
        <v>0</v>
      </c>
      <c r="I1012">
        <f xml:space="preserve"> IF('Exploratory Data Analysis - vid'!$AL1011='Multiple LR'!I$2,1,0)</f>
        <v>0</v>
      </c>
      <c r="J1012">
        <f xml:space="preserve"> IF('Exploratory Data Analysis - vid'!$AL1011='Multiple LR'!J$2,1,0)</f>
        <v>0</v>
      </c>
      <c r="K1012">
        <f xml:space="preserve"> IF('Exploratory Data Analysis - vid'!$AL1011='Multiple LR'!K$2,1,0)</f>
        <v>1</v>
      </c>
      <c r="L1012">
        <f xml:space="preserve"> IF('Exploratory Data Analysis - vid'!$AL1011='Multiple LR'!L$2,1,0)</f>
        <v>0</v>
      </c>
      <c r="M1012">
        <f xml:space="preserve"> IF('Exploratory Data Analysis - vid'!$AL1011='Multiple LR'!M$2,1,0)</f>
        <v>0</v>
      </c>
      <c r="N1012">
        <f xml:space="preserve"> IF('Exploratory Data Analysis - vid'!$AL1011='Multiple LR'!N$2,1,0)</f>
        <v>0</v>
      </c>
      <c r="O1012">
        <v>545</v>
      </c>
      <c r="P1012">
        <f>'Exploratory Data Analysis - vid'!V1011</f>
        <v>16984</v>
      </c>
      <c r="Q1012">
        <f t="shared" si="15"/>
        <v>9.7400270033830925</v>
      </c>
      <c r="R1012">
        <f>'Exploratory Data Analysis - vid'!X1011</f>
        <v>236</v>
      </c>
    </row>
    <row r="1013" spans="1:18" x14ac:dyDescent="0.35">
      <c r="A1013">
        <v>1011</v>
      </c>
      <c r="B1013" t="str">
        <f>'Exploratory Data Analysis - vid'!B1012</f>
        <v>bmyuqPkHTj0</v>
      </c>
      <c r="C1013">
        <f>'Exploratory Data Analysis - vid'!N1012</f>
        <v>5</v>
      </c>
      <c r="D1013">
        <f>'Exploratory Data Analysis - vid'!O1012</f>
        <v>2018</v>
      </c>
      <c r="E1013">
        <f>IF('Exploratory Data Analysis - vid'!$AF1012 = 'Multiple LR'!E$2,1,0)</f>
        <v>1</v>
      </c>
      <c r="F1013">
        <f>IF('Exploratory Data Analysis - vid'!$AF1012 = 'Multiple LR'!F$2,1,0)</f>
        <v>0</v>
      </c>
      <c r="G1013">
        <f>IF('Exploratory Data Analysis - vid'!$AF1012 = 'Multiple LR'!G$2,1,0)</f>
        <v>0</v>
      </c>
      <c r="H1013">
        <f>IF('Exploratory Data Analysis - vid'!$AF1012 = 'Multiple LR'!H$2,1,0)</f>
        <v>0</v>
      </c>
      <c r="I1013">
        <f xml:space="preserve"> IF('Exploratory Data Analysis - vid'!$AL1012='Multiple LR'!I$2,1,0)</f>
        <v>0</v>
      </c>
      <c r="J1013">
        <f xml:space="preserve"> IF('Exploratory Data Analysis - vid'!$AL1012='Multiple LR'!J$2,1,0)</f>
        <v>1</v>
      </c>
      <c r="K1013">
        <f xml:space="preserve"> IF('Exploratory Data Analysis - vid'!$AL1012='Multiple LR'!K$2,1,0)</f>
        <v>0</v>
      </c>
      <c r="L1013">
        <f xml:space="preserve"> IF('Exploratory Data Analysis - vid'!$AL1012='Multiple LR'!L$2,1,0)</f>
        <v>0</v>
      </c>
      <c r="M1013">
        <f xml:space="preserve"> IF('Exploratory Data Analysis - vid'!$AL1012='Multiple LR'!M$2,1,0)</f>
        <v>0</v>
      </c>
      <c r="N1013">
        <f xml:space="preserve"> IF('Exploratory Data Analysis - vid'!$AL1012='Multiple LR'!N$2,1,0)</f>
        <v>0</v>
      </c>
      <c r="O1013">
        <v>373</v>
      </c>
      <c r="P1013">
        <f>'Exploratory Data Analysis - vid'!V1012</f>
        <v>16499</v>
      </c>
      <c r="Q1013">
        <f t="shared" si="15"/>
        <v>9.711055051991444</v>
      </c>
      <c r="R1013">
        <f>'Exploratory Data Analysis - vid'!X1012</f>
        <v>244</v>
      </c>
    </row>
    <row r="1014" spans="1:18" x14ac:dyDescent="0.35">
      <c r="A1014">
        <v>1012</v>
      </c>
      <c r="B1014" t="str">
        <f>'Exploratory Data Analysis - vid'!B1013</f>
        <v>38u9gX8QBhQ</v>
      </c>
      <c r="C1014">
        <f>'Exploratory Data Analysis - vid'!N1013</f>
        <v>4</v>
      </c>
      <c r="D1014">
        <f>'Exploratory Data Analysis - vid'!O1013</f>
        <v>2018</v>
      </c>
      <c r="E1014">
        <f>IF('Exploratory Data Analysis - vid'!$AF1013 = 'Multiple LR'!E$2,1,0)</f>
        <v>1</v>
      </c>
      <c r="F1014">
        <f>IF('Exploratory Data Analysis - vid'!$AF1013 = 'Multiple LR'!F$2,1,0)</f>
        <v>0</v>
      </c>
      <c r="G1014">
        <f>IF('Exploratory Data Analysis - vid'!$AF1013 = 'Multiple LR'!G$2,1,0)</f>
        <v>0</v>
      </c>
      <c r="H1014">
        <f>IF('Exploratory Data Analysis - vid'!$AF1013 = 'Multiple LR'!H$2,1,0)</f>
        <v>0</v>
      </c>
      <c r="I1014">
        <f xml:space="preserve"> IF('Exploratory Data Analysis - vid'!$AL1013='Multiple LR'!I$2,1,0)</f>
        <v>0</v>
      </c>
      <c r="J1014">
        <f xml:space="preserve"> IF('Exploratory Data Analysis - vid'!$AL1013='Multiple LR'!J$2,1,0)</f>
        <v>1</v>
      </c>
      <c r="K1014">
        <f xml:space="preserve"> IF('Exploratory Data Analysis - vid'!$AL1013='Multiple LR'!K$2,1,0)</f>
        <v>0</v>
      </c>
      <c r="L1014">
        <f xml:space="preserve"> IF('Exploratory Data Analysis - vid'!$AL1013='Multiple LR'!L$2,1,0)</f>
        <v>0</v>
      </c>
      <c r="M1014">
        <f xml:space="preserve"> IF('Exploratory Data Analysis - vid'!$AL1013='Multiple LR'!M$2,1,0)</f>
        <v>0</v>
      </c>
      <c r="N1014">
        <f xml:space="preserve"> IF('Exploratory Data Analysis - vid'!$AL1013='Multiple LR'!N$2,1,0)</f>
        <v>0</v>
      </c>
      <c r="O1014">
        <v>603</v>
      </c>
      <c r="P1014">
        <f>'Exploratory Data Analysis - vid'!V1013</f>
        <v>5106</v>
      </c>
      <c r="Q1014">
        <f t="shared" si="15"/>
        <v>8.5381715978014299</v>
      </c>
      <c r="R1014">
        <f>'Exploratory Data Analysis - vid'!X1013</f>
        <v>71</v>
      </c>
    </row>
    <row r="1015" spans="1:18" x14ac:dyDescent="0.35">
      <c r="A1015">
        <v>1013</v>
      </c>
      <c r="B1015" t="str">
        <f>'Exploratory Data Analysis - vid'!B1014</f>
        <v>veSN7hYLTSw</v>
      </c>
      <c r="C1015">
        <f>'Exploratory Data Analysis - vid'!N1014</f>
        <v>3</v>
      </c>
      <c r="D1015">
        <f>'Exploratory Data Analysis - vid'!O1014</f>
        <v>2018</v>
      </c>
      <c r="E1015">
        <f>IF('Exploratory Data Analysis - vid'!$AF1014 = 'Multiple LR'!E$2,1,0)</f>
        <v>1</v>
      </c>
      <c r="F1015">
        <f>IF('Exploratory Data Analysis - vid'!$AF1014 = 'Multiple LR'!F$2,1,0)</f>
        <v>0</v>
      </c>
      <c r="G1015">
        <f>IF('Exploratory Data Analysis - vid'!$AF1014 = 'Multiple LR'!G$2,1,0)</f>
        <v>0</v>
      </c>
      <c r="H1015">
        <f>IF('Exploratory Data Analysis - vid'!$AF1014 = 'Multiple LR'!H$2,1,0)</f>
        <v>0</v>
      </c>
      <c r="I1015">
        <f xml:space="preserve"> IF('Exploratory Data Analysis - vid'!$AL1014='Multiple LR'!I$2,1,0)</f>
        <v>0</v>
      </c>
      <c r="J1015">
        <f xml:space="preserve"> IF('Exploratory Data Analysis - vid'!$AL1014='Multiple LR'!J$2,1,0)</f>
        <v>0</v>
      </c>
      <c r="K1015">
        <f xml:space="preserve"> IF('Exploratory Data Analysis - vid'!$AL1014='Multiple LR'!K$2,1,0)</f>
        <v>0</v>
      </c>
      <c r="L1015">
        <f xml:space="preserve"> IF('Exploratory Data Analysis - vid'!$AL1014='Multiple LR'!L$2,1,0)</f>
        <v>0</v>
      </c>
      <c r="M1015">
        <f xml:space="preserve"> IF('Exploratory Data Analysis - vid'!$AL1014='Multiple LR'!M$2,1,0)</f>
        <v>0</v>
      </c>
      <c r="N1015">
        <f xml:space="preserve"> IF('Exploratory Data Analysis - vid'!$AL1014='Multiple LR'!N$2,1,0)</f>
        <v>1</v>
      </c>
      <c r="O1015">
        <v>323</v>
      </c>
      <c r="P1015">
        <f>'Exploratory Data Analysis - vid'!V1014</f>
        <v>11726</v>
      </c>
      <c r="Q1015">
        <f t="shared" si="15"/>
        <v>9.3695638775241612</v>
      </c>
      <c r="R1015">
        <f>'Exploratory Data Analysis - vid'!X1014</f>
        <v>175</v>
      </c>
    </row>
    <row r="1016" spans="1:18" x14ac:dyDescent="0.35">
      <c r="A1016">
        <v>1014</v>
      </c>
      <c r="B1016" t="str">
        <f>'Exploratory Data Analysis - vid'!B1015</f>
        <v>1WltdTKrrEU</v>
      </c>
      <c r="C1016">
        <f>'Exploratory Data Analysis - vid'!N1015</f>
        <v>3</v>
      </c>
      <c r="D1016">
        <f>'Exploratory Data Analysis - vid'!O1015</f>
        <v>2018</v>
      </c>
      <c r="E1016">
        <f>IF('Exploratory Data Analysis - vid'!$AF1015 = 'Multiple LR'!E$2,1,0)</f>
        <v>1</v>
      </c>
      <c r="F1016">
        <f>IF('Exploratory Data Analysis - vid'!$AF1015 = 'Multiple LR'!F$2,1,0)</f>
        <v>0</v>
      </c>
      <c r="G1016">
        <f>IF('Exploratory Data Analysis - vid'!$AF1015 = 'Multiple LR'!G$2,1,0)</f>
        <v>0</v>
      </c>
      <c r="H1016">
        <f>IF('Exploratory Data Analysis - vid'!$AF1015 = 'Multiple LR'!H$2,1,0)</f>
        <v>0</v>
      </c>
      <c r="I1016">
        <f xml:space="preserve"> IF('Exploratory Data Analysis - vid'!$AL1015='Multiple LR'!I$2,1,0)</f>
        <v>0</v>
      </c>
      <c r="J1016">
        <f xml:space="preserve"> IF('Exploratory Data Analysis - vid'!$AL1015='Multiple LR'!J$2,1,0)</f>
        <v>0</v>
      </c>
      <c r="K1016">
        <f xml:space="preserve"> IF('Exploratory Data Analysis - vid'!$AL1015='Multiple LR'!K$2,1,0)</f>
        <v>0</v>
      </c>
      <c r="L1016">
        <f xml:space="preserve"> IF('Exploratory Data Analysis - vid'!$AL1015='Multiple LR'!L$2,1,0)</f>
        <v>1</v>
      </c>
      <c r="M1016">
        <f xml:space="preserve"> IF('Exploratory Data Analysis - vid'!$AL1015='Multiple LR'!M$2,1,0)</f>
        <v>0</v>
      </c>
      <c r="N1016">
        <f xml:space="preserve"> IF('Exploratory Data Analysis - vid'!$AL1015='Multiple LR'!N$2,1,0)</f>
        <v>0</v>
      </c>
      <c r="O1016">
        <v>616</v>
      </c>
      <c r="P1016">
        <f>'Exploratory Data Analysis - vid'!V1015</f>
        <v>13207</v>
      </c>
      <c r="Q1016">
        <f t="shared" si="15"/>
        <v>9.4885022710438047</v>
      </c>
      <c r="R1016">
        <f>'Exploratory Data Analysis - vid'!X1015</f>
        <v>186</v>
      </c>
    </row>
    <row r="1017" spans="1:18" x14ac:dyDescent="0.35">
      <c r="A1017">
        <v>1015</v>
      </c>
      <c r="B1017" t="str">
        <f>'Exploratory Data Analysis - vid'!B1016</f>
        <v>e5AtRxVOHE4</v>
      </c>
      <c r="C1017">
        <f>'Exploratory Data Analysis - vid'!N1016</f>
        <v>3</v>
      </c>
      <c r="D1017">
        <f>'Exploratory Data Analysis - vid'!O1016</f>
        <v>2018</v>
      </c>
      <c r="E1017">
        <f>IF('Exploratory Data Analysis - vid'!$AF1016 = 'Multiple LR'!E$2,1,0)</f>
        <v>1</v>
      </c>
      <c r="F1017">
        <f>IF('Exploratory Data Analysis - vid'!$AF1016 = 'Multiple LR'!F$2,1,0)</f>
        <v>0</v>
      </c>
      <c r="G1017">
        <f>IF('Exploratory Data Analysis - vid'!$AF1016 = 'Multiple LR'!G$2,1,0)</f>
        <v>0</v>
      </c>
      <c r="H1017">
        <f>IF('Exploratory Data Analysis - vid'!$AF1016 = 'Multiple LR'!H$2,1,0)</f>
        <v>0</v>
      </c>
      <c r="I1017">
        <f xml:space="preserve"> IF('Exploratory Data Analysis - vid'!$AL1016='Multiple LR'!I$2,1,0)</f>
        <v>0</v>
      </c>
      <c r="J1017">
        <f xml:space="preserve"> IF('Exploratory Data Analysis - vid'!$AL1016='Multiple LR'!J$2,1,0)</f>
        <v>0</v>
      </c>
      <c r="K1017">
        <f xml:space="preserve"> IF('Exploratory Data Analysis - vid'!$AL1016='Multiple LR'!K$2,1,0)</f>
        <v>1</v>
      </c>
      <c r="L1017">
        <f xml:space="preserve"> IF('Exploratory Data Analysis - vid'!$AL1016='Multiple LR'!L$2,1,0)</f>
        <v>0</v>
      </c>
      <c r="M1017">
        <f xml:space="preserve"> IF('Exploratory Data Analysis - vid'!$AL1016='Multiple LR'!M$2,1,0)</f>
        <v>0</v>
      </c>
      <c r="N1017">
        <f xml:space="preserve"> IF('Exploratory Data Analysis - vid'!$AL1016='Multiple LR'!N$2,1,0)</f>
        <v>0</v>
      </c>
      <c r="O1017">
        <v>393</v>
      </c>
      <c r="P1017">
        <f>'Exploratory Data Analysis - vid'!V1016</f>
        <v>24625</v>
      </c>
      <c r="Q1017">
        <f t="shared" si="15"/>
        <v>10.11151746604029</v>
      </c>
      <c r="R1017">
        <f>'Exploratory Data Analysis - vid'!X1016</f>
        <v>335</v>
      </c>
    </row>
    <row r="1018" spans="1:18" x14ac:dyDescent="0.35">
      <c r="A1018">
        <v>1016</v>
      </c>
      <c r="B1018" t="str">
        <f>'Exploratory Data Analysis - vid'!B1017</f>
        <v>uvJLKR1AQps</v>
      </c>
      <c r="C1018">
        <f>'Exploratory Data Analysis - vid'!N1017</f>
        <v>2</v>
      </c>
      <c r="D1018">
        <f>'Exploratory Data Analysis - vid'!O1017</f>
        <v>2018</v>
      </c>
      <c r="E1018">
        <f>IF('Exploratory Data Analysis - vid'!$AF1017 = 'Multiple LR'!E$2,1,0)</f>
        <v>1</v>
      </c>
      <c r="F1018">
        <f>IF('Exploratory Data Analysis - vid'!$AF1017 = 'Multiple LR'!F$2,1,0)</f>
        <v>0</v>
      </c>
      <c r="G1018">
        <f>IF('Exploratory Data Analysis - vid'!$AF1017 = 'Multiple LR'!G$2,1,0)</f>
        <v>0</v>
      </c>
      <c r="H1018">
        <f>IF('Exploratory Data Analysis - vid'!$AF1017 = 'Multiple LR'!H$2,1,0)</f>
        <v>0</v>
      </c>
      <c r="I1018">
        <f xml:space="preserve"> IF('Exploratory Data Analysis - vid'!$AL1017='Multiple LR'!I$2,1,0)</f>
        <v>0</v>
      </c>
      <c r="J1018">
        <f xml:space="preserve"> IF('Exploratory Data Analysis - vid'!$AL1017='Multiple LR'!J$2,1,0)</f>
        <v>0</v>
      </c>
      <c r="K1018">
        <f xml:space="preserve"> IF('Exploratory Data Analysis - vid'!$AL1017='Multiple LR'!K$2,1,0)</f>
        <v>0</v>
      </c>
      <c r="L1018">
        <f xml:space="preserve"> IF('Exploratory Data Analysis - vid'!$AL1017='Multiple LR'!L$2,1,0)</f>
        <v>1</v>
      </c>
      <c r="M1018">
        <f xml:space="preserve"> IF('Exploratory Data Analysis - vid'!$AL1017='Multiple LR'!M$2,1,0)</f>
        <v>0</v>
      </c>
      <c r="N1018">
        <f xml:space="preserve"> IF('Exploratory Data Analysis - vid'!$AL1017='Multiple LR'!N$2,1,0)</f>
        <v>0</v>
      </c>
      <c r="O1018">
        <v>493</v>
      </c>
      <c r="P1018">
        <f>'Exploratory Data Analysis - vid'!V1017</f>
        <v>78370</v>
      </c>
      <c r="Q1018">
        <f t="shared" si="15"/>
        <v>11.26919648004691</v>
      </c>
      <c r="R1018">
        <f>'Exploratory Data Analysis - vid'!X1017</f>
        <v>1229</v>
      </c>
    </row>
    <row r="1019" spans="1:18" x14ac:dyDescent="0.35">
      <c r="A1019">
        <v>1017</v>
      </c>
      <c r="B1019" t="str">
        <f>'Exploratory Data Analysis - vid'!B1018</f>
        <v>K4BySMpyXrk</v>
      </c>
      <c r="C1019">
        <f>'Exploratory Data Analysis - vid'!N1018</f>
        <v>2</v>
      </c>
      <c r="D1019">
        <f>'Exploratory Data Analysis - vid'!O1018</f>
        <v>2018</v>
      </c>
      <c r="E1019">
        <f>IF('Exploratory Data Analysis - vid'!$AF1018 = 'Multiple LR'!E$2,1,0)</f>
        <v>1</v>
      </c>
      <c r="F1019">
        <f>IF('Exploratory Data Analysis - vid'!$AF1018 = 'Multiple LR'!F$2,1,0)</f>
        <v>0</v>
      </c>
      <c r="G1019">
        <f>IF('Exploratory Data Analysis - vid'!$AF1018 = 'Multiple LR'!G$2,1,0)</f>
        <v>0</v>
      </c>
      <c r="H1019">
        <f>IF('Exploratory Data Analysis - vid'!$AF1018 = 'Multiple LR'!H$2,1,0)</f>
        <v>0</v>
      </c>
      <c r="I1019">
        <f xml:space="preserve"> IF('Exploratory Data Analysis - vid'!$AL1018='Multiple LR'!I$2,1,0)</f>
        <v>0</v>
      </c>
      <c r="J1019">
        <f xml:space="preserve"> IF('Exploratory Data Analysis - vid'!$AL1018='Multiple LR'!J$2,1,0)</f>
        <v>0</v>
      </c>
      <c r="K1019">
        <f xml:space="preserve"> IF('Exploratory Data Analysis - vid'!$AL1018='Multiple LR'!K$2,1,0)</f>
        <v>0</v>
      </c>
      <c r="L1019">
        <f xml:space="preserve"> IF('Exploratory Data Analysis - vid'!$AL1018='Multiple LR'!L$2,1,0)</f>
        <v>0</v>
      </c>
      <c r="M1019">
        <f xml:space="preserve"> IF('Exploratory Data Analysis - vid'!$AL1018='Multiple LR'!M$2,1,0)</f>
        <v>0</v>
      </c>
      <c r="N1019">
        <f xml:space="preserve"> IF('Exploratory Data Analysis - vid'!$AL1018='Multiple LR'!N$2,1,0)</f>
        <v>1</v>
      </c>
      <c r="O1019">
        <v>356</v>
      </c>
      <c r="P1019">
        <f>'Exploratory Data Analysis - vid'!V1018</f>
        <v>86474</v>
      </c>
      <c r="Q1019">
        <f t="shared" si="15"/>
        <v>11.367599069702656</v>
      </c>
      <c r="R1019">
        <f>'Exploratory Data Analysis - vid'!X1018</f>
        <v>1601</v>
      </c>
    </row>
    <row r="1020" spans="1:18" x14ac:dyDescent="0.35">
      <c r="A1020">
        <v>1018</v>
      </c>
      <c r="B1020" t="str">
        <f>'Exploratory Data Analysis - vid'!B1019</f>
        <v>8O9GwGN623c</v>
      </c>
      <c r="C1020">
        <f>'Exploratory Data Analysis - vid'!N1019</f>
        <v>2</v>
      </c>
      <c r="D1020">
        <f>'Exploratory Data Analysis - vid'!O1019</f>
        <v>2018</v>
      </c>
      <c r="E1020">
        <f>IF('Exploratory Data Analysis - vid'!$AF1019 = 'Multiple LR'!E$2,1,0)</f>
        <v>1</v>
      </c>
      <c r="F1020">
        <f>IF('Exploratory Data Analysis - vid'!$AF1019 = 'Multiple LR'!F$2,1,0)</f>
        <v>0</v>
      </c>
      <c r="G1020">
        <f>IF('Exploratory Data Analysis - vid'!$AF1019 = 'Multiple LR'!G$2,1,0)</f>
        <v>0</v>
      </c>
      <c r="H1020">
        <f>IF('Exploratory Data Analysis - vid'!$AF1019 = 'Multiple LR'!H$2,1,0)</f>
        <v>0</v>
      </c>
      <c r="I1020">
        <f xml:space="preserve"> IF('Exploratory Data Analysis - vid'!$AL1019='Multiple LR'!I$2,1,0)</f>
        <v>0</v>
      </c>
      <c r="J1020">
        <f xml:space="preserve"> IF('Exploratory Data Analysis - vid'!$AL1019='Multiple LR'!J$2,1,0)</f>
        <v>0</v>
      </c>
      <c r="K1020">
        <f xml:space="preserve"> IF('Exploratory Data Analysis - vid'!$AL1019='Multiple LR'!K$2,1,0)</f>
        <v>1</v>
      </c>
      <c r="L1020">
        <f xml:space="preserve"> IF('Exploratory Data Analysis - vid'!$AL1019='Multiple LR'!L$2,1,0)</f>
        <v>0</v>
      </c>
      <c r="M1020">
        <f xml:space="preserve"> IF('Exploratory Data Analysis - vid'!$AL1019='Multiple LR'!M$2,1,0)</f>
        <v>0</v>
      </c>
      <c r="N1020">
        <f xml:space="preserve"> IF('Exploratory Data Analysis - vid'!$AL1019='Multiple LR'!N$2,1,0)</f>
        <v>0</v>
      </c>
      <c r="O1020">
        <v>269</v>
      </c>
      <c r="P1020">
        <f>'Exploratory Data Analysis - vid'!V1019</f>
        <v>13277</v>
      </c>
      <c r="Q1020">
        <f t="shared" si="15"/>
        <v>9.4937884938959023</v>
      </c>
      <c r="R1020">
        <f>'Exploratory Data Analysis - vid'!X1019</f>
        <v>202</v>
      </c>
    </row>
    <row r="1021" spans="1:18" x14ac:dyDescent="0.35">
      <c r="A1021">
        <v>1019</v>
      </c>
      <c r="B1021" t="str">
        <f>'Exploratory Data Analysis - vid'!B1020</f>
        <v>oXJ5TmGbLG4</v>
      </c>
      <c r="C1021">
        <f>'Exploratory Data Analysis - vid'!N1020</f>
        <v>2</v>
      </c>
      <c r="D1021">
        <f>'Exploratory Data Analysis - vid'!O1020</f>
        <v>2018</v>
      </c>
      <c r="E1021">
        <f>IF('Exploratory Data Analysis - vid'!$AF1020 = 'Multiple LR'!E$2,1,0)</f>
        <v>1</v>
      </c>
      <c r="F1021">
        <f>IF('Exploratory Data Analysis - vid'!$AF1020 = 'Multiple LR'!F$2,1,0)</f>
        <v>0</v>
      </c>
      <c r="G1021">
        <f>IF('Exploratory Data Analysis - vid'!$AF1020 = 'Multiple LR'!G$2,1,0)</f>
        <v>0</v>
      </c>
      <c r="H1021">
        <f>IF('Exploratory Data Analysis - vid'!$AF1020 = 'Multiple LR'!H$2,1,0)</f>
        <v>0</v>
      </c>
      <c r="I1021">
        <f xml:space="preserve"> IF('Exploratory Data Analysis - vid'!$AL1020='Multiple LR'!I$2,1,0)</f>
        <v>0</v>
      </c>
      <c r="J1021">
        <f xml:space="preserve"> IF('Exploratory Data Analysis - vid'!$AL1020='Multiple LR'!J$2,1,0)</f>
        <v>0</v>
      </c>
      <c r="K1021">
        <f xml:space="preserve"> IF('Exploratory Data Analysis - vid'!$AL1020='Multiple LR'!K$2,1,0)</f>
        <v>0</v>
      </c>
      <c r="L1021">
        <f xml:space="preserve"> IF('Exploratory Data Analysis - vid'!$AL1020='Multiple LR'!L$2,1,0)</f>
        <v>1</v>
      </c>
      <c r="M1021">
        <f xml:space="preserve"> IF('Exploratory Data Analysis - vid'!$AL1020='Multiple LR'!M$2,1,0)</f>
        <v>0</v>
      </c>
      <c r="N1021">
        <f xml:space="preserve"> IF('Exploratory Data Analysis - vid'!$AL1020='Multiple LR'!N$2,1,0)</f>
        <v>0</v>
      </c>
      <c r="O1021">
        <v>280</v>
      </c>
      <c r="P1021">
        <f>'Exploratory Data Analysis - vid'!V1020</f>
        <v>6852</v>
      </c>
      <c r="Q1021">
        <f t="shared" si="15"/>
        <v>8.8322958594440113</v>
      </c>
      <c r="R1021">
        <f>'Exploratory Data Analysis - vid'!X1020</f>
        <v>61</v>
      </c>
    </row>
    <row r="1022" spans="1:18" x14ac:dyDescent="0.35">
      <c r="A1022">
        <v>1020</v>
      </c>
      <c r="B1022" t="str">
        <f>'Exploratory Data Analysis - vid'!B1021</f>
        <v>LD1VZZXlyEo</v>
      </c>
      <c r="C1022">
        <f>'Exploratory Data Analysis - vid'!N1021</f>
        <v>2</v>
      </c>
      <c r="D1022">
        <f>'Exploratory Data Analysis - vid'!O1021</f>
        <v>2018</v>
      </c>
      <c r="E1022">
        <f>IF('Exploratory Data Analysis - vid'!$AF1021 = 'Multiple LR'!E$2,1,0)</f>
        <v>1</v>
      </c>
      <c r="F1022">
        <f>IF('Exploratory Data Analysis - vid'!$AF1021 = 'Multiple LR'!F$2,1,0)</f>
        <v>0</v>
      </c>
      <c r="G1022">
        <f>IF('Exploratory Data Analysis - vid'!$AF1021 = 'Multiple LR'!G$2,1,0)</f>
        <v>0</v>
      </c>
      <c r="H1022">
        <f>IF('Exploratory Data Analysis - vid'!$AF1021 = 'Multiple LR'!H$2,1,0)</f>
        <v>0</v>
      </c>
      <c r="I1022">
        <f xml:space="preserve"> IF('Exploratory Data Analysis - vid'!$AL1021='Multiple LR'!I$2,1,0)</f>
        <v>0</v>
      </c>
      <c r="J1022">
        <f xml:space="preserve"> IF('Exploratory Data Analysis - vid'!$AL1021='Multiple LR'!J$2,1,0)</f>
        <v>0</v>
      </c>
      <c r="K1022">
        <f xml:space="preserve"> IF('Exploratory Data Analysis - vid'!$AL1021='Multiple LR'!K$2,1,0)</f>
        <v>0</v>
      </c>
      <c r="L1022">
        <f xml:space="preserve"> IF('Exploratory Data Analysis - vid'!$AL1021='Multiple LR'!L$2,1,0)</f>
        <v>1</v>
      </c>
      <c r="M1022">
        <f xml:space="preserve"> IF('Exploratory Data Analysis - vid'!$AL1021='Multiple LR'!M$2,1,0)</f>
        <v>0</v>
      </c>
      <c r="N1022">
        <f xml:space="preserve"> IF('Exploratory Data Analysis - vid'!$AL1021='Multiple LR'!N$2,1,0)</f>
        <v>0</v>
      </c>
      <c r="O1022">
        <v>325</v>
      </c>
      <c r="P1022">
        <f>'Exploratory Data Analysis - vid'!V1021</f>
        <v>9497</v>
      </c>
      <c r="Q1022">
        <f t="shared" si="15"/>
        <v>9.158731238242952</v>
      </c>
      <c r="R1022">
        <f>'Exploratory Data Analysis - vid'!X1021</f>
        <v>139</v>
      </c>
    </row>
    <row r="1023" spans="1:18" x14ac:dyDescent="0.35">
      <c r="A1023">
        <v>1021</v>
      </c>
      <c r="B1023" t="str">
        <f>'Exploratory Data Analysis - vid'!B1022</f>
        <v>cVInHex2UVw</v>
      </c>
      <c r="C1023">
        <f>'Exploratory Data Analysis - vid'!N1022</f>
        <v>2</v>
      </c>
      <c r="D1023">
        <f>'Exploratory Data Analysis - vid'!O1022</f>
        <v>2018</v>
      </c>
      <c r="E1023">
        <f>IF('Exploratory Data Analysis - vid'!$AF1022 = 'Multiple LR'!E$2,1,0)</f>
        <v>1</v>
      </c>
      <c r="F1023">
        <f>IF('Exploratory Data Analysis - vid'!$AF1022 = 'Multiple LR'!F$2,1,0)</f>
        <v>0</v>
      </c>
      <c r="G1023">
        <f>IF('Exploratory Data Analysis - vid'!$AF1022 = 'Multiple LR'!G$2,1,0)</f>
        <v>0</v>
      </c>
      <c r="H1023">
        <f>IF('Exploratory Data Analysis - vid'!$AF1022 = 'Multiple LR'!H$2,1,0)</f>
        <v>0</v>
      </c>
      <c r="I1023">
        <f xml:space="preserve"> IF('Exploratory Data Analysis - vid'!$AL1022='Multiple LR'!I$2,1,0)</f>
        <v>0</v>
      </c>
      <c r="J1023">
        <f xml:space="preserve"> IF('Exploratory Data Analysis - vid'!$AL1022='Multiple LR'!J$2,1,0)</f>
        <v>0</v>
      </c>
      <c r="K1023">
        <f xml:space="preserve"> IF('Exploratory Data Analysis - vid'!$AL1022='Multiple LR'!K$2,1,0)</f>
        <v>0</v>
      </c>
      <c r="L1023">
        <f xml:space="preserve"> IF('Exploratory Data Analysis - vid'!$AL1022='Multiple LR'!L$2,1,0)</f>
        <v>1</v>
      </c>
      <c r="M1023">
        <f xml:space="preserve"> IF('Exploratory Data Analysis - vid'!$AL1022='Multiple LR'!M$2,1,0)</f>
        <v>0</v>
      </c>
      <c r="N1023">
        <f xml:space="preserve"> IF('Exploratory Data Analysis - vid'!$AL1022='Multiple LR'!N$2,1,0)</f>
        <v>0</v>
      </c>
      <c r="O1023">
        <v>277</v>
      </c>
      <c r="P1023">
        <f>'Exploratory Data Analysis - vid'!V1022</f>
        <v>7438</v>
      </c>
      <c r="Q1023">
        <f t="shared" si="15"/>
        <v>8.914357274485015</v>
      </c>
      <c r="R1023">
        <f>'Exploratory Data Analysis - vid'!X1022</f>
        <v>80</v>
      </c>
    </row>
    <row r="1024" spans="1:18" x14ac:dyDescent="0.35">
      <c r="A1024">
        <v>1022</v>
      </c>
      <c r="B1024" t="str">
        <f>'Exploratory Data Analysis - vid'!B1023</f>
        <v>wU2QQKeWnfY</v>
      </c>
      <c r="C1024">
        <f>'Exploratory Data Analysis - vid'!N1023</f>
        <v>2</v>
      </c>
      <c r="D1024">
        <f>'Exploratory Data Analysis - vid'!O1023</f>
        <v>2018</v>
      </c>
      <c r="E1024">
        <f>IF('Exploratory Data Analysis - vid'!$AF1023 = 'Multiple LR'!E$2,1,0)</f>
        <v>0</v>
      </c>
      <c r="F1024">
        <f>IF('Exploratory Data Analysis - vid'!$AF1023 = 'Multiple LR'!F$2,1,0)</f>
        <v>1</v>
      </c>
      <c r="G1024">
        <f>IF('Exploratory Data Analysis - vid'!$AF1023 = 'Multiple LR'!G$2,1,0)</f>
        <v>0</v>
      </c>
      <c r="H1024">
        <f>IF('Exploratory Data Analysis - vid'!$AF1023 = 'Multiple LR'!H$2,1,0)</f>
        <v>0</v>
      </c>
      <c r="I1024">
        <f xml:space="preserve"> IF('Exploratory Data Analysis - vid'!$AL1023='Multiple LR'!I$2,1,0)</f>
        <v>1</v>
      </c>
      <c r="J1024">
        <f xml:space="preserve"> IF('Exploratory Data Analysis - vid'!$AL1023='Multiple LR'!J$2,1,0)</f>
        <v>0</v>
      </c>
      <c r="K1024">
        <f xml:space="preserve"> IF('Exploratory Data Analysis - vid'!$AL1023='Multiple LR'!K$2,1,0)</f>
        <v>0</v>
      </c>
      <c r="L1024">
        <f xml:space="preserve"> IF('Exploratory Data Analysis - vid'!$AL1023='Multiple LR'!L$2,1,0)</f>
        <v>0</v>
      </c>
      <c r="M1024">
        <f xml:space="preserve"> IF('Exploratory Data Analysis - vid'!$AL1023='Multiple LR'!M$2,1,0)</f>
        <v>0</v>
      </c>
      <c r="N1024">
        <f xml:space="preserve"> IF('Exploratory Data Analysis - vid'!$AL1023='Multiple LR'!N$2,1,0)</f>
        <v>0</v>
      </c>
      <c r="O1024">
        <v>243</v>
      </c>
      <c r="P1024">
        <f>'Exploratory Data Analysis - vid'!V1023</f>
        <v>4718</v>
      </c>
      <c r="Q1024">
        <f t="shared" si="15"/>
        <v>8.4591402599676204</v>
      </c>
      <c r="R1024">
        <f>'Exploratory Data Analysis - vid'!X1023</f>
        <v>64</v>
      </c>
    </row>
    <row r="1025" spans="1:18" x14ac:dyDescent="0.35">
      <c r="A1025">
        <v>1023</v>
      </c>
      <c r="B1025" t="str">
        <f>'Exploratory Data Analysis - vid'!B1024</f>
        <v>nNJVJFDhmzs</v>
      </c>
      <c r="C1025">
        <f>'Exploratory Data Analysis - vid'!N1024</f>
        <v>2</v>
      </c>
      <c r="D1025">
        <f>'Exploratory Data Analysis - vid'!O1024</f>
        <v>2018</v>
      </c>
      <c r="E1025">
        <f>IF('Exploratory Data Analysis - vid'!$AF1024 = 'Multiple LR'!E$2,1,0)</f>
        <v>1</v>
      </c>
      <c r="F1025">
        <f>IF('Exploratory Data Analysis - vid'!$AF1024 = 'Multiple LR'!F$2,1,0)</f>
        <v>0</v>
      </c>
      <c r="G1025">
        <f>IF('Exploratory Data Analysis - vid'!$AF1024 = 'Multiple LR'!G$2,1,0)</f>
        <v>0</v>
      </c>
      <c r="H1025">
        <f>IF('Exploratory Data Analysis - vid'!$AF1024 = 'Multiple LR'!H$2,1,0)</f>
        <v>0</v>
      </c>
      <c r="I1025">
        <f xml:space="preserve"> IF('Exploratory Data Analysis - vid'!$AL1024='Multiple LR'!I$2,1,0)</f>
        <v>0</v>
      </c>
      <c r="J1025">
        <f xml:space="preserve"> IF('Exploratory Data Analysis - vid'!$AL1024='Multiple LR'!J$2,1,0)</f>
        <v>1</v>
      </c>
      <c r="K1025">
        <f xml:space="preserve"> IF('Exploratory Data Analysis - vid'!$AL1024='Multiple LR'!K$2,1,0)</f>
        <v>0</v>
      </c>
      <c r="L1025">
        <f xml:space="preserve"> IF('Exploratory Data Analysis - vid'!$AL1024='Multiple LR'!L$2,1,0)</f>
        <v>0</v>
      </c>
      <c r="M1025">
        <f xml:space="preserve"> IF('Exploratory Data Analysis - vid'!$AL1024='Multiple LR'!M$2,1,0)</f>
        <v>0</v>
      </c>
      <c r="N1025">
        <f xml:space="preserve"> IF('Exploratory Data Analysis - vid'!$AL1024='Multiple LR'!N$2,1,0)</f>
        <v>0</v>
      </c>
      <c r="O1025">
        <v>238</v>
      </c>
      <c r="P1025">
        <f>'Exploratory Data Analysis - vid'!V1024</f>
        <v>18314</v>
      </c>
      <c r="Q1025">
        <f t="shared" si="15"/>
        <v>9.815421073667677</v>
      </c>
      <c r="R1025">
        <f>'Exploratory Data Analysis - vid'!X1024</f>
        <v>268</v>
      </c>
    </row>
    <row r="1026" spans="1:18" x14ac:dyDescent="0.35">
      <c r="A1026">
        <v>1024</v>
      </c>
      <c r="B1026" t="str">
        <f>'Exploratory Data Analysis - vid'!B1025</f>
        <v>j_KUA7lUK78</v>
      </c>
      <c r="C1026">
        <f>'Exploratory Data Analysis - vid'!N1025</f>
        <v>2</v>
      </c>
      <c r="D1026">
        <f>'Exploratory Data Analysis - vid'!O1025</f>
        <v>2018</v>
      </c>
      <c r="E1026">
        <f>IF('Exploratory Data Analysis - vid'!$AF1025 = 'Multiple LR'!E$2,1,0)</f>
        <v>0</v>
      </c>
      <c r="F1026">
        <f>IF('Exploratory Data Analysis - vid'!$AF1025 = 'Multiple LR'!F$2,1,0)</f>
        <v>0</v>
      </c>
      <c r="G1026">
        <f>IF('Exploratory Data Analysis - vid'!$AF1025 = 'Multiple LR'!G$2,1,0)</f>
        <v>1</v>
      </c>
      <c r="H1026">
        <f>IF('Exploratory Data Analysis - vid'!$AF1025 = 'Multiple LR'!H$2,1,0)</f>
        <v>0</v>
      </c>
      <c r="I1026">
        <f xml:space="preserve"> IF('Exploratory Data Analysis - vid'!$AL1025='Multiple LR'!I$2,1,0)</f>
        <v>0</v>
      </c>
      <c r="J1026">
        <f xml:space="preserve"> IF('Exploratory Data Analysis - vid'!$AL1025='Multiple LR'!J$2,1,0)</f>
        <v>1</v>
      </c>
      <c r="K1026">
        <f xml:space="preserve"> IF('Exploratory Data Analysis - vid'!$AL1025='Multiple LR'!K$2,1,0)</f>
        <v>0</v>
      </c>
      <c r="L1026">
        <f xml:space="preserve"> IF('Exploratory Data Analysis - vid'!$AL1025='Multiple LR'!L$2,1,0)</f>
        <v>0</v>
      </c>
      <c r="M1026">
        <f xml:space="preserve"> IF('Exploratory Data Analysis - vid'!$AL1025='Multiple LR'!M$2,1,0)</f>
        <v>0</v>
      </c>
      <c r="N1026">
        <f xml:space="preserve"> IF('Exploratory Data Analysis - vid'!$AL1025='Multiple LR'!N$2,1,0)</f>
        <v>0</v>
      </c>
      <c r="O1026">
        <v>294</v>
      </c>
      <c r="P1026">
        <f>'Exploratory Data Analysis - vid'!V1025</f>
        <v>19363</v>
      </c>
      <c r="Q1026">
        <f t="shared" si="15"/>
        <v>9.8711193075033989</v>
      </c>
      <c r="R1026">
        <f>'Exploratory Data Analysis - vid'!X1025</f>
        <v>265</v>
      </c>
    </row>
    <row r="1027" spans="1:18" x14ac:dyDescent="0.35">
      <c r="A1027">
        <v>1025</v>
      </c>
      <c r="B1027" t="str">
        <f>'Exploratory Data Analysis - vid'!B1026</f>
        <v>nQVSlb-cmWA</v>
      </c>
      <c r="C1027">
        <f>'Exploratory Data Analysis - vid'!N1026</f>
        <v>2</v>
      </c>
      <c r="D1027">
        <f>'Exploratory Data Analysis - vid'!O1026</f>
        <v>2018</v>
      </c>
      <c r="E1027">
        <f>IF('Exploratory Data Analysis - vid'!$AF1026 = 'Multiple LR'!E$2,1,0)</f>
        <v>1</v>
      </c>
      <c r="F1027">
        <f>IF('Exploratory Data Analysis - vid'!$AF1026 = 'Multiple LR'!F$2,1,0)</f>
        <v>0</v>
      </c>
      <c r="G1027">
        <f>IF('Exploratory Data Analysis - vid'!$AF1026 = 'Multiple LR'!G$2,1,0)</f>
        <v>0</v>
      </c>
      <c r="H1027">
        <f>IF('Exploratory Data Analysis - vid'!$AF1026 = 'Multiple LR'!H$2,1,0)</f>
        <v>0</v>
      </c>
      <c r="I1027">
        <f xml:space="preserve"> IF('Exploratory Data Analysis - vid'!$AL1026='Multiple LR'!I$2,1,0)</f>
        <v>0</v>
      </c>
      <c r="J1027">
        <f xml:space="preserve"> IF('Exploratory Data Analysis - vid'!$AL1026='Multiple LR'!J$2,1,0)</f>
        <v>1</v>
      </c>
      <c r="K1027">
        <f xml:space="preserve"> IF('Exploratory Data Analysis - vid'!$AL1026='Multiple LR'!K$2,1,0)</f>
        <v>0</v>
      </c>
      <c r="L1027">
        <f xml:space="preserve"> IF('Exploratory Data Analysis - vid'!$AL1026='Multiple LR'!L$2,1,0)</f>
        <v>0</v>
      </c>
      <c r="M1027">
        <f xml:space="preserve"> IF('Exploratory Data Analysis - vid'!$AL1026='Multiple LR'!M$2,1,0)</f>
        <v>0</v>
      </c>
      <c r="N1027">
        <f xml:space="preserve"> IF('Exploratory Data Analysis - vid'!$AL1026='Multiple LR'!N$2,1,0)</f>
        <v>0</v>
      </c>
      <c r="O1027">
        <v>266</v>
      </c>
      <c r="P1027">
        <f>'Exploratory Data Analysis - vid'!V1026</f>
        <v>54348</v>
      </c>
      <c r="Q1027">
        <f t="shared" si="15"/>
        <v>10.903163093344213</v>
      </c>
      <c r="R1027">
        <f>'Exploratory Data Analysis - vid'!X1026</f>
        <v>900</v>
      </c>
    </row>
    <row r="1028" spans="1:18" x14ac:dyDescent="0.35">
      <c r="A1028">
        <v>1026</v>
      </c>
      <c r="B1028" t="str">
        <f>'Exploratory Data Analysis - vid'!B1027</f>
        <v>LNm66wRLIxc</v>
      </c>
      <c r="C1028">
        <f>'Exploratory Data Analysis - vid'!N1027</f>
        <v>2</v>
      </c>
      <c r="D1028">
        <f>'Exploratory Data Analysis - vid'!O1027</f>
        <v>2018</v>
      </c>
      <c r="E1028">
        <f>IF('Exploratory Data Analysis - vid'!$AF1027 = 'Multiple LR'!E$2,1,0)</f>
        <v>1</v>
      </c>
      <c r="F1028">
        <f>IF('Exploratory Data Analysis - vid'!$AF1027 = 'Multiple LR'!F$2,1,0)</f>
        <v>0</v>
      </c>
      <c r="G1028">
        <f>IF('Exploratory Data Analysis - vid'!$AF1027 = 'Multiple LR'!G$2,1,0)</f>
        <v>0</v>
      </c>
      <c r="H1028">
        <f>IF('Exploratory Data Analysis - vid'!$AF1027 = 'Multiple LR'!H$2,1,0)</f>
        <v>0</v>
      </c>
      <c r="I1028">
        <f xml:space="preserve"> IF('Exploratory Data Analysis - vid'!$AL1027='Multiple LR'!I$2,1,0)</f>
        <v>0</v>
      </c>
      <c r="J1028">
        <f xml:space="preserve"> IF('Exploratory Data Analysis - vid'!$AL1027='Multiple LR'!J$2,1,0)</f>
        <v>1</v>
      </c>
      <c r="K1028">
        <f xml:space="preserve"> IF('Exploratory Data Analysis - vid'!$AL1027='Multiple LR'!K$2,1,0)</f>
        <v>0</v>
      </c>
      <c r="L1028">
        <f xml:space="preserve"> IF('Exploratory Data Analysis - vid'!$AL1027='Multiple LR'!L$2,1,0)</f>
        <v>0</v>
      </c>
      <c r="M1028">
        <f xml:space="preserve"> IF('Exploratory Data Analysis - vid'!$AL1027='Multiple LR'!M$2,1,0)</f>
        <v>0</v>
      </c>
      <c r="N1028">
        <f xml:space="preserve"> IF('Exploratory Data Analysis - vid'!$AL1027='Multiple LR'!N$2,1,0)</f>
        <v>0</v>
      </c>
      <c r="O1028">
        <v>358</v>
      </c>
      <c r="P1028">
        <f>'Exploratory Data Analysis - vid'!V1027</f>
        <v>14383</v>
      </c>
      <c r="Q1028">
        <f t="shared" ref="Q1028:Q1041" si="16">LN(P1028)</f>
        <v>9.5738022326038887</v>
      </c>
      <c r="R1028">
        <f>'Exploratory Data Analysis - vid'!X1027</f>
        <v>231</v>
      </c>
    </row>
    <row r="1029" spans="1:18" x14ac:dyDescent="0.35">
      <c r="A1029">
        <v>1027</v>
      </c>
      <c r="B1029" t="str">
        <f>'Exploratory Data Analysis - vid'!B1028</f>
        <v>IrxbnMuYUWc</v>
      </c>
      <c r="C1029">
        <f>'Exploratory Data Analysis - vid'!N1028</f>
        <v>2</v>
      </c>
      <c r="D1029">
        <f>'Exploratory Data Analysis - vid'!O1028</f>
        <v>2018</v>
      </c>
      <c r="E1029">
        <f>IF('Exploratory Data Analysis - vid'!$AF1028 = 'Multiple LR'!E$2,1,0)</f>
        <v>1</v>
      </c>
      <c r="F1029">
        <f>IF('Exploratory Data Analysis - vid'!$AF1028 = 'Multiple LR'!F$2,1,0)</f>
        <v>0</v>
      </c>
      <c r="G1029">
        <f>IF('Exploratory Data Analysis - vid'!$AF1028 = 'Multiple LR'!G$2,1,0)</f>
        <v>0</v>
      </c>
      <c r="H1029">
        <f>IF('Exploratory Data Analysis - vid'!$AF1028 = 'Multiple LR'!H$2,1,0)</f>
        <v>0</v>
      </c>
      <c r="I1029">
        <f xml:space="preserve"> IF('Exploratory Data Analysis - vid'!$AL1028='Multiple LR'!I$2,1,0)</f>
        <v>0</v>
      </c>
      <c r="J1029">
        <f xml:space="preserve"> IF('Exploratory Data Analysis - vid'!$AL1028='Multiple LR'!J$2,1,0)</f>
        <v>0</v>
      </c>
      <c r="K1029">
        <f xml:space="preserve"> IF('Exploratory Data Analysis - vid'!$AL1028='Multiple LR'!K$2,1,0)</f>
        <v>0</v>
      </c>
      <c r="L1029">
        <f xml:space="preserve"> IF('Exploratory Data Analysis - vid'!$AL1028='Multiple LR'!L$2,1,0)</f>
        <v>1</v>
      </c>
      <c r="M1029">
        <f xml:space="preserve"> IF('Exploratory Data Analysis - vid'!$AL1028='Multiple LR'!M$2,1,0)</f>
        <v>0</v>
      </c>
      <c r="N1029">
        <f xml:space="preserve"> IF('Exploratory Data Analysis - vid'!$AL1028='Multiple LR'!N$2,1,0)</f>
        <v>0</v>
      </c>
      <c r="O1029">
        <v>334</v>
      </c>
      <c r="P1029">
        <f>'Exploratory Data Analysis - vid'!V1028</f>
        <v>21973</v>
      </c>
      <c r="Q1029">
        <f t="shared" si="16"/>
        <v>9.9975697058972663</v>
      </c>
      <c r="R1029">
        <f>'Exploratory Data Analysis - vid'!X1028</f>
        <v>315</v>
      </c>
    </row>
    <row r="1030" spans="1:18" x14ac:dyDescent="0.35">
      <c r="A1030">
        <v>1028</v>
      </c>
      <c r="B1030" t="str">
        <f>'Exploratory Data Analysis - vid'!B1029</f>
        <v>14MawYoWyIM</v>
      </c>
      <c r="C1030">
        <f>'Exploratory Data Analysis - vid'!N1029</f>
        <v>2</v>
      </c>
      <c r="D1030">
        <f>'Exploratory Data Analysis - vid'!O1029</f>
        <v>2018</v>
      </c>
      <c r="E1030">
        <f>IF('Exploratory Data Analysis - vid'!$AF1029 = 'Multiple LR'!E$2,1,0)</f>
        <v>1</v>
      </c>
      <c r="F1030">
        <f>IF('Exploratory Data Analysis - vid'!$AF1029 = 'Multiple LR'!F$2,1,0)</f>
        <v>0</v>
      </c>
      <c r="G1030">
        <f>IF('Exploratory Data Analysis - vid'!$AF1029 = 'Multiple LR'!G$2,1,0)</f>
        <v>0</v>
      </c>
      <c r="H1030">
        <f>IF('Exploratory Data Analysis - vid'!$AF1029 = 'Multiple LR'!H$2,1,0)</f>
        <v>0</v>
      </c>
      <c r="I1030">
        <f xml:space="preserve"> IF('Exploratory Data Analysis - vid'!$AL1029='Multiple LR'!I$2,1,0)</f>
        <v>0</v>
      </c>
      <c r="J1030">
        <f xml:space="preserve"> IF('Exploratory Data Analysis - vid'!$AL1029='Multiple LR'!J$2,1,0)</f>
        <v>1</v>
      </c>
      <c r="K1030">
        <f xml:space="preserve"> IF('Exploratory Data Analysis - vid'!$AL1029='Multiple LR'!K$2,1,0)</f>
        <v>0</v>
      </c>
      <c r="L1030">
        <f xml:space="preserve"> IF('Exploratory Data Analysis - vid'!$AL1029='Multiple LR'!L$2,1,0)</f>
        <v>0</v>
      </c>
      <c r="M1030">
        <f xml:space="preserve"> IF('Exploratory Data Analysis - vid'!$AL1029='Multiple LR'!M$2,1,0)</f>
        <v>0</v>
      </c>
      <c r="N1030">
        <f xml:space="preserve"> IF('Exploratory Data Analysis - vid'!$AL1029='Multiple LR'!N$2,1,0)</f>
        <v>0</v>
      </c>
      <c r="O1030">
        <v>348</v>
      </c>
      <c r="P1030">
        <f>'Exploratory Data Analysis - vid'!V1029</f>
        <v>20071</v>
      </c>
      <c r="Q1030">
        <f t="shared" si="16"/>
        <v>9.9070312661594926</v>
      </c>
      <c r="R1030">
        <f>'Exploratory Data Analysis - vid'!X1029</f>
        <v>240</v>
      </c>
    </row>
    <row r="1031" spans="1:18" x14ac:dyDescent="0.35">
      <c r="A1031">
        <v>1029</v>
      </c>
      <c r="B1031" t="str">
        <f>'Exploratory Data Analysis - vid'!B1030</f>
        <v>wPV61JAx1AU</v>
      </c>
      <c r="C1031">
        <f>'Exploratory Data Analysis - vid'!N1030</f>
        <v>2</v>
      </c>
      <c r="D1031">
        <f>'Exploratory Data Analysis - vid'!O1030</f>
        <v>2018</v>
      </c>
      <c r="E1031">
        <f>IF('Exploratory Data Analysis - vid'!$AF1030 = 'Multiple LR'!E$2,1,0)</f>
        <v>1</v>
      </c>
      <c r="F1031">
        <f>IF('Exploratory Data Analysis - vid'!$AF1030 = 'Multiple LR'!F$2,1,0)</f>
        <v>0</v>
      </c>
      <c r="G1031">
        <f>IF('Exploratory Data Analysis - vid'!$AF1030 = 'Multiple LR'!G$2,1,0)</f>
        <v>0</v>
      </c>
      <c r="H1031">
        <f>IF('Exploratory Data Analysis - vid'!$AF1030 = 'Multiple LR'!H$2,1,0)</f>
        <v>0</v>
      </c>
      <c r="I1031">
        <f xml:space="preserve"> IF('Exploratory Data Analysis - vid'!$AL1030='Multiple LR'!I$2,1,0)</f>
        <v>0</v>
      </c>
      <c r="J1031">
        <f xml:space="preserve"> IF('Exploratory Data Analysis - vid'!$AL1030='Multiple LR'!J$2,1,0)</f>
        <v>0</v>
      </c>
      <c r="K1031">
        <f xml:space="preserve"> IF('Exploratory Data Analysis - vid'!$AL1030='Multiple LR'!K$2,1,0)</f>
        <v>0</v>
      </c>
      <c r="L1031">
        <f xml:space="preserve"> IF('Exploratory Data Analysis - vid'!$AL1030='Multiple LR'!L$2,1,0)</f>
        <v>1</v>
      </c>
      <c r="M1031">
        <f xml:space="preserve"> IF('Exploratory Data Analysis - vid'!$AL1030='Multiple LR'!M$2,1,0)</f>
        <v>0</v>
      </c>
      <c r="N1031">
        <f xml:space="preserve"> IF('Exploratory Data Analysis - vid'!$AL1030='Multiple LR'!N$2,1,0)</f>
        <v>0</v>
      </c>
      <c r="O1031">
        <v>259</v>
      </c>
      <c r="P1031">
        <f>'Exploratory Data Analysis - vid'!V1030</f>
        <v>20933</v>
      </c>
      <c r="Q1031">
        <f t="shared" si="16"/>
        <v>9.9490821400945197</v>
      </c>
      <c r="R1031">
        <f>'Exploratory Data Analysis - vid'!X1030</f>
        <v>300</v>
      </c>
    </row>
    <row r="1032" spans="1:18" x14ac:dyDescent="0.35">
      <c r="A1032">
        <v>1030</v>
      </c>
      <c r="B1032" t="str">
        <f>'Exploratory Data Analysis - vid'!B1031</f>
        <v>xP0vM86DoBQ</v>
      </c>
      <c r="C1032">
        <f>'Exploratory Data Analysis - vid'!N1031</f>
        <v>2</v>
      </c>
      <c r="D1032">
        <f>'Exploratory Data Analysis - vid'!O1031</f>
        <v>2018</v>
      </c>
      <c r="E1032">
        <f>IF('Exploratory Data Analysis - vid'!$AF1031 = 'Multiple LR'!E$2,1,0)</f>
        <v>1</v>
      </c>
      <c r="F1032">
        <f>IF('Exploratory Data Analysis - vid'!$AF1031 = 'Multiple LR'!F$2,1,0)</f>
        <v>0</v>
      </c>
      <c r="G1032">
        <f>IF('Exploratory Data Analysis - vid'!$AF1031 = 'Multiple LR'!G$2,1,0)</f>
        <v>0</v>
      </c>
      <c r="H1032">
        <f>IF('Exploratory Data Analysis - vid'!$AF1031 = 'Multiple LR'!H$2,1,0)</f>
        <v>0</v>
      </c>
      <c r="I1032">
        <f xml:space="preserve"> IF('Exploratory Data Analysis - vid'!$AL1031='Multiple LR'!I$2,1,0)</f>
        <v>0</v>
      </c>
      <c r="J1032">
        <f xml:space="preserve"> IF('Exploratory Data Analysis - vid'!$AL1031='Multiple LR'!J$2,1,0)</f>
        <v>0</v>
      </c>
      <c r="K1032">
        <f xml:space="preserve"> IF('Exploratory Data Analysis - vid'!$AL1031='Multiple LR'!K$2,1,0)</f>
        <v>0</v>
      </c>
      <c r="L1032">
        <f xml:space="preserve"> IF('Exploratory Data Analysis - vid'!$AL1031='Multiple LR'!L$2,1,0)</f>
        <v>1</v>
      </c>
      <c r="M1032">
        <f xml:space="preserve"> IF('Exploratory Data Analysis - vid'!$AL1031='Multiple LR'!M$2,1,0)</f>
        <v>0</v>
      </c>
      <c r="N1032">
        <f xml:space="preserve"> IF('Exploratory Data Analysis - vid'!$AL1031='Multiple LR'!N$2,1,0)</f>
        <v>0</v>
      </c>
      <c r="O1032">
        <v>482</v>
      </c>
      <c r="P1032">
        <f>'Exploratory Data Analysis - vid'!V1031</f>
        <v>27525</v>
      </c>
      <c r="Q1032">
        <f t="shared" si="16"/>
        <v>10.22284996159088</v>
      </c>
      <c r="R1032">
        <f>'Exploratory Data Analysis - vid'!X1031</f>
        <v>492</v>
      </c>
    </row>
    <row r="1033" spans="1:18" x14ac:dyDescent="0.35">
      <c r="A1033">
        <v>1031</v>
      </c>
      <c r="B1033" t="str">
        <f>'Exploratory Data Analysis - vid'!B1032</f>
        <v>1XIJUQHkCdU</v>
      </c>
      <c r="C1033">
        <f>'Exploratory Data Analysis - vid'!N1032</f>
        <v>2</v>
      </c>
      <c r="D1033">
        <f>'Exploratory Data Analysis - vid'!O1032</f>
        <v>2018</v>
      </c>
      <c r="E1033">
        <f>IF('Exploratory Data Analysis - vid'!$AF1032 = 'Multiple LR'!E$2,1,0)</f>
        <v>0</v>
      </c>
      <c r="F1033">
        <f>IF('Exploratory Data Analysis - vid'!$AF1032 = 'Multiple LR'!F$2,1,0)</f>
        <v>0</v>
      </c>
      <c r="G1033">
        <f>IF('Exploratory Data Analysis - vid'!$AF1032 = 'Multiple LR'!G$2,1,0)</f>
        <v>1</v>
      </c>
      <c r="H1033">
        <f>IF('Exploratory Data Analysis - vid'!$AF1032 = 'Multiple LR'!H$2,1,0)</f>
        <v>0</v>
      </c>
      <c r="I1033">
        <f xml:space="preserve"> IF('Exploratory Data Analysis - vid'!$AL1032='Multiple LR'!I$2,1,0)</f>
        <v>1</v>
      </c>
      <c r="J1033">
        <f xml:space="preserve"> IF('Exploratory Data Analysis - vid'!$AL1032='Multiple LR'!J$2,1,0)</f>
        <v>0</v>
      </c>
      <c r="K1033">
        <f xml:space="preserve"> IF('Exploratory Data Analysis - vid'!$AL1032='Multiple LR'!K$2,1,0)</f>
        <v>0</v>
      </c>
      <c r="L1033">
        <f xml:space="preserve"> IF('Exploratory Data Analysis - vid'!$AL1032='Multiple LR'!L$2,1,0)</f>
        <v>0</v>
      </c>
      <c r="M1033">
        <f xml:space="preserve"> IF('Exploratory Data Analysis - vid'!$AL1032='Multiple LR'!M$2,1,0)</f>
        <v>0</v>
      </c>
      <c r="N1033">
        <f xml:space="preserve"> IF('Exploratory Data Analysis - vid'!$AL1032='Multiple LR'!N$2,1,0)</f>
        <v>0</v>
      </c>
      <c r="O1033">
        <v>720</v>
      </c>
      <c r="P1033">
        <f>'Exploratory Data Analysis - vid'!V1032</f>
        <v>67036</v>
      </c>
      <c r="Q1033">
        <f t="shared" si="16"/>
        <v>11.112985067504765</v>
      </c>
      <c r="R1033">
        <f>'Exploratory Data Analysis - vid'!X1032</f>
        <v>946</v>
      </c>
    </row>
    <row r="1034" spans="1:18" x14ac:dyDescent="0.35">
      <c r="A1034">
        <v>1032</v>
      </c>
      <c r="B1034" t="str">
        <f>'Exploratory Data Analysis - vid'!B1033</f>
        <v>eRqpJu1y6x0</v>
      </c>
      <c r="C1034">
        <f>'Exploratory Data Analysis - vid'!N1033</f>
        <v>2</v>
      </c>
      <c r="D1034">
        <f>'Exploratory Data Analysis - vid'!O1033</f>
        <v>2018</v>
      </c>
      <c r="E1034">
        <f>IF('Exploratory Data Analysis - vid'!$AF1033 = 'Multiple LR'!E$2,1,0)</f>
        <v>1</v>
      </c>
      <c r="F1034">
        <f>IF('Exploratory Data Analysis - vid'!$AF1033 = 'Multiple LR'!F$2,1,0)</f>
        <v>0</v>
      </c>
      <c r="G1034">
        <f>IF('Exploratory Data Analysis - vid'!$AF1033 = 'Multiple LR'!G$2,1,0)</f>
        <v>0</v>
      </c>
      <c r="H1034">
        <f>IF('Exploratory Data Analysis - vid'!$AF1033 = 'Multiple LR'!H$2,1,0)</f>
        <v>0</v>
      </c>
      <c r="I1034">
        <f xml:space="preserve"> IF('Exploratory Data Analysis - vid'!$AL1033='Multiple LR'!I$2,1,0)</f>
        <v>0</v>
      </c>
      <c r="J1034">
        <f xml:space="preserve"> IF('Exploratory Data Analysis - vid'!$AL1033='Multiple LR'!J$2,1,0)</f>
        <v>0</v>
      </c>
      <c r="K1034">
        <f xml:space="preserve"> IF('Exploratory Data Analysis - vid'!$AL1033='Multiple LR'!K$2,1,0)</f>
        <v>0</v>
      </c>
      <c r="L1034">
        <f xml:space="preserve"> IF('Exploratory Data Analysis - vid'!$AL1033='Multiple LR'!L$2,1,0)</f>
        <v>0</v>
      </c>
      <c r="M1034">
        <f xml:space="preserve"> IF('Exploratory Data Analysis - vid'!$AL1033='Multiple LR'!M$2,1,0)</f>
        <v>0</v>
      </c>
      <c r="N1034">
        <f xml:space="preserve"> IF('Exploratory Data Analysis - vid'!$AL1033='Multiple LR'!N$2,1,0)</f>
        <v>1</v>
      </c>
      <c r="O1034">
        <v>390</v>
      </c>
      <c r="P1034">
        <f>'Exploratory Data Analysis - vid'!V1033</f>
        <v>13155</v>
      </c>
      <c r="Q1034">
        <f t="shared" si="16"/>
        <v>9.4845571934743926</v>
      </c>
      <c r="R1034">
        <f>'Exploratory Data Analysis - vid'!X1033</f>
        <v>172</v>
      </c>
    </row>
    <row r="1035" spans="1:18" x14ac:dyDescent="0.35">
      <c r="A1035">
        <v>1033</v>
      </c>
      <c r="B1035" t="str">
        <f>'Exploratory Data Analysis - vid'!B1034</f>
        <v>xfyhSov-wUo</v>
      </c>
      <c r="C1035">
        <f>'Exploratory Data Analysis - vid'!N1034</f>
        <v>2</v>
      </c>
      <c r="D1035">
        <f>'Exploratory Data Analysis - vid'!O1034</f>
        <v>2018</v>
      </c>
      <c r="E1035">
        <f>IF('Exploratory Data Analysis - vid'!$AF1034 = 'Multiple LR'!E$2,1,0)</f>
        <v>1</v>
      </c>
      <c r="F1035">
        <f>IF('Exploratory Data Analysis - vid'!$AF1034 = 'Multiple LR'!F$2,1,0)</f>
        <v>0</v>
      </c>
      <c r="G1035">
        <f>IF('Exploratory Data Analysis - vid'!$AF1034 = 'Multiple LR'!G$2,1,0)</f>
        <v>0</v>
      </c>
      <c r="H1035">
        <f>IF('Exploratory Data Analysis - vid'!$AF1034 = 'Multiple LR'!H$2,1,0)</f>
        <v>0</v>
      </c>
      <c r="I1035">
        <f xml:space="preserve"> IF('Exploratory Data Analysis - vid'!$AL1034='Multiple LR'!I$2,1,0)</f>
        <v>0</v>
      </c>
      <c r="J1035">
        <f xml:space="preserve"> IF('Exploratory Data Analysis - vid'!$AL1034='Multiple LR'!J$2,1,0)</f>
        <v>0</v>
      </c>
      <c r="K1035">
        <f xml:space="preserve"> IF('Exploratory Data Analysis - vid'!$AL1034='Multiple LR'!K$2,1,0)</f>
        <v>1</v>
      </c>
      <c r="L1035">
        <f xml:space="preserve"> IF('Exploratory Data Analysis - vid'!$AL1034='Multiple LR'!L$2,1,0)</f>
        <v>0</v>
      </c>
      <c r="M1035">
        <f xml:space="preserve"> IF('Exploratory Data Analysis - vid'!$AL1034='Multiple LR'!M$2,1,0)</f>
        <v>0</v>
      </c>
      <c r="N1035">
        <f xml:space="preserve"> IF('Exploratory Data Analysis - vid'!$AL1034='Multiple LR'!N$2,1,0)</f>
        <v>0</v>
      </c>
      <c r="O1035">
        <v>281</v>
      </c>
      <c r="P1035">
        <f>'Exploratory Data Analysis - vid'!V1034</f>
        <v>28642</v>
      </c>
      <c r="Q1035">
        <f t="shared" si="16"/>
        <v>10.262629451038649</v>
      </c>
      <c r="R1035">
        <f>'Exploratory Data Analysis - vid'!X1034</f>
        <v>360</v>
      </c>
    </row>
    <row r="1036" spans="1:18" x14ac:dyDescent="0.35">
      <c r="A1036">
        <v>1034</v>
      </c>
      <c r="B1036" t="str">
        <f>'Exploratory Data Analysis - vid'!B1035</f>
        <v>TzQpyh07AM4</v>
      </c>
      <c r="C1036">
        <f>'Exploratory Data Analysis - vid'!N1035</f>
        <v>2</v>
      </c>
      <c r="D1036">
        <f>'Exploratory Data Analysis - vid'!O1035</f>
        <v>2018</v>
      </c>
      <c r="E1036">
        <f>IF('Exploratory Data Analysis - vid'!$AF1035 = 'Multiple LR'!E$2,1,0)</f>
        <v>1</v>
      </c>
      <c r="F1036">
        <f>IF('Exploratory Data Analysis - vid'!$AF1035 = 'Multiple LR'!F$2,1,0)</f>
        <v>0</v>
      </c>
      <c r="G1036">
        <f>IF('Exploratory Data Analysis - vid'!$AF1035 = 'Multiple LR'!G$2,1,0)</f>
        <v>0</v>
      </c>
      <c r="H1036">
        <f>IF('Exploratory Data Analysis - vid'!$AF1035 = 'Multiple LR'!H$2,1,0)</f>
        <v>0</v>
      </c>
      <c r="I1036">
        <f xml:space="preserve"> IF('Exploratory Data Analysis - vid'!$AL1035='Multiple LR'!I$2,1,0)</f>
        <v>0</v>
      </c>
      <c r="J1036">
        <f xml:space="preserve"> IF('Exploratory Data Analysis - vid'!$AL1035='Multiple LR'!J$2,1,0)</f>
        <v>0</v>
      </c>
      <c r="K1036">
        <f xml:space="preserve"> IF('Exploratory Data Analysis - vid'!$AL1035='Multiple LR'!K$2,1,0)</f>
        <v>0</v>
      </c>
      <c r="L1036">
        <f xml:space="preserve"> IF('Exploratory Data Analysis - vid'!$AL1035='Multiple LR'!L$2,1,0)</f>
        <v>1</v>
      </c>
      <c r="M1036">
        <f xml:space="preserve"> IF('Exploratory Data Analysis - vid'!$AL1035='Multiple LR'!M$2,1,0)</f>
        <v>0</v>
      </c>
      <c r="N1036">
        <f xml:space="preserve"> IF('Exploratory Data Analysis - vid'!$AL1035='Multiple LR'!N$2,1,0)</f>
        <v>0</v>
      </c>
      <c r="O1036">
        <v>305</v>
      </c>
      <c r="P1036">
        <f>'Exploratory Data Analysis - vid'!V1035</f>
        <v>13139</v>
      </c>
      <c r="Q1036">
        <f t="shared" si="16"/>
        <v>9.483340185641822</v>
      </c>
      <c r="R1036">
        <f>'Exploratory Data Analysis - vid'!X1035</f>
        <v>203</v>
      </c>
    </row>
    <row r="1037" spans="1:18" x14ac:dyDescent="0.35">
      <c r="A1037">
        <v>1035</v>
      </c>
      <c r="B1037" t="str">
        <f>'Exploratory Data Analysis - vid'!B1036</f>
        <v>GOHg1DoKQvU</v>
      </c>
      <c r="C1037">
        <f>'Exploratory Data Analysis - vid'!N1036</f>
        <v>2</v>
      </c>
      <c r="D1037">
        <f>'Exploratory Data Analysis - vid'!O1036</f>
        <v>2018</v>
      </c>
      <c r="E1037">
        <f>IF('Exploratory Data Analysis - vid'!$AF1036 = 'Multiple LR'!E$2,1,0)</f>
        <v>1</v>
      </c>
      <c r="F1037">
        <f>IF('Exploratory Data Analysis - vid'!$AF1036 = 'Multiple LR'!F$2,1,0)</f>
        <v>0</v>
      </c>
      <c r="G1037">
        <f>IF('Exploratory Data Analysis - vid'!$AF1036 = 'Multiple LR'!G$2,1,0)</f>
        <v>0</v>
      </c>
      <c r="H1037">
        <f>IF('Exploratory Data Analysis - vid'!$AF1036 = 'Multiple LR'!H$2,1,0)</f>
        <v>0</v>
      </c>
      <c r="I1037">
        <f xml:space="preserve"> IF('Exploratory Data Analysis - vid'!$AL1036='Multiple LR'!I$2,1,0)</f>
        <v>0</v>
      </c>
      <c r="J1037">
        <f xml:space="preserve"> IF('Exploratory Data Analysis - vid'!$AL1036='Multiple LR'!J$2,1,0)</f>
        <v>0</v>
      </c>
      <c r="K1037">
        <f xml:space="preserve"> IF('Exploratory Data Analysis - vid'!$AL1036='Multiple LR'!K$2,1,0)</f>
        <v>0</v>
      </c>
      <c r="L1037">
        <f xml:space="preserve"> IF('Exploratory Data Analysis - vid'!$AL1036='Multiple LR'!L$2,1,0)</f>
        <v>1</v>
      </c>
      <c r="M1037">
        <f xml:space="preserve"> IF('Exploratory Data Analysis - vid'!$AL1036='Multiple LR'!M$2,1,0)</f>
        <v>0</v>
      </c>
      <c r="N1037">
        <f xml:space="preserve"> IF('Exploratory Data Analysis - vid'!$AL1036='Multiple LR'!N$2,1,0)</f>
        <v>0</v>
      </c>
      <c r="O1037">
        <v>553</v>
      </c>
      <c r="P1037">
        <f>'Exploratory Data Analysis - vid'!V1036</f>
        <v>20605</v>
      </c>
      <c r="Q1037">
        <f t="shared" si="16"/>
        <v>9.933289043772918</v>
      </c>
      <c r="R1037">
        <f>'Exploratory Data Analysis - vid'!X1036</f>
        <v>233</v>
      </c>
    </row>
    <row r="1038" spans="1:18" x14ac:dyDescent="0.35">
      <c r="A1038">
        <v>1036</v>
      </c>
      <c r="B1038" t="str">
        <f>'Exploratory Data Analysis - vid'!B1037</f>
        <v>nQnHgHmt5HY</v>
      </c>
      <c r="C1038">
        <f>'Exploratory Data Analysis - vid'!N1037</f>
        <v>2</v>
      </c>
      <c r="D1038">
        <f>'Exploratory Data Analysis - vid'!O1037</f>
        <v>2018</v>
      </c>
      <c r="E1038">
        <f>IF('Exploratory Data Analysis - vid'!$AF1037 = 'Multiple LR'!E$2,1,0)</f>
        <v>1</v>
      </c>
      <c r="F1038">
        <f>IF('Exploratory Data Analysis - vid'!$AF1037 = 'Multiple LR'!F$2,1,0)</f>
        <v>0</v>
      </c>
      <c r="G1038">
        <f>IF('Exploratory Data Analysis - vid'!$AF1037 = 'Multiple LR'!G$2,1,0)</f>
        <v>0</v>
      </c>
      <c r="H1038">
        <f>IF('Exploratory Data Analysis - vid'!$AF1037 = 'Multiple LR'!H$2,1,0)</f>
        <v>0</v>
      </c>
      <c r="I1038">
        <f xml:space="preserve"> IF('Exploratory Data Analysis - vid'!$AL1037='Multiple LR'!I$2,1,0)</f>
        <v>0</v>
      </c>
      <c r="J1038">
        <f xml:space="preserve"> IF('Exploratory Data Analysis - vid'!$AL1037='Multiple LR'!J$2,1,0)</f>
        <v>0</v>
      </c>
      <c r="K1038">
        <f xml:space="preserve"> IF('Exploratory Data Analysis - vid'!$AL1037='Multiple LR'!K$2,1,0)</f>
        <v>0</v>
      </c>
      <c r="L1038">
        <f xml:space="preserve"> IF('Exploratory Data Analysis - vid'!$AL1037='Multiple LR'!L$2,1,0)</f>
        <v>0</v>
      </c>
      <c r="M1038">
        <f xml:space="preserve"> IF('Exploratory Data Analysis - vid'!$AL1037='Multiple LR'!M$2,1,0)</f>
        <v>0</v>
      </c>
      <c r="N1038">
        <f xml:space="preserve"> IF('Exploratory Data Analysis - vid'!$AL1037='Multiple LR'!N$2,1,0)</f>
        <v>1</v>
      </c>
      <c r="O1038">
        <v>350</v>
      </c>
      <c r="P1038">
        <f>'Exploratory Data Analysis - vid'!V1037</f>
        <v>8786</v>
      </c>
      <c r="Q1038">
        <f t="shared" si="16"/>
        <v>9.080914824535725</v>
      </c>
      <c r="R1038">
        <f>'Exploratory Data Analysis - vid'!X1037</f>
        <v>112</v>
      </c>
    </row>
    <row r="1039" spans="1:18" x14ac:dyDescent="0.35">
      <c r="A1039">
        <v>1037</v>
      </c>
      <c r="B1039" t="str">
        <f>'Exploratory Data Analysis - vid'!B1038</f>
        <v>WGuiI4y0R4s</v>
      </c>
      <c r="C1039">
        <f>'Exploratory Data Analysis - vid'!N1038</f>
        <v>2</v>
      </c>
      <c r="D1039">
        <f>'Exploratory Data Analysis - vid'!O1038</f>
        <v>2018</v>
      </c>
      <c r="E1039">
        <f>IF('Exploratory Data Analysis - vid'!$AF1038 = 'Multiple LR'!E$2,1,0)</f>
        <v>1</v>
      </c>
      <c r="F1039">
        <f>IF('Exploratory Data Analysis - vid'!$AF1038 = 'Multiple LR'!F$2,1,0)</f>
        <v>0</v>
      </c>
      <c r="G1039">
        <f>IF('Exploratory Data Analysis - vid'!$AF1038 = 'Multiple LR'!G$2,1,0)</f>
        <v>0</v>
      </c>
      <c r="H1039">
        <f>IF('Exploratory Data Analysis - vid'!$AF1038 = 'Multiple LR'!H$2,1,0)</f>
        <v>0</v>
      </c>
      <c r="I1039">
        <f xml:space="preserve"> IF('Exploratory Data Analysis - vid'!$AL1038='Multiple LR'!I$2,1,0)</f>
        <v>0</v>
      </c>
      <c r="J1039">
        <f xml:space="preserve"> IF('Exploratory Data Analysis - vid'!$AL1038='Multiple LR'!J$2,1,0)</f>
        <v>0</v>
      </c>
      <c r="K1039">
        <f xml:space="preserve"> IF('Exploratory Data Analysis - vid'!$AL1038='Multiple LR'!K$2,1,0)</f>
        <v>0</v>
      </c>
      <c r="L1039">
        <f xml:space="preserve"> IF('Exploratory Data Analysis - vid'!$AL1038='Multiple LR'!L$2,1,0)</f>
        <v>1</v>
      </c>
      <c r="M1039">
        <f xml:space="preserve"> IF('Exploratory Data Analysis - vid'!$AL1038='Multiple LR'!M$2,1,0)</f>
        <v>0</v>
      </c>
      <c r="N1039">
        <f xml:space="preserve"> IF('Exploratory Data Analysis - vid'!$AL1038='Multiple LR'!N$2,1,0)</f>
        <v>0</v>
      </c>
      <c r="O1039">
        <v>270</v>
      </c>
      <c r="P1039">
        <f>'Exploratory Data Analysis - vid'!V1038</f>
        <v>12587</v>
      </c>
      <c r="Q1039">
        <f t="shared" si="16"/>
        <v>9.4404198142915057</v>
      </c>
      <c r="R1039">
        <f>'Exploratory Data Analysis - vid'!X1038</f>
        <v>162</v>
      </c>
    </row>
    <row r="1040" spans="1:18" x14ac:dyDescent="0.35">
      <c r="A1040">
        <v>1038</v>
      </c>
      <c r="B1040" t="str">
        <f>'Exploratory Data Analysis - vid'!B1039</f>
        <v>X4mlCjQa6p8</v>
      </c>
      <c r="C1040">
        <f>'Exploratory Data Analysis - vid'!N1039</f>
        <v>2</v>
      </c>
      <c r="D1040">
        <f>'Exploratory Data Analysis - vid'!O1039</f>
        <v>2018</v>
      </c>
      <c r="E1040">
        <f>IF('Exploratory Data Analysis - vid'!$AF1039 = 'Multiple LR'!E$2,1,0)</f>
        <v>0</v>
      </c>
      <c r="F1040">
        <f>IF('Exploratory Data Analysis - vid'!$AF1039 = 'Multiple LR'!F$2,1,0)</f>
        <v>0</v>
      </c>
      <c r="G1040">
        <f>IF('Exploratory Data Analysis - vid'!$AF1039 = 'Multiple LR'!G$2,1,0)</f>
        <v>1</v>
      </c>
      <c r="H1040">
        <f>IF('Exploratory Data Analysis - vid'!$AF1039 = 'Multiple LR'!H$2,1,0)</f>
        <v>0</v>
      </c>
      <c r="I1040">
        <f xml:space="preserve"> IF('Exploratory Data Analysis - vid'!$AL1039='Multiple LR'!I$2,1,0)</f>
        <v>0</v>
      </c>
      <c r="J1040">
        <f xml:space="preserve"> IF('Exploratory Data Analysis - vid'!$AL1039='Multiple LR'!J$2,1,0)</f>
        <v>0</v>
      </c>
      <c r="K1040">
        <f xml:space="preserve"> IF('Exploratory Data Analysis - vid'!$AL1039='Multiple LR'!K$2,1,0)</f>
        <v>0</v>
      </c>
      <c r="L1040">
        <f xml:space="preserve"> IF('Exploratory Data Analysis - vid'!$AL1039='Multiple LR'!L$2,1,0)</f>
        <v>1</v>
      </c>
      <c r="M1040">
        <f xml:space="preserve"> IF('Exploratory Data Analysis - vid'!$AL1039='Multiple LR'!M$2,1,0)</f>
        <v>0</v>
      </c>
      <c r="N1040">
        <f xml:space="preserve"> IF('Exploratory Data Analysis - vid'!$AL1039='Multiple LR'!N$2,1,0)</f>
        <v>0</v>
      </c>
      <c r="O1040">
        <v>418</v>
      </c>
      <c r="P1040">
        <f>'Exploratory Data Analysis - vid'!V1039</f>
        <v>28424</v>
      </c>
      <c r="Q1040">
        <f t="shared" si="16"/>
        <v>10.254989137700862</v>
      </c>
      <c r="R1040">
        <f>'Exploratory Data Analysis - vid'!X1039</f>
        <v>301</v>
      </c>
    </row>
    <row r="1041" spans="1:18" x14ac:dyDescent="0.35">
      <c r="A1041">
        <v>1039</v>
      </c>
      <c r="B1041" t="str">
        <f>'Exploratory Data Analysis - vid'!B1040</f>
        <v>_e51f3mT0Wk</v>
      </c>
      <c r="C1041">
        <f>'Exploratory Data Analysis - vid'!N1040</f>
        <v>2</v>
      </c>
      <c r="D1041">
        <f>'Exploratory Data Analysis - vid'!O1040</f>
        <v>2018</v>
      </c>
      <c r="E1041">
        <f>IF('Exploratory Data Analysis - vid'!$AF1040 = 'Multiple LR'!E$2,1,0)</f>
        <v>0</v>
      </c>
      <c r="F1041">
        <f>IF('Exploratory Data Analysis - vid'!$AF1040 = 'Multiple LR'!F$2,1,0)</f>
        <v>1</v>
      </c>
      <c r="G1041">
        <f>IF('Exploratory Data Analysis - vid'!$AF1040 = 'Multiple LR'!G$2,1,0)</f>
        <v>0</v>
      </c>
      <c r="H1041">
        <f>IF('Exploratory Data Analysis - vid'!$AF1040 = 'Multiple LR'!H$2,1,0)</f>
        <v>0</v>
      </c>
      <c r="I1041">
        <f xml:space="preserve"> IF('Exploratory Data Analysis - vid'!$AL1040='Multiple LR'!I$2,1,0)</f>
        <v>0</v>
      </c>
      <c r="J1041">
        <f xml:space="preserve"> IF('Exploratory Data Analysis - vid'!$AL1040='Multiple LR'!J$2,1,0)</f>
        <v>0</v>
      </c>
      <c r="K1041">
        <f xml:space="preserve"> IF('Exploratory Data Analysis - vid'!$AL1040='Multiple LR'!K$2,1,0)</f>
        <v>0</v>
      </c>
      <c r="L1041">
        <f xml:space="preserve"> IF('Exploratory Data Analysis - vid'!$AL1040='Multiple LR'!L$2,1,0)</f>
        <v>0</v>
      </c>
      <c r="M1041">
        <f xml:space="preserve"> IF('Exploratory Data Analysis - vid'!$AL1040='Multiple LR'!M$2,1,0)</f>
        <v>0</v>
      </c>
      <c r="N1041">
        <f xml:space="preserve"> IF('Exploratory Data Analysis - vid'!$AL1040='Multiple LR'!N$2,1,0)</f>
        <v>1</v>
      </c>
      <c r="O1041">
        <v>323</v>
      </c>
      <c r="P1041">
        <f>'Exploratory Data Analysis - vid'!V1040</f>
        <v>20494</v>
      </c>
      <c r="Q1041">
        <f t="shared" si="16"/>
        <v>9.9278874393596634</v>
      </c>
      <c r="R1041">
        <f>'Exploratory Data Analysis - vid'!X1040</f>
        <v>248</v>
      </c>
    </row>
  </sheetData>
  <mergeCells count="2">
    <mergeCell ref="C1:D1"/>
    <mergeCell ref="E1:H1"/>
  </mergeCells>
  <conditionalFormatting sqref="E3:H1041">
    <cfRule type="dataBar" priority="1">
      <dataBar>
        <cfvo type="min"/>
        <cfvo type="max"/>
        <color rgb="FF63C384"/>
      </dataBar>
      <extLst>
        <ext xmlns:x14="http://schemas.microsoft.com/office/spreadsheetml/2009/9/main" uri="{B025F937-C7B1-47D3-B67F-A62EFF666E3E}">
          <x14:id>{593D6883-83A2-4BA9-81DE-DF2E62B5E5AB}</x14:id>
        </ext>
      </extLst>
    </cfRule>
  </conditionalFormatting>
  <conditionalFormatting sqref="I3:O1040 I1041:N1041">
    <cfRule type="dataBar" priority="6">
      <dataBar>
        <cfvo type="min"/>
        <cfvo type="max"/>
        <color rgb="FFFFB628"/>
      </dataBar>
      <extLst>
        <ext xmlns:x14="http://schemas.microsoft.com/office/spreadsheetml/2009/9/main" uri="{B025F937-C7B1-47D3-B67F-A62EFF666E3E}">
          <x14:id>{2218943D-4291-4909-B5AA-1BB8ABEAF8CD}</x14:id>
        </ext>
      </extLst>
    </cfRule>
  </conditionalFormatting>
  <conditionalFormatting sqref="V2:V28">
    <cfRule type="colorScale" priority="3">
      <colorScale>
        <cfvo type="min"/>
        <cfvo type="percentile" val="50"/>
        <cfvo type="max"/>
        <color rgb="FFF8696B"/>
        <color rgb="FFFFEB84"/>
        <color rgb="FF63BE7B"/>
      </colorScale>
    </cfRule>
    <cfRule type="dataBar" priority="4">
      <dataBar>
        <cfvo type="min"/>
        <cfvo type="max"/>
        <color rgb="FF638EC6"/>
      </dataBar>
      <extLst>
        <ext xmlns:x14="http://schemas.microsoft.com/office/spreadsheetml/2009/9/main" uri="{B025F937-C7B1-47D3-B67F-A62EFF666E3E}">
          <x14:id>{957AD8B4-3A15-4655-8195-EB99B7EB17B8}</x14:id>
        </ext>
      </extLst>
    </cfRule>
    <cfRule type="colorScale" priority="5">
      <colorScale>
        <cfvo type="min"/>
        <cfvo type="max"/>
        <color rgb="FF63BE7B"/>
        <color rgb="FFFFEF9C"/>
      </colorScale>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593D6883-83A2-4BA9-81DE-DF2E62B5E5AB}">
            <x14:dataBar minLength="0" maxLength="100" border="1" negativeBarBorderColorSameAsPositive="0">
              <x14:cfvo type="autoMin"/>
              <x14:cfvo type="autoMax"/>
              <x14:borderColor rgb="FF63C384"/>
              <x14:negativeFillColor rgb="FFFF0000"/>
              <x14:negativeBorderColor rgb="FFFF0000"/>
              <x14:axisColor rgb="FF000000"/>
            </x14:dataBar>
          </x14:cfRule>
          <xm:sqref>E3:H1041</xm:sqref>
        </x14:conditionalFormatting>
        <x14:conditionalFormatting xmlns:xm="http://schemas.microsoft.com/office/excel/2006/main">
          <x14:cfRule type="dataBar" id="{2218943D-4291-4909-B5AA-1BB8ABEAF8CD}">
            <x14:dataBar minLength="0" maxLength="100" border="1" negativeBarBorderColorSameAsPositive="0">
              <x14:cfvo type="autoMin"/>
              <x14:cfvo type="autoMax"/>
              <x14:borderColor rgb="FFFFB628"/>
              <x14:negativeFillColor rgb="FFFF0000"/>
              <x14:negativeBorderColor rgb="FFFF0000"/>
              <x14:axisColor rgb="FF000000"/>
            </x14:dataBar>
          </x14:cfRule>
          <xm:sqref>I3:O1040 I1041:N1041</xm:sqref>
        </x14:conditionalFormatting>
        <x14:conditionalFormatting xmlns:xm="http://schemas.microsoft.com/office/excel/2006/main">
          <x14:cfRule type="dataBar" id="{957AD8B4-3A15-4655-8195-EB99B7EB17B8}">
            <x14:dataBar minLength="0" maxLength="100" border="1" negativeBarBorderColorSameAsPositive="0">
              <x14:cfvo type="autoMin"/>
              <x14:cfvo type="autoMax"/>
              <x14:borderColor rgb="FF638EC6"/>
              <x14:negativeFillColor rgb="FFFF0000"/>
              <x14:negativeBorderColor rgb="FFFF0000"/>
              <x14:axisColor rgb="FF000000"/>
            </x14:dataBar>
          </x14:cfRule>
          <xm:sqref>V2:V28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D04A0-88B0-4BCB-AC44-FCAEC7EE7647}">
  <dimension ref="A1:AH62"/>
  <sheetViews>
    <sheetView topLeftCell="A20" zoomScale="121" zoomScaleNormal="121" workbookViewId="0">
      <selection activeCell="M28" sqref="M28"/>
    </sheetView>
  </sheetViews>
  <sheetFormatPr defaultRowHeight="13.5" x14ac:dyDescent="0.35"/>
  <cols>
    <col min="1" max="1" width="7" style="4" customWidth="1"/>
    <col min="5" max="5" width="10.375" bestFit="1" customWidth="1"/>
    <col min="6" max="7" width="9" style="4"/>
    <col min="9" max="9" width="9" style="4"/>
    <col min="11" max="11" width="5.5625" style="4" customWidth="1"/>
    <col min="13" max="13" width="9.0625" bestFit="1" customWidth="1"/>
    <col min="14" max="14" width="9.4375" bestFit="1" customWidth="1"/>
    <col min="15" max="15" width="11.875" bestFit="1" customWidth="1"/>
    <col min="16" max="16" width="9.25" bestFit="1" customWidth="1"/>
    <col min="17" max="17" width="9.0625" bestFit="1" customWidth="1"/>
    <col min="18" max="18" width="10.75" style="24" customWidth="1"/>
    <col min="19" max="19" width="12.1875" style="24" bestFit="1" customWidth="1"/>
    <col min="20" max="20" width="14.6875" style="4" customWidth="1"/>
    <col min="21" max="21" width="12.1875" style="4" bestFit="1" customWidth="1"/>
    <col min="22" max="22" width="14.125" style="6" customWidth="1"/>
    <col min="23" max="23" width="11.875" style="6" bestFit="1" customWidth="1"/>
    <col min="27" max="27" width="9.625" customWidth="1"/>
    <col min="30" max="30" width="10.625" customWidth="1"/>
    <col min="34" max="34" width="10.25" bestFit="1" customWidth="1"/>
  </cols>
  <sheetData>
    <row r="1" spans="1:34" ht="13.9" thickBot="1" x14ac:dyDescent="0.4">
      <c r="A1" s="12" t="s">
        <v>9353</v>
      </c>
      <c r="B1" s="12" t="s">
        <v>9345</v>
      </c>
      <c r="C1" s="12" t="s">
        <v>9352</v>
      </c>
      <c r="D1" s="12" t="s">
        <v>9344</v>
      </c>
      <c r="E1" s="13" t="s">
        <v>9347</v>
      </c>
      <c r="F1" s="12" t="s">
        <v>9348</v>
      </c>
      <c r="G1" s="12" t="s">
        <v>9349</v>
      </c>
      <c r="H1" s="12" t="s">
        <v>9350</v>
      </c>
      <c r="I1" s="12" t="s">
        <v>9351</v>
      </c>
      <c r="K1" s="34" t="s">
        <v>9346</v>
      </c>
      <c r="L1" s="34" t="s">
        <v>19</v>
      </c>
      <c r="M1" s="34" t="s">
        <v>9344</v>
      </c>
      <c r="N1" s="34" t="s">
        <v>9354</v>
      </c>
      <c r="O1" s="34" t="s">
        <v>9403</v>
      </c>
      <c r="P1" s="35" t="s">
        <v>9405</v>
      </c>
      <c r="Q1" s="35" t="s">
        <v>9406</v>
      </c>
      <c r="R1" s="50" t="s">
        <v>9359</v>
      </c>
      <c r="S1" s="51" t="s">
        <v>9360</v>
      </c>
      <c r="T1" s="31" t="s">
        <v>9365</v>
      </c>
      <c r="U1" s="31" t="s">
        <v>9360</v>
      </c>
      <c r="V1" s="49" t="s">
        <v>9374</v>
      </c>
      <c r="W1" s="49" t="s">
        <v>9360</v>
      </c>
      <c r="X1" s="4"/>
      <c r="Y1" s="4"/>
    </row>
    <row r="2" spans="1:34" ht="13.9" thickBot="1" x14ac:dyDescent="0.4">
      <c r="A2" s="14" cm="1">
        <f t="array" ref="A2:A52">_xlfn.SEQUENCE(COUNTA(B2:B100))</f>
        <v>1</v>
      </c>
      <c r="B2" s="15">
        <v>43466</v>
      </c>
      <c r="C2" s="14" t="s">
        <v>47</v>
      </c>
      <c r="D2" s="16">
        <v>2019</v>
      </c>
      <c r="E2" s="14">
        <f>COUNTIFS(Exploratory_Data_Analysis___video_youtube[monthStr],C2,Exploratory_Data_Analysis___video_youtube[year],D2)</f>
        <v>7</v>
      </c>
      <c r="F2" s="14">
        <f>_xlfn.MAXIFS(Exploratory_Data_Analysis___video_youtube[view],Exploratory_Data_Analysis___video_youtube[monthStr],C2,Exploratory_Data_Analysis___video_youtube[year],D2)</f>
        <v>190116</v>
      </c>
      <c r="G2" s="14">
        <f>_xlfn.MINIFS(Exploratory_Data_Analysis___video_youtube[view],Exploratory_Data_Analysis___video_youtube[monthStr],C2,Exploratory_Data_Analysis___video_youtube[year],D2)</f>
        <v>11077</v>
      </c>
      <c r="H2" s="14">
        <f>SUMIFS(Exploratory_Data_Analysis___video_youtube[view],Exploratory_Data_Analysis___video_youtube[monthStr],C2,Exploratory_Data_Analysis___video_youtube[year],D2)</f>
        <v>516706</v>
      </c>
      <c r="I2" s="14">
        <f>AVERAGEIFS(Exploratory_Data_Analysis___video_youtube[view],Exploratory_Data_Analysis___video_youtube[monthStr],C2,Exploratory_Data_Analysis___video_youtube[year],D2)</f>
        <v>73815.142857142855</v>
      </c>
      <c r="K2" s="32" cm="1">
        <f t="array" ref="K2:K18">_xlfn.SEQUENCE(COUNTA(L6:L22))</f>
        <v>1</v>
      </c>
      <c r="L2" s="33" t="s">
        <v>9168</v>
      </c>
      <c r="M2" s="32">
        <v>2018</v>
      </c>
      <c r="N2" s="32">
        <v>1</v>
      </c>
      <c r="O2" s="33">
        <f>AVERAGEIFS(Exploratory_Data_Analysis___video_youtube[view],Exploratory_Data_Analysis___video_youtube[quater],'10. Time Series Month vs View'!N2,Exploratory_Data_Analysis___video_youtube[year],'10. Time Series Month vs View'!M2)</f>
        <v>24665.259259259259</v>
      </c>
      <c r="P2" s="36">
        <f>O2</f>
        <v>24665.259259259259</v>
      </c>
      <c r="Q2" s="36">
        <f>AA11</f>
        <v>0</v>
      </c>
      <c r="R2" s="36">
        <f>P2+Q2</f>
        <v>24665.259259259259</v>
      </c>
      <c r="S2" s="48"/>
      <c r="T2" s="30">
        <v>0</v>
      </c>
      <c r="U2" s="46"/>
      <c r="V2" s="47">
        <f>$S$36*T36</f>
        <v>57041.499341509676</v>
      </c>
      <c r="W2" s="48">
        <f>ABS(O2-V2)/O2</f>
        <v>1.3126251681338594</v>
      </c>
      <c r="Z2" s="64" t="s">
        <v>9366</v>
      </c>
      <c r="AA2" s="64"/>
      <c r="AB2" s="19"/>
      <c r="AC2" s="64" t="s">
        <v>9370</v>
      </c>
      <c r="AD2" s="64"/>
      <c r="AE2" s="4"/>
      <c r="AF2" s="4"/>
      <c r="AG2" s="64" t="s">
        <v>9375</v>
      </c>
      <c r="AH2" s="64"/>
    </row>
    <row r="3" spans="1:34" ht="13.9" thickBot="1" x14ac:dyDescent="0.4">
      <c r="A3" s="14">
        <v>2</v>
      </c>
      <c r="B3" s="15">
        <v>43497</v>
      </c>
      <c r="C3" s="14" t="s">
        <v>173</v>
      </c>
      <c r="D3" s="16">
        <v>2019</v>
      </c>
      <c r="E3" s="14">
        <f>COUNTIFS(Exploratory_Data_Analysis___video_youtube[monthStr],C3,Exploratory_Data_Analysis___video_youtube[year],D3)</f>
        <v>9</v>
      </c>
      <c r="F3" s="14">
        <f>_xlfn.MAXIFS(Exploratory_Data_Analysis___video_youtube[view],Exploratory_Data_Analysis___video_youtube[monthStr],C3,Exploratory_Data_Analysis___video_youtube[year],D3)</f>
        <v>186652</v>
      </c>
      <c r="G3" s="14">
        <f>_xlfn.MINIFS(Exploratory_Data_Analysis___video_youtube[view],Exploratory_Data_Analysis___video_youtube[monthStr],C3,Exploratory_Data_Analysis___video_youtube[year],D3)</f>
        <v>7863</v>
      </c>
      <c r="H3" s="14">
        <f>SUMIFS(Exploratory_Data_Analysis___video_youtube[view],Exploratory_Data_Analysis___video_youtube[monthStr],C3,Exploratory_Data_Analysis___video_youtube[year],D3)</f>
        <v>433321</v>
      </c>
      <c r="I3" s="14">
        <f>AVERAGEIFS(Exploratory_Data_Analysis___video_youtube[view],Exploratory_Data_Analysis___video_youtube[monthStr],C3,Exploratory_Data_Analysis___video_youtube[year],D3)</f>
        <v>48146.777777777781</v>
      </c>
      <c r="K3" s="32">
        <v>2</v>
      </c>
      <c r="L3" s="33" t="s">
        <v>9116</v>
      </c>
      <c r="M3" s="32">
        <v>2018</v>
      </c>
      <c r="N3" s="32">
        <v>2</v>
      </c>
      <c r="O3" s="33">
        <f>AVERAGEIFS(Exploratory_Data_Analysis___video_youtube[view],Exploratory_Data_Analysis___video_youtube[quater],'10. Time Series Month vs View'!N3,Exploratory_Data_Analysis___video_youtube[year],'10. Time Series Month vs View'!M3)</f>
        <v>10598.833333333334</v>
      </c>
      <c r="P3" s="36">
        <f t="shared" ref="P3:P23" si="0">$AA$3*$O2+(1-$AA$3)*$P2</f>
        <v>24665.259259259263</v>
      </c>
      <c r="Q3" s="36">
        <f t="shared" ref="Q3:Q23" si="1">$AA$4*($P3-$P2)+(1-$AA$4)*$Q2</f>
        <v>1.8189894035458565E-12</v>
      </c>
      <c r="R3" s="36">
        <f t="shared" ref="R3:R23" si="2">P3+Q3</f>
        <v>24665.259259259263</v>
      </c>
      <c r="S3" s="48"/>
      <c r="T3" s="30">
        <v>0</v>
      </c>
      <c r="U3" s="46"/>
      <c r="V3" s="47">
        <f t="shared" ref="V3:V5" si="3">$S$36*T37</f>
        <v>53556.717514466305</v>
      </c>
      <c r="W3" s="48">
        <f t="shared" ref="W3:W22" si="4">ABS(O3-V3)/O3</f>
        <v>4.0530766764706465</v>
      </c>
      <c r="Z3" t="s">
        <v>9356</v>
      </c>
      <c r="AA3" s="17">
        <v>0.27</v>
      </c>
      <c r="AC3" t="s">
        <v>9367</v>
      </c>
      <c r="AD3" s="40">
        <v>0.31633681131053304</v>
      </c>
      <c r="AE3" t="s">
        <v>9371</v>
      </c>
    </row>
    <row r="4" spans="1:34" ht="13.9" thickBot="1" x14ac:dyDescent="0.4">
      <c r="A4" s="14">
        <v>3</v>
      </c>
      <c r="B4" s="15">
        <v>43525</v>
      </c>
      <c r="C4" s="14" t="s">
        <v>280</v>
      </c>
      <c r="D4" s="16">
        <v>2019</v>
      </c>
      <c r="E4" s="14">
        <f>COUNTIFS(Exploratory_Data_Analysis___video_youtube[monthStr],C4,Exploratory_Data_Analysis___video_youtube[year],D4)</f>
        <v>9</v>
      </c>
      <c r="F4" s="14">
        <f>_xlfn.MAXIFS(Exploratory_Data_Analysis___video_youtube[view],Exploratory_Data_Analysis___video_youtube[monthStr],C4,Exploratory_Data_Analysis___video_youtube[year],D4)</f>
        <v>360579</v>
      </c>
      <c r="G4" s="14">
        <f>_xlfn.MINIFS(Exploratory_Data_Analysis___video_youtube[view],Exploratory_Data_Analysis___video_youtube[monthStr],C4,Exploratory_Data_Analysis___video_youtube[year],D4)</f>
        <v>7041</v>
      </c>
      <c r="H4" s="14">
        <f>SUMIFS(Exploratory_Data_Analysis___video_youtube[view],Exploratory_Data_Analysis___video_youtube[monthStr],C4,Exploratory_Data_Analysis___video_youtube[year],D4)</f>
        <v>992932</v>
      </c>
      <c r="I4" s="14">
        <f>AVERAGEIFS(Exploratory_Data_Analysis___video_youtube[view],Exploratory_Data_Analysis___video_youtube[monthStr],C4,Exploratory_Data_Analysis___video_youtube[year],D4)</f>
        <v>110325.77777777778</v>
      </c>
      <c r="K4" s="32">
        <v>3</v>
      </c>
      <c r="L4" s="33" t="s">
        <v>8996</v>
      </c>
      <c r="M4" s="32">
        <v>2018</v>
      </c>
      <c r="N4" s="32">
        <v>3</v>
      </c>
      <c r="O4" s="33">
        <f>AVERAGEIFS(Exploratory_Data_Analysis___video_youtube[view],Exploratory_Data_Analysis___video_youtube[quater],'10. Time Series Month vs View'!N4,Exploratory_Data_Analysis___video_youtube[year],'10. Time Series Month vs View'!M4)</f>
        <v>90704.428571428565</v>
      </c>
      <c r="P4" s="36">
        <f t="shared" si="0"/>
        <v>20867.324259259261</v>
      </c>
      <c r="Q4" s="36">
        <f t="shared" si="1"/>
        <v>-1898.9674999999997</v>
      </c>
      <c r="R4" s="36">
        <f t="shared" si="2"/>
        <v>18968.356759259263</v>
      </c>
      <c r="S4" s="48">
        <f t="shared" ref="S4:S22" si="5">ABS(O4-P4)/O4</f>
        <v>0.76994150574658538</v>
      </c>
      <c r="T4" s="30">
        <v>0</v>
      </c>
      <c r="U4" s="46"/>
      <c r="V4" s="47">
        <f t="shared" si="3"/>
        <v>58889.119411940919</v>
      </c>
      <c r="W4" s="48">
        <f t="shared" si="4"/>
        <v>0.35075805735806492</v>
      </c>
      <c r="Z4" t="s">
        <v>9357</v>
      </c>
      <c r="AA4" s="17">
        <v>0.5</v>
      </c>
      <c r="AC4" t="s">
        <v>9368</v>
      </c>
      <c r="AD4" s="40">
        <v>0.37048422822695665</v>
      </c>
      <c r="AE4" t="s">
        <v>9372</v>
      </c>
    </row>
    <row r="5" spans="1:34" ht="13.9" thickBot="1" x14ac:dyDescent="0.4">
      <c r="A5" s="9">
        <v>4</v>
      </c>
      <c r="B5" s="10">
        <v>43556</v>
      </c>
      <c r="C5" s="9" t="s">
        <v>355</v>
      </c>
      <c r="D5" s="11">
        <v>2019</v>
      </c>
      <c r="E5" s="9">
        <f>COUNTIFS(Exploratory_Data_Analysis___video_youtube[monthStr],C5,Exploratory_Data_Analysis___video_youtube[year],D5)</f>
        <v>12</v>
      </c>
      <c r="F5" s="9">
        <f>_xlfn.MAXIFS(Exploratory_Data_Analysis___video_youtube[view],Exploratory_Data_Analysis___video_youtube[monthStr],C5,Exploratory_Data_Analysis___video_youtube[year],D5)</f>
        <v>808380</v>
      </c>
      <c r="G5" s="9">
        <f>_xlfn.MINIFS(Exploratory_Data_Analysis___video_youtube[view],Exploratory_Data_Analysis___video_youtube[monthStr],C5,Exploratory_Data_Analysis___video_youtube[year],D5)</f>
        <v>5109</v>
      </c>
      <c r="H5" s="9">
        <f>SUMIFS(Exploratory_Data_Analysis___video_youtube[view],Exploratory_Data_Analysis___video_youtube[monthStr],C5,Exploratory_Data_Analysis___video_youtube[year],D5)</f>
        <v>1436320</v>
      </c>
      <c r="I5" s="9">
        <f>AVERAGEIFS(Exploratory_Data_Analysis___video_youtube[view],Exploratory_Data_Analysis___video_youtube[monthStr],C5,Exploratory_Data_Analysis___video_youtube[year],D5)</f>
        <v>119693.33333333333</v>
      </c>
      <c r="K5" s="32">
        <v>4</v>
      </c>
      <c r="L5" s="33" t="s">
        <v>8777</v>
      </c>
      <c r="M5" s="32">
        <v>2018</v>
      </c>
      <c r="N5" s="32">
        <v>4</v>
      </c>
      <c r="O5" s="33">
        <f>AVERAGEIFS(Exploratory_Data_Analysis___video_youtube[view],Exploratory_Data_Analysis___video_youtube[quater],'10. Time Series Month vs View'!N5,Exploratory_Data_Analysis___video_youtube[year],'10. Time Series Month vs View'!M5)</f>
        <v>130153.30769230769</v>
      </c>
      <c r="P5" s="36">
        <f t="shared" si="0"/>
        <v>39723.342423544978</v>
      </c>
      <c r="Q5" s="36">
        <f t="shared" si="1"/>
        <v>8478.525332142859</v>
      </c>
      <c r="R5" s="36">
        <f t="shared" si="2"/>
        <v>48201.867755687839</v>
      </c>
      <c r="S5" s="48">
        <f t="shared" si="5"/>
        <v>0.69479575181097986</v>
      </c>
      <c r="T5" s="33">
        <f>$AD$3*O2+$AD$4*O3+$AD$5*O4</f>
        <v>40135.950105439508</v>
      </c>
      <c r="U5" s="46">
        <f t="shared" ref="U5:U22" si="6">ABS(O5-T5)/O5</f>
        <v>0.69162558511133698</v>
      </c>
      <c r="V5" s="47">
        <f t="shared" si="3"/>
        <v>61964.809277923356</v>
      </c>
      <c r="W5" s="48">
        <f t="shared" si="4"/>
        <v>0.5239090701835033</v>
      </c>
      <c r="AA5" s="4"/>
      <c r="AC5" t="s">
        <v>9369</v>
      </c>
      <c r="AD5" s="40">
        <v>0.31317897594428656</v>
      </c>
      <c r="AE5" t="s">
        <v>9373</v>
      </c>
    </row>
    <row r="6" spans="1:34" ht="13.9" thickBot="1" x14ac:dyDescent="0.4">
      <c r="A6" s="9">
        <v>5</v>
      </c>
      <c r="B6" s="10">
        <v>43586</v>
      </c>
      <c r="C6" s="9" t="s">
        <v>479</v>
      </c>
      <c r="D6" s="11">
        <v>2019</v>
      </c>
      <c r="E6" s="9">
        <f>COUNTIFS(Exploratory_Data_Analysis___video_youtube[monthStr],C6,Exploratory_Data_Analysis___video_youtube[year],D6)</f>
        <v>9</v>
      </c>
      <c r="F6" s="9">
        <f>_xlfn.MAXIFS(Exploratory_Data_Analysis___video_youtube[view],Exploratory_Data_Analysis___video_youtube[monthStr],C6,Exploratory_Data_Analysis___video_youtube[year],D6)</f>
        <v>373066</v>
      </c>
      <c r="G6" s="9">
        <f>_xlfn.MINIFS(Exploratory_Data_Analysis___video_youtube[view],Exploratory_Data_Analysis___video_youtube[monthStr],C6,Exploratory_Data_Analysis___video_youtube[year],D6)</f>
        <v>9682</v>
      </c>
      <c r="H6" s="9">
        <f>SUMIFS(Exploratory_Data_Analysis___video_youtube[view],Exploratory_Data_Analysis___video_youtube[monthStr],C6,Exploratory_Data_Analysis___video_youtube[year],D6)</f>
        <v>663023</v>
      </c>
      <c r="I6" s="9">
        <f>AVERAGEIFS(Exploratory_Data_Analysis___video_youtube[view],Exploratory_Data_Analysis___video_youtube[monthStr],C6,Exploratory_Data_Analysis___video_youtube[year],D6)</f>
        <v>73669.222222222219</v>
      </c>
      <c r="K6" s="32">
        <v>5</v>
      </c>
      <c r="L6" s="33" t="str">
        <f t="shared" ref="L6:L22" si="7">M6&amp;"-Q"&amp;N6</f>
        <v>2019-Q1</v>
      </c>
      <c r="M6" s="32">
        <v>2019</v>
      </c>
      <c r="N6" s="32">
        <v>1</v>
      </c>
      <c r="O6" s="33">
        <f>AVERAGEIFS(Exploratory_Data_Analysis___video_youtube[view],Exploratory_Data_Analysis___video_youtube[quater],'10. Time Series Month vs View'!N6,Exploratory_Data_Analysis___video_youtube[year],'10. Time Series Month vs View'!M6)</f>
        <v>77718.36</v>
      </c>
      <c r="P6" s="36">
        <f t="shared" si="0"/>
        <v>64139.433046110913</v>
      </c>
      <c r="Q6" s="36">
        <f t="shared" si="1"/>
        <v>16447.307977354398</v>
      </c>
      <c r="R6" s="36">
        <f t="shared" si="2"/>
        <v>80586.741023465307</v>
      </c>
      <c r="S6" s="48">
        <f t="shared" si="5"/>
        <v>0.17471967954404966</v>
      </c>
      <c r="T6" s="33">
        <f t="shared" ref="T6:T23" si="8">$AD$3*O3+$AD$4*O4+$AD$5*O5</f>
        <v>77718.640975169837</v>
      </c>
      <c r="U6" s="46">
        <f t="shared" si="6"/>
        <v>3.6152997803465326E-6</v>
      </c>
      <c r="V6" s="47">
        <f>$S$37*T36</f>
        <v>69231.534960196906</v>
      </c>
      <c r="W6" s="48">
        <f t="shared" si="4"/>
        <v>0.10919974430498912</v>
      </c>
      <c r="Z6" s="4"/>
      <c r="AC6" t="s">
        <v>9350</v>
      </c>
      <c r="AD6" s="42">
        <f>SUM(AD3:AD5)</f>
        <v>1.0000000154817763</v>
      </c>
    </row>
    <row r="7" spans="1:34" ht="13.9" thickBot="1" x14ac:dyDescent="0.4">
      <c r="A7" s="9">
        <v>6</v>
      </c>
      <c r="B7" s="10">
        <v>43617</v>
      </c>
      <c r="C7" s="9" t="s">
        <v>631</v>
      </c>
      <c r="D7" s="11">
        <v>2019</v>
      </c>
      <c r="E7" s="9">
        <f>COUNTIFS(Exploratory_Data_Analysis___video_youtube[monthStr],C7,Exploratory_Data_Analysis___video_youtube[year],D7)</f>
        <v>8</v>
      </c>
      <c r="F7" s="9">
        <f>_xlfn.MAXIFS(Exploratory_Data_Analysis___video_youtube[view],Exploratory_Data_Analysis___video_youtube[monthStr],C7,Exploratory_Data_Analysis___video_youtube[year],D7)</f>
        <v>377656</v>
      </c>
      <c r="G7" s="9">
        <f>_xlfn.MINIFS(Exploratory_Data_Analysis___video_youtube[view],Exploratory_Data_Analysis___video_youtube[monthStr],C7,Exploratory_Data_Analysis___video_youtube[year],D7)</f>
        <v>36865</v>
      </c>
      <c r="H7" s="9">
        <f>SUMIFS(Exploratory_Data_Analysis___video_youtube[view],Exploratory_Data_Analysis___video_youtube[monthStr],C7,Exploratory_Data_Analysis___video_youtube[year],D7)</f>
        <v>836984</v>
      </c>
      <c r="I7" s="9">
        <f>AVERAGEIFS(Exploratory_Data_Analysis___video_youtube[view],Exploratory_Data_Analysis___video_youtube[monthStr],C7,Exploratory_Data_Analysis___video_youtube[year],D7)</f>
        <v>104623</v>
      </c>
      <c r="K7" s="32">
        <v>6</v>
      </c>
      <c r="L7" s="33" t="str">
        <f t="shared" si="7"/>
        <v>2019-Q2</v>
      </c>
      <c r="M7" s="32">
        <v>2019</v>
      </c>
      <c r="N7" s="32">
        <v>2</v>
      </c>
      <c r="O7" s="33">
        <f>AVERAGEIFS(Exploratory_Data_Analysis___video_youtube[view],Exploratory_Data_Analysis___video_youtube[quater],'10. Time Series Month vs View'!N7,Exploratory_Data_Analysis___video_youtube[year],'10. Time Series Month vs View'!M7)</f>
        <v>101252.6551724138</v>
      </c>
      <c r="P7" s="36">
        <f t="shared" si="0"/>
        <v>67805.743323660965</v>
      </c>
      <c r="Q7" s="36">
        <f t="shared" si="1"/>
        <v>10056.809127452225</v>
      </c>
      <c r="R7" s="36">
        <f t="shared" si="2"/>
        <v>77862.552451113195</v>
      </c>
      <c r="S7" s="48">
        <f t="shared" si="5"/>
        <v>0.33033120753030304</v>
      </c>
      <c r="T7" s="33">
        <f t="shared" si="8"/>
        <v>101252.65385446936</v>
      </c>
      <c r="U7" s="46">
        <f t="shared" si="6"/>
        <v>1.3016393828134249E-8</v>
      </c>
      <c r="V7" s="47">
        <f t="shared" ref="V7:V9" si="9">$S$37*T37</f>
        <v>65002.038932345349</v>
      </c>
      <c r="W7" s="48">
        <f t="shared" si="4"/>
        <v>0.35802138895360935</v>
      </c>
      <c r="Z7" t="s">
        <v>9358</v>
      </c>
      <c r="AA7" s="56">
        <f>AVERAGE(S4:S22)</f>
        <v>0.24886731473196133</v>
      </c>
      <c r="AC7" t="s">
        <v>9358</v>
      </c>
      <c r="AD7" s="40">
        <f>AVERAGE(U5:U22)</f>
        <v>0.21208483028978251</v>
      </c>
      <c r="AG7" t="s">
        <v>9358</v>
      </c>
      <c r="AH7" s="20">
        <f>AVERAGE(W2:W22)</f>
        <v>0.47902516369124826</v>
      </c>
    </row>
    <row r="8" spans="1:34" ht="13.9" thickBot="1" x14ac:dyDescent="0.4">
      <c r="A8" s="14">
        <v>7</v>
      </c>
      <c r="B8" s="15">
        <v>43647</v>
      </c>
      <c r="C8" s="14" t="s">
        <v>762</v>
      </c>
      <c r="D8" s="16">
        <v>2019</v>
      </c>
      <c r="E8" s="14">
        <f>COUNTIFS(Exploratory_Data_Analysis___video_youtube[monthStr],C8,Exploratory_Data_Analysis___video_youtube[year],D8)</f>
        <v>9</v>
      </c>
      <c r="F8" s="14">
        <f>_xlfn.MAXIFS(Exploratory_Data_Analysis___video_youtube[view],Exploratory_Data_Analysis___video_youtube[monthStr],C8,Exploratory_Data_Analysis___video_youtube[year],D8)</f>
        <v>335493</v>
      </c>
      <c r="G8" s="14">
        <f>_xlfn.MINIFS(Exploratory_Data_Analysis___video_youtube[view],Exploratory_Data_Analysis___video_youtube[monthStr],C8,Exploratory_Data_Analysis___video_youtube[year],D8)</f>
        <v>10385</v>
      </c>
      <c r="H8" s="14">
        <f>SUMIFS(Exploratory_Data_Analysis___video_youtube[view],Exploratory_Data_Analysis___video_youtube[monthStr],C8,Exploratory_Data_Analysis___video_youtube[year],D8)</f>
        <v>830415</v>
      </c>
      <c r="I8" s="14">
        <f>AVERAGEIFS(Exploratory_Data_Analysis___video_youtube[view],Exploratory_Data_Analysis___video_youtube[monthStr],C8,Exploratory_Data_Analysis___video_youtube[year],D8)</f>
        <v>92268.333333333328</v>
      </c>
      <c r="K8" s="32">
        <v>7</v>
      </c>
      <c r="L8" s="33" t="str">
        <f t="shared" si="7"/>
        <v>2019-Q3</v>
      </c>
      <c r="M8" s="32">
        <v>2019</v>
      </c>
      <c r="N8" s="32">
        <v>3</v>
      </c>
      <c r="O8" s="33">
        <f>AVERAGEIFS(Exploratory_Data_Analysis___video_youtube[view],Exploratory_Data_Analysis___video_youtube[quater],'10. Time Series Month vs View'!N8,Exploratory_Data_Analysis___video_youtube[year],'10. Time Series Month vs View'!M8)</f>
        <v>80752.03125</v>
      </c>
      <c r="P8" s="36">
        <f t="shared" si="0"/>
        <v>76836.409522824222</v>
      </c>
      <c r="Q8" s="36">
        <f t="shared" si="1"/>
        <v>9543.7376633077401</v>
      </c>
      <c r="R8" s="36">
        <f t="shared" si="2"/>
        <v>86380.147186131959</v>
      </c>
      <c r="S8" s="48">
        <f t="shared" si="5"/>
        <v>4.8489451801570348E-2</v>
      </c>
      <c r="T8" s="33">
        <f t="shared" si="8"/>
        <v>101675.91181910459</v>
      </c>
      <c r="U8" s="46">
        <f t="shared" si="6"/>
        <v>0.25911274608469476</v>
      </c>
      <c r="V8" s="47">
        <f t="shared" si="9"/>
        <v>71474.000094807023</v>
      </c>
      <c r="W8" s="48">
        <f t="shared" si="4"/>
        <v>0.11489532847129437</v>
      </c>
      <c r="AA8" s="4"/>
    </row>
    <row r="9" spans="1:34" ht="13.9" thickBot="1" x14ac:dyDescent="0.4">
      <c r="A9" s="14">
        <v>8</v>
      </c>
      <c r="B9" s="15">
        <v>43678</v>
      </c>
      <c r="C9" s="14" t="s">
        <v>906</v>
      </c>
      <c r="D9" s="16">
        <v>2019</v>
      </c>
      <c r="E9" s="14">
        <f>COUNTIFS(Exploratory_Data_Analysis___video_youtube[monthStr],C9,Exploratory_Data_Analysis___video_youtube[year],D9)</f>
        <v>11</v>
      </c>
      <c r="F9" s="14">
        <f>_xlfn.MAXIFS(Exploratory_Data_Analysis___video_youtube[view],Exploratory_Data_Analysis___video_youtube[monthStr],C9,Exploratory_Data_Analysis___video_youtube[year],D9)</f>
        <v>268658</v>
      </c>
      <c r="G9" s="14">
        <f>_xlfn.MINIFS(Exploratory_Data_Analysis___video_youtube[view],Exploratory_Data_Analysis___video_youtube[monthStr],C9,Exploratory_Data_Analysis___video_youtube[year],D9)</f>
        <v>6278</v>
      </c>
      <c r="H9" s="14">
        <f>SUMIFS(Exploratory_Data_Analysis___video_youtube[view],Exploratory_Data_Analysis___video_youtube[monthStr],C9,Exploratory_Data_Analysis___video_youtube[year],D9)</f>
        <v>976639</v>
      </c>
      <c r="I9" s="14">
        <f>AVERAGEIFS(Exploratory_Data_Analysis___video_youtube[view],Exploratory_Data_Analysis___video_youtube[monthStr],C9,Exploratory_Data_Analysis___video_youtube[year],D9)</f>
        <v>88785.363636363632</v>
      </c>
      <c r="K9" s="32">
        <v>8</v>
      </c>
      <c r="L9" s="33" t="str">
        <f t="shared" si="7"/>
        <v>2019-Q4</v>
      </c>
      <c r="M9" s="32">
        <v>2019</v>
      </c>
      <c r="N9" s="32">
        <v>4</v>
      </c>
      <c r="O9" s="33">
        <f>AVERAGEIFS(Exploratory_Data_Analysis___video_youtube[view],Exploratory_Data_Analysis___video_youtube[quater],'10. Time Series Month vs View'!N9,Exploratory_Data_Analysis___video_youtube[year],'10. Time Series Month vs View'!M9)</f>
        <v>63283.888888888891</v>
      </c>
      <c r="P9" s="36">
        <f t="shared" si="0"/>
        <v>77893.627389161673</v>
      </c>
      <c r="Q9" s="36">
        <f t="shared" si="1"/>
        <v>5300.4777648225954</v>
      </c>
      <c r="R9" s="36">
        <f t="shared" si="2"/>
        <v>83194.105153984274</v>
      </c>
      <c r="S9" s="48">
        <f t="shared" si="5"/>
        <v>0.23086031463590881</v>
      </c>
      <c r="T9" s="33">
        <f t="shared" si="8"/>
        <v>87387.528442462004</v>
      </c>
      <c r="U9" s="46">
        <f t="shared" si="6"/>
        <v>0.38088113699670445</v>
      </c>
      <c r="V9" s="47">
        <f t="shared" si="9"/>
        <v>75206.979293138371</v>
      </c>
      <c r="W9" s="48">
        <f t="shared" si="4"/>
        <v>0.18840641138826861</v>
      </c>
      <c r="Z9" t="s">
        <v>9361</v>
      </c>
      <c r="AA9" s="4"/>
    </row>
    <row r="10" spans="1:34" ht="13.9" thickBot="1" x14ac:dyDescent="0.4">
      <c r="A10" s="14">
        <v>9</v>
      </c>
      <c r="B10" s="15">
        <v>43709</v>
      </c>
      <c r="C10" s="14" t="s">
        <v>1047</v>
      </c>
      <c r="D10" s="16">
        <v>2019</v>
      </c>
      <c r="E10" s="14">
        <f>COUNTIFS(Exploratory_Data_Analysis___video_youtube[monthStr],C10,Exploratory_Data_Analysis___video_youtube[year],D10)</f>
        <v>12</v>
      </c>
      <c r="F10" s="14">
        <f>_xlfn.MAXIFS(Exploratory_Data_Analysis___video_youtube[view],Exploratory_Data_Analysis___video_youtube[monthStr],C10,Exploratory_Data_Analysis___video_youtube[year],D10)</f>
        <v>162962</v>
      </c>
      <c r="G10" s="14">
        <f>_xlfn.MINIFS(Exploratory_Data_Analysis___video_youtube[view],Exploratory_Data_Analysis___video_youtube[monthStr],C10,Exploratory_Data_Analysis___video_youtube[year],D10)</f>
        <v>10594</v>
      </c>
      <c r="H10" s="14">
        <f>SUMIFS(Exploratory_Data_Analysis___video_youtube[view],Exploratory_Data_Analysis___video_youtube[monthStr],C10,Exploratory_Data_Analysis___video_youtube[year],D10)</f>
        <v>777011</v>
      </c>
      <c r="I10" s="14">
        <f>AVERAGEIFS(Exploratory_Data_Analysis___video_youtube[view],Exploratory_Data_Analysis___video_youtube[monthStr],C10,Exploratory_Data_Analysis___video_youtube[year],D10)</f>
        <v>64750.916666666664</v>
      </c>
      <c r="K10" s="32">
        <v>9</v>
      </c>
      <c r="L10" s="33" t="str">
        <f t="shared" si="7"/>
        <v>2020-Q1</v>
      </c>
      <c r="M10" s="32">
        <v>2020</v>
      </c>
      <c r="N10" s="32">
        <v>1</v>
      </c>
      <c r="O10" s="33">
        <f>AVERAGEIFS(Exploratory_Data_Analysis___video_youtube[view],Exploratory_Data_Analysis___video_youtube[quater],'10. Time Series Month vs View'!N10,Exploratory_Data_Analysis___video_youtube[year],'10. Time Series Month vs View'!M10)</f>
        <v>52338.475409836065</v>
      </c>
      <c r="P10" s="36">
        <f t="shared" si="0"/>
        <v>73948.997994088015</v>
      </c>
      <c r="Q10" s="36">
        <f t="shared" si="1"/>
        <v>677.92418487446866</v>
      </c>
      <c r="R10" s="36">
        <f t="shared" si="2"/>
        <v>74626.922178962486</v>
      </c>
      <c r="S10" s="48">
        <f t="shared" si="5"/>
        <v>0.41289935205469597</v>
      </c>
      <c r="T10" s="33">
        <f t="shared" si="8"/>
        <v>81766.479565375907</v>
      </c>
      <c r="U10" s="46">
        <f t="shared" si="6"/>
        <v>0.56226330486518883</v>
      </c>
      <c r="V10" s="47">
        <f>$S$38*T36</f>
        <v>81421.57057888413</v>
      </c>
      <c r="W10" s="48">
        <f t="shared" si="4"/>
        <v>0.55567333479458647</v>
      </c>
      <c r="Z10" s="3" t="s">
        <v>9362</v>
      </c>
      <c r="AA10" s="18">
        <f>O2</f>
        <v>24665.259259259259</v>
      </c>
    </row>
    <row r="11" spans="1:34" ht="13.9" thickBot="1" x14ac:dyDescent="0.4">
      <c r="A11" s="9">
        <v>10</v>
      </c>
      <c r="B11" s="10">
        <v>43739</v>
      </c>
      <c r="C11" s="9" t="s">
        <v>1170</v>
      </c>
      <c r="D11" s="11">
        <v>2019</v>
      </c>
      <c r="E11" s="9">
        <f>COUNTIFS(Exploratory_Data_Analysis___video_youtube[monthStr],C11,Exploratory_Data_Analysis___video_youtube[year],D11)</f>
        <v>14</v>
      </c>
      <c r="F11" s="9">
        <f>_xlfn.MAXIFS(Exploratory_Data_Analysis___video_youtube[view],Exploratory_Data_Analysis___video_youtube[monthStr],C11,Exploratory_Data_Analysis___video_youtube[year],D11)</f>
        <v>196206</v>
      </c>
      <c r="G11" s="9">
        <f>_xlfn.MINIFS(Exploratory_Data_Analysis___video_youtube[view],Exploratory_Data_Analysis___video_youtube[monthStr],C11,Exploratory_Data_Analysis___video_youtube[year],D11)</f>
        <v>6730</v>
      </c>
      <c r="H11" s="9">
        <f>SUMIFS(Exploratory_Data_Analysis___video_youtube[view],Exploratory_Data_Analysis___video_youtube[monthStr],C11,Exploratory_Data_Analysis___video_youtube[year],D11)</f>
        <v>919493</v>
      </c>
      <c r="I11" s="9">
        <f>AVERAGEIFS(Exploratory_Data_Analysis___video_youtube[view],Exploratory_Data_Analysis___video_youtube[monthStr],C11,Exploratory_Data_Analysis___video_youtube[year],D11)</f>
        <v>65678.071428571435</v>
      </c>
      <c r="K11" s="32">
        <v>10</v>
      </c>
      <c r="L11" s="33" t="str">
        <f t="shared" si="7"/>
        <v>2020-Q2</v>
      </c>
      <c r="M11" s="32">
        <v>2020</v>
      </c>
      <c r="N11" s="32">
        <v>2</v>
      </c>
      <c r="O11" s="33">
        <f>AVERAGEIFS(Exploratory_Data_Analysis___video_youtube[view],Exploratory_Data_Analysis___video_youtube[quater],'10. Time Series Month vs View'!N11,Exploratory_Data_Analysis___video_youtube[year],'10. Time Series Month vs View'!M11)</f>
        <v>62234.534653465344</v>
      </c>
      <c r="P11" s="36">
        <f t="shared" si="0"/>
        <v>68114.156896339991</v>
      </c>
      <c r="Q11" s="36">
        <f t="shared" si="1"/>
        <v>-2578.4584564367774</v>
      </c>
      <c r="R11" s="36">
        <f t="shared" si="2"/>
        <v>65535.698439903215</v>
      </c>
      <c r="S11" s="48">
        <f t="shared" si="5"/>
        <v>9.4475234298988339E-2</v>
      </c>
      <c r="T11" s="33">
        <f t="shared" si="8"/>
        <v>65381.832938011677</v>
      </c>
      <c r="U11" s="46">
        <f t="shared" si="6"/>
        <v>5.0571572553263819E-2</v>
      </c>
      <c r="V11" s="47">
        <f t="shared" ref="V11:V13" si="10">$S$38*T37</f>
        <v>76447.360350224393</v>
      </c>
      <c r="W11" s="48">
        <f t="shared" si="4"/>
        <v>0.22837522246930869</v>
      </c>
      <c r="Z11" s="3" t="s">
        <v>9363</v>
      </c>
      <c r="AA11" s="18">
        <v>0</v>
      </c>
    </row>
    <row r="12" spans="1:34" ht="13.9" thickBot="1" x14ac:dyDescent="0.4">
      <c r="A12" s="9">
        <v>11</v>
      </c>
      <c r="B12" s="10">
        <v>43770</v>
      </c>
      <c r="C12" s="9" t="s">
        <v>1272</v>
      </c>
      <c r="D12" s="11">
        <v>2019</v>
      </c>
      <c r="E12" s="9">
        <f>COUNTIFS(Exploratory_Data_Analysis___video_youtube[monthStr],C12,Exploratory_Data_Analysis___video_youtube[year],D12)</f>
        <v>12</v>
      </c>
      <c r="F12" s="9">
        <f>_xlfn.MAXIFS(Exploratory_Data_Analysis___video_youtube[view],Exploratory_Data_Analysis___video_youtube[monthStr],C12,Exploratory_Data_Analysis___video_youtube[year],D12)</f>
        <v>167165</v>
      </c>
      <c r="G12" s="9">
        <f>_xlfn.MINIFS(Exploratory_Data_Analysis___video_youtube[view],Exploratory_Data_Analysis___video_youtube[monthStr],C12,Exploratory_Data_Analysis___video_youtube[year],D12)</f>
        <v>8889</v>
      </c>
      <c r="H12" s="9">
        <f>SUMIFS(Exploratory_Data_Analysis___video_youtube[view],Exploratory_Data_Analysis___video_youtube[monthStr],C12,Exploratory_Data_Analysis___video_youtube[year],D12)</f>
        <v>674440</v>
      </c>
      <c r="I12" s="9">
        <f>AVERAGEIFS(Exploratory_Data_Analysis___video_youtube[view],Exploratory_Data_Analysis___video_youtube[monthStr],C12,Exploratory_Data_Analysis___video_youtube[year],D12)</f>
        <v>56203.333333333336</v>
      </c>
      <c r="K12" s="32">
        <v>11</v>
      </c>
      <c r="L12" s="33" t="str">
        <f t="shared" si="7"/>
        <v>2020-Q3</v>
      </c>
      <c r="M12" s="32">
        <v>2020</v>
      </c>
      <c r="N12" s="32">
        <v>3</v>
      </c>
      <c r="O12" s="33">
        <f>AVERAGEIFS(Exploratory_Data_Analysis___video_youtube[view],Exploratory_Data_Analysis___video_youtube[quater],'10. Time Series Month vs View'!N12,Exploratory_Data_Analysis___video_youtube[year],'10. Time Series Month vs View'!M12)</f>
        <v>52178.25352112676</v>
      </c>
      <c r="P12" s="36">
        <f t="shared" si="0"/>
        <v>66526.658890763836</v>
      </c>
      <c r="Q12" s="36">
        <f t="shared" si="1"/>
        <v>-2082.9782310064666</v>
      </c>
      <c r="R12" s="36">
        <f t="shared" si="2"/>
        <v>64443.680659757367</v>
      </c>
      <c r="S12" s="48">
        <f t="shared" si="5"/>
        <v>0.27498822596328304</v>
      </c>
      <c r="T12" s="33">
        <f t="shared" si="8"/>
        <v>58900.151118371337</v>
      </c>
      <c r="U12" s="46">
        <f t="shared" si="6"/>
        <v>0.12882565328720533</v>
      </c>
      <c r="V12" s="47">
        <f t="shared" si="10"/>
        <v>84058.880777673141</v>
      </c>
      <c r="W12" s="48">
        <f t="shared" si="4"/>
        <v>0.61099452559557299</v>
      </c>
    </row>
    <row r="13" spans="1:34" ht="13.9" thickBot="1" x14ac:dyDescent="0.4">
      <c r="A13" s="9">
        <v>12</v>
      </c>
      <c r="B13" s="10">
        <v>43800</v>
      </c>
      <c r="C13" s="9" t="s">
        <v>1375</v>
      </c>
      <c r="D13" s="11">
        <v>2019</v>
      </c>
      <c r="E13" s="9">
        <f>COUNTIFS(Exploratory_Data_Analysis___video_youtube[monthStr],C13,Exploratory_Data_Analysis___video_youtube[year],D13)</f>
        <v>10</v>
      </c>
      <c r="F13" s="9">
        <f>_xlfn.MAXIFS(Exploratory_Data_Analysis___video_youtube[view],Exploratory_Data_Analysis___video_youtube[monthStr],C13,Exploratory_Data_Analysis___video_youtube[year],D13)</f>
        <v>304931</v>
      </c>
      <c r="G13" s="9">
        <f>_xlfn.MINIFS(Exploratory_Data_Analysis___video_youtube[view],Exploratory_Data_Analysis___video_youtube[monthStr],C13,Exploratory_Data_Analysis___video_youtube[year],D13)</f>
        <v>10252</v>
      </c>
      <c r="H13" s="9">
        <f>SUMIFS(Exploratory_Data_Analysis___video_youtube[view],Exploratory_Data_Analysis___video_youtube[monthStr],C13,Exploratory_Data_Analysis___video_youtube[year],D13)</f>
        <v>684287</v>
      </c>
      <c r="I13" s="9">
        <f>AVERAGEIFS(Exploratory_Data_Analysis___video_youtube[view],Exploratory_Data_Analysis___video_youtube[monthStr],C13,Exploratory_Data_Analysis___video_youtube[year],D13)</f>
        <v>68428.7</v>
      </c>
      <c r="K13" s="32">
        <v>12</v>
      </c>
      <c r="L13" s="33" t="str">
        <f t="shared" si="7"/>
        <v>2020-Q4</v>
      </c>
      <c r="M13" s="32">
        <v>2020</v>
      </c>
      <c r="N13" s="32">
        <v>4</v>
      </c>
      <c r="O13" s="33">
        <f>AVERAGEIFS(Exploratory_Data_Analysis___video_youtube[view],Exploratory_Data_Analysis___video_youtube[quater],'10. Time Series Month vs View'!N13,Exploratory_Data_Analysis___video_youtube[year],'10. Time Series Month vs View'!M13)</f>
        <v>58302.238805970148</v>
      </c>
      <c r="P13" s="36">
        <f t="shared" si="0"/>
        <v>62652.589440961819</v>
      </c>
      <c r="Q13" s="36">
        <f t="shared" si="1"/>
        <v>-2978.5238404042416</v>
      </c>
      <c r="R13" s="36">
        <f t="shared" si="2"/>
        <v>59674.06560055758</v>
      </c>
      <c r="S13" s="48">
        <f t="shared" si="5"/>
        <v>7.4617214091377157E-2</v>
      </c>
      <c r="T13" s="33">
        <f t="shared" si="8"/>
        <v>55954.631964463028</v>
      </c>
      <c r="U13" s="46">
        <f t="shared" si="6"/>
        <v>4.0266152545530128E-2</v>
      </c>
      <c r="V13" s="47">
        <f t="shared" si="10"/>
        <v>88449.149308353386</v>
      </c>
      <c r="W13" s="48">
        <f t="shared" si="4"/>
        <v>0.51707980893687733</v>
      </c>
    </row>
    <row r="14" spans="1:34" ht="13.9" thickBot="1" x14ac:dyDescent="0.4">
      <c r="A14" s="14">
        <v>13</v>
      </c>
      <c r="B14" s="15">
        <v>43831</v>
      </c>
      <c r="C14" s="14" t="s">
        <v>47</v>
      </c>
      <c r="D14" s="16">
        <v>2020</v>
      </c>
      <c r="E14" s="14">
        <f>COUNTIFS(Exploratory_Data_Analysis___video_youtube[monthStr],C14,Exploratory_Data_Analysis___video_youtube[year],D14)</f>
        <v>14</v>
      </c>
      <c r="F14" s="14">
        <f>_xlfn.MAXIFS(Exploratory_Data_Analysis___video_youtube[view],Exploratory_Data_Analysis___video_youtube[monthStr],C14,Exploratory_Data_Analysis___video_youtube[year],D14)</f>
        <v>61536</v>
      </c>
      <c r="G14" s="14">
        <f>_xlfn.MINIFS(Exploratory_Data_Analysis___video_youtube[view],Exploratory_Data_Analysis___video_youtube[monthStr],C14,Exploratory_Data_Analysis___video_youtube[year],D14)</f>
        <v>7723</v>
      </c>
      <c r="H14" s="14">
        <f>SUMIFS(Exploratory_Data_Analysis___video_youtube[view],Exploratory_Data_Analysis___video_youtube[monthStr],C14,Exploratory_Data_Analysis___video_youtube[year],D14)</f>
        <v>352173</v>
      </c>
      <c r="I14" s="14">
        <f>AVERAGEIFS(Exploratory_Data_Analysis___video_youtube[view],Exploratory_Data_Analysis___video_youtube[monthStr],C14,Exploratory_Data_Analysis___video_youtube[year],D14)</f>
        <v>25155.214285714286</v>
      </c>
      <c r="K14" s="32">
        <v>13</v>
      </c>
      <c r="L14" s="33" t="str">
        <f t="shared" si="7"/>
        <v>2021-Q1</v>
      </c>
      <c r="M14" s="32">
        <v>2021</v>
      </c>
      <c r="N14" s="32">
        <v>1</v>
      </c>
      <c r="O14" s="33">
        <f>AVERAGEIFS(Exploratory_Data_Analysis___video_youtube[view],Exploratory_Data_Analysis___video_youtube[quater],'10. Time Series Month vs View'!N14,Exploratory_Data_Analysis___video_youtube[year],'10. Time Series Month vs View'!M14)</f>
        <v>88881.029411764699</v>
      </c>
      <c r="P14" s="36">
        <f t="shared" si="0"/>
        <v>61477.994769514073</v>
      </c>
      <c r="Q14" s="36">
        <f t="shared" si="1"/>
        <v>-2076.559255925994</v>
      </c>
      <c r="R14" s="36">
        <f t="shared" si="2"/>
        <v>59401.435513588076</v>
      </c>
      <c r="S14" s="48">
        <f t="shared" si="5"/>
        <v>0.30831140034729881</v>
      </c>
      <c r="T14" s="33">
        <f t="shared" si="8"/>
        <v>57277.329676190202</v>
      </c>
      <c r="U14" s="46">
        <f t="shared" si="6"/>
        <v>0.35557306148156836</v>
      </c>
      <c r="V14" s="47">
        <f>$S$39*T36</f>
        <v>93611.606197571353</v>
      </c>
      <c r="W14" s="48">
        <f t="shared" si="4"/>
        <v>5.322369483245986E-2</v>
      </c>
    </row>
    <row r="15" spans="1:34" ht="13.9" thickBot="1" x14ac:dyDescent="0.4">
      <c r="A15" s="14">
        <v>14</v>
      </c>
      <c r="B15" s="15">
        <v>43862</v>
      </c>
      <c r="C15" s="14" t="s">
        <v>173</v>
      </c>
      <c r="D15" s="16">
        <v>2020</v>
      </c>
      <c r="E15" s="14">
        <f>COUNTIFS(Exploratory_Data_Analysis___video_youtube[monthStr],C15,Exploratory_Data_Analysis___video_youtube[year],D15)</f>
        <v>17</v>
      </c>
      <c r="F15" s="14">
        <f>_xlfn.MAXIFS(Exploratory_Data_Analysis___video_youtube[view],Exploratory_Data_Analysis___video_youtube[monthStr],C15,Exploratory_Data_Analysis___video_youtube[year],D15)</f>
        <v>252012</v>
      </c>
      <c r="G15" s="14">
        <f>_xlfn.MINIFS(Exploratory_Data_Analysis___video_youtube[view],Exploratory_Data_Analysis___video_youtube[monthStr],C15,Exploratory_Data_Analysis___video_youtube[year],D15)</f>
        <v>3171</v>
      </c>
      <c r="H15" s="14">
        <f>SUMIFS(Exploratory_Data_Analysis___video_youtube[view],Exploratory_Data_Analysis___video_youtube[monthStr],C15,Exploratory_Data_Analysis___video_youtube[year],D15)</f>
        <v>826172</v>
      </c>
      <c r="I15" s="14">
        <f>AVERAGEIFS(Exploratory_Data_Analysis___video_youtube[view],Exploratory_Data_Analysis___video_youtube[monthStr],C15,Exploratory_Data_Analysis___video_youtube[year],D15)</f>
        <v>48598.352941176468</v>
      </c>
      <c r="K15" s="32">
        <v>14</v>
      </c>
      <c r="L15" s="33" t="str">
        <f t="shared" si="7"/>
        <v>2021-Q2</v>
      </c>
      <c r="M15" s="32">
        <v>2021</v>
      </c>
      <c r="N15" s="32">
        <v>2</v>
      </c>
      <c r="O15" s="33">
        <f>AVERAGEIFS(Exploratory_Data_Analysis___video_youtube[view],Exploratory_Data_Analysis___video_youtube[quater],'10. Time Series Month vs View'!N15,Exploratory_Data_Analysis___video_youtube[year],'10. Time Series Month vs View'!M15)</f>
        <v>103524.1506849315</v>
      </c>
      <c r="P15" s="36">
        <f t="shared" si="0"/>
        <v>68876.814122921744</v>
      </c>
      <c r="Q15" s="36">
        <f t="shared" si="1"/>
        <v>2661.1300487408384</v>
      </c>
      <c r="R15" s="36">
        <f t="shared" si="2"/>
        <v>71537.944171662588</v>
      </c>
      <c r="S15" s="48">
        <f t="shared" si="5"/>
        <v>0.33467878106487925</v>
      </c>
      <c r="T15" s="33">
        <f t="shared" si="8"/>
        <v>65941.632058609888</v>
      </c>
      <c r="U15" s="46">
        <f t="shared" si="6"/>
        <v>0.3630314122614865</v>
      </c>
      <c r="V15" s="47">
        <f t="shared" ref="V15:V17" si="11">$S$39*T37</f>
        <v>87892.68176810343</v>
      </c>
      <c r="W15" s="48">
        <f t="shared" si="4"/>
        <v>0.15099345238196019</v>
      </c>
    </row>
    <row r="16" spans="1:34" ht="13.9" thickBot="1" x14ac:dyDescent="0.4">
      <c r="A16" s="14">
        <v>15</v>
      </c>
      <c r="B16" s="15">
        <v>43891</v>
      </c>
      <c r="C16" s="14" t="s">
        <v>280</v>
      </c>
      <c r="D16" s="16">
        <v>2020</v>
      </c>
      <c r="E16" s="14">
        <f>COUNTIFS(Exploratory_Data_Analysis___video_youtube[monthStr],C16,Exploratory_Data_Analysis___video_youtube[year],D16)</f>
        <v>30</v>
      </c>
      <c r="F16" s="14">
        <f>_xlfn.MAXIFS(Exploratory_Data_Analysis___video_youtube[view],Exploratory_Data_Analysis___video_youtube[monthStr],C16,Exploratory_Data_Analysis___video_youtube[year],D16)</f>
        <v>490821</v>
      </c>
      <c r="G16" s="14">
        <f>_xlfn.MINIFS(Exploratory_Data_Analysis___video_youtube[view],Exploratory_Data_Analysis___video_youtube[monthStr],C16,Exploratory_Data_Analysis___video_youtube[year],D16)</f>
        <v>2454</v>
      </c>
      <c r="H16" s="14">
        <f>SUMIFS(Exploratory_Data_Analysis___video_youtube[view],Exploratory_Data_Analysis___video_youtube[monthStr],C16,Exploratory_Data_Analysis___video_youtube[year],D16)</f>
        <v>2014302</v>
      </c>
      <c r="I16" s="14">
        <f>AVERAGEIFS(Exploratory_Data_Analysis___video_youtube[view],Exploratory_Data_Analysis___video_youtube[monthStr],C16,Exploratory_Data_Analysis___video_youtube[year],D16)</f>
        <v>67143.399999999994</v>
      </c>
      <c r="K16" s="32">
        <v>15</v>
      </c>
      <c r="L16" s="33" t="str">
        <f t="shared" si="7"/>
        <v>2021-Q3</v>
      </c>
      <c r="M16" s="32">
        <v>2021</v>
      </c>
      <c r="N16" s="32">
        <v>3</v>
      </c>
      <c r="O16" s="33">
        <f>AVERAGEIFS(Exploratory_Data_Analysis___video_youtube[view],Exploratory_Data_Analysis___video_youtube[quater],'10. Time Series Month vs View'!N16,Exploratory_Data_Analysis___video_youtube[year],'10. Time Series Month vs View'!M16)</f>
        <v>81029.486842105267</v>
      </c>
      <c r="P16" s="36">
        <f t="shared" si="0"/>
        <v>78231.594994664381</v>
      </c>
      <c r="Q16" s="36">
        <f t="shared" si="1"/>
        <v>6007.9554602417384</v>
      </c>
      <c r="R16" s="36">
        <f t="shared" si="2"/>
        <v>84239.550454906115</v>
      </c>
      <c r="S16" s="48">
        <f t="shared" si="5"/>
        <v>3.4529304781269081E-2</v>
      </c>
      <c r="T16" s="33">
        <f t="shared" si="8"/>
        <v>83793.751398789755</v>
      </c>
      <c r="U16" s="46">
        <f t="shared" si="6"/>
        <v>3.4114304118338511E-2</v>
      </c>
      <c r="V16" s="47">
        <f t="shared" si="11"/>
        <v>96643.761460539245</v>
      </c>
      <c r="W16" s="48">
        <f t="shared" si="4"/>
        <v>0.19269867337133806</v>
      </c>
    </row>
    <row r="17" spans="1:23" ht="13.9" thickBot="1" x14ac:dyDescent="0.4">
      <c r="A17" s="9">
        <v>16</v>
      </c>
      <c r="B17" s="10">
        <v>43922</v>
      </c>
      <c r="C17" s="9" t="s">
        <v>355</v>
      </c>
      <c r="D17" s="11">
        <v>2020</v>
      </c>
      <c r="E17" s="9">
        <f>COUNTIFS(Exploratory_Data_Analysis___video_youtube[monthStr],C17,Exploratory_Data_Analysis___video_youtube[year],D17)</f>
        <v>38</v>
      </c>
      <c r="F17" s="9">
        <f>_xlfn.MAXIFS(Exploratory_Data_Analysis___video_youtube[view],Exploratory_Data_Analysis___video_youtube[monthStr],C17,Exploratory_Data_Analysis___video_youtube[year],D17)</f>
        <v>327340</v>
      </c>
      <c r="G17" s="9">
        <f>_xlfn.MINIFS(Exploratory_Data_Analysis___video_youtube[view],Exploratory_Data_Analysis___video_youtube[monthStr],C17,Exploratory_Data_Analysis___video_youtube[year],D17)</f>
        <v>4657</v>
      </c>
      <c r="H17" s="9">
        <f>SUMIFS(Exploratory_Data_Analysis___video_youtube[view],Exploratory_Data_Analysis___video_youtube[monthStr],C17,Exploratory_Data_Analysis___video_youtube[year],D17)</f>
        <v>2700871</v>
      </c>
      <c r="I17" s="9">
        <f>AVERAGEIFS(Exploratory_Data_Analysis___video_youtube[view],Exploratory_Data_Analysis___video_youtube[monthStr],C17,Exploratory_Data_Analysis___video_youtube[year],D17)</f>
        <v>71075.552631578947</v>
      </c>
      <c r="K17" s="32">
        <v>16</v>
      </c>
      <c r="L17" s="33" t="str">
        <f t="shared" si="7"/>
        <v>2021-Q4</v>
      </c>
      <c r="M17" s="32">
        <v>2021</v>
      </c>
      <c r="N17" s="32">
        <v>4</v>
      </c>
      <c r="O17" s="33">
        <f>AVERAGEIFS(Exploratory_Data_Analysis___video_youtube[view],Exploratory_Data_Analysis___video_youtube[quater],'10. Time Series Month vs View'!N17,Exploratory_Data_Analysis___video_youtube[year],'10. Time Series Month vs View'!M17)</f>
        <v>92095.739726027401</v>
      </c>
      <c r="P17" s="36">
        <f t="shared" si="0"/>
        <v>78987.025793473425</v>
      </c>
      <c r="Q17" s="36">
        <f t="shared" si="1"/>
        <v>3381.6931295253912</v>
      </c>
      <c r="R17" s="36">
        <f t="shared" si="2"/>
        <v>82368.718922998814</v>
      </c>
      <c r="S17" s="48">
        <f t="shared" si="5"/>
        <v>0.14233789718775983</v>
      </c>
      <c r="T17" s="33">
        <f t="shared" si="8"/>
        <v>91847.138209974932</v>
      </c>
      <c r="U17" s="46">
        <f t="shared" si="6"/>
        <v>2.6993812829130413E-3</v>
      </c>
      <c r="V17" s="47">
        <f t="shared" si="11"/>
        <v>101691.3193235684</v>
      </c>
      <c r="W17" s="48">
        <f t="shared" si="4"/>
        <v>0.10419135158788642</v>
      </c>
    </row>
    <row r="18" spans="1:23" ht="13.9" thickBot="1" x14ac:dyDescent="0.4">
      <c r="A18" s="9">
        <v>17</v>
      </c>
      <c r="B18" s="10">
        <v>43952</v>
      </c>
      <c r="C18" s="9" t="s">
        <v>479</v>
      </c>
      <c r="D18" s="11">
        <v>2020</v>
      </c>
      <c r="E18" s="9">
        <f>COUNTIFS(Exploratory_Data_Analysis___video_youtube[monthStr],C18,Exploratory_Data_Analysis___video_youtube[year],D18)</f>
        <v>35</v>
      </c>
      <c r="F18" s="9">
        <f>_xlfn.MAXIFS(Exploratory_Data_Analysis___video_youtube[view],Exploratory_Data_Analysis___video_youtube[monthStr],C18,Exploratory_Data_Analysis___video_youtube[year],D18)</f>
        <v>526044</v>
      </c>
      <c r="G18" s="9">
        <f>_xlfn.MINIFS(Exploratory_Data_Analysis___video_youtube[view],Exploratory_Data_Analysis___video_youtube[monthStr],C18,Exploratory_Data_Analysis___video_youtube[year],D18)</f>
        <v>5310</v>
      </c>
      <c r="H18" s="9">
        <f>SUMIFS(Exploratory_Data_Analysis___video_youtube[view],Exploratory_Data_Analysis___video_youtube[monthStr],C18,Exploratory_Data_Analysis___video_youtube[year],D18)</f>
        <v>2436021</v>
      </c>
      <c r="I18" s="9">
        <f>AVERAGEIFS(Exploratory_Data_Analysis___video_youtube[view],Exploratory_Data_Analysis___video_youtube[monthStr],C18,Exploratory_Data_Analysis___video_youtube[year],D18)</f>
        <v>69600.600000000006</v>
      </c>
      <c r="K18" s="32">
        <v>17</v>
      </c>
      <c r="L18" s="33" t="str">
        <f t="shared" si="7"/>
        <v>2022-Q1</v>
      </c>
      <c r="M18" s="32">
        <v>2022</v>
      </c>
      <c r="N18" s="32">
        <v>1</v>
      </c>
      <c r="O18" s="33">
        <f>AVERAGEIFS(Exploratory_Data_Analysis___video_youtube[view],Exploratory_Data_Analysis___video_youtube[quater],'10. Time Series Month vs View'!N18,Exploratory_Data_Analysis___video_youtube[year],'10. Time Series Month vs View'!M18)</f>
        <v>163504.72881355931</v>
      </c>
      <c r="P18" s="36">
        <f t="shared" si="0"/>
        <v>82526.378555263</v>
      </c>
      <c r="Q18" s="36">
        <f t="shared" si="1"/>
        <v>3460.5229456574825</v>
      </c>
      <c r="R18" s="36">
        <f t="shared" si="2"/>
        <v>85986.901500920489</v>
      </c>
      <c r="S18" s="48">
        <f t="shared" si="5"/>
        <v>0.49526610542643124</v>
      </c>
      <c r="T18" s="33">
        <f t="shared" si="8"/>
        <v>91611.096073854889</v>
      </c>
      <c r="U18" s="46">
        <f t="shared" si="6"/>
        <v>0.43970369090476324</v>
      </c>
      <c r="V18" s="47">
        <f>$S$40*T36</f>
        <v>105801.64181625858</v>
      </c>
      <c r="W18" s="48">
        <f t="shared" si="4"/>
        <v>0.35291387237550936</v>
      </c>
    </row>
    <row r="19" spans="1:23" ht="13.9" thickBot="1" x14ac:dyDescent="0.4">
      <c r="A19" s="9">
        <v>18</v>
      </c>
      <c r="B19" s="10">
        <v>43983</v>
      </c>
      <c r="C19" s="9" t="s">
        <v>631</v>
      </c>
      <c r="D19" s="11">
        <v>2020</v>
      </c>
      <c r="E19" s="9">
        <f>COUNTIFS(Exploratory_Data_Analysis___video_youtube[monthStr],C19,Exploratory_Data_Analysis___video_youtube[year],D19)</f>
        <v>28</v>
      </c>
      <c r="F19" s="9">
        <f>_xlfn.MAXIFS(Exploratory_Data_Analysis___video_youtube[view],Exploratory_Data_Analysis___video_youtube[monthStr],C19,Exploratory_Data_Analysis___video_youtube[year],D19)</f>
        <v>248756</v>
      </c>
      <c r="G19" s="9">
        <f>_xlfn.MINIFS(Exploratory_Data_Analysis___video_youtube[view],Exploratory_Data_Analysis___video_youtube[monthStr],C19,Exploratory_Data_Analysis___video_youtube[year],D19)</f>
        <v>5701</v>
      </c>
      <c r="H19" s="9">
        <f>SUMIFS(Exploratory_Data_Analysis___video_youtube[view],Exploratory_Data_Analysis___video_youtube[monthStr],C19,Exploratory_Data_Analysis___video_youtube[year],D19)</f>
        <v>1148796</v>
      </c>
      <c r="I19" s="9">
        <f>AVERAGEIFS(Exploratory_Data_Analysis___video_youtube[view],Exploratory_Data_Analysis___video_youtube[monthStr],C19,Exploratory_Data_Analysis___video_youtube[year],D19)</f>
        <v>41028.428571428572</v>
      </c>
      <c r="K19" s="32">
        <v>18</v>
      </c>
      <c r="L19" s="33" t="str">
        <f t="shared" si="7"/>
        <v>2022-Q2</v>
      </c>
      <c r="M19" s="32">
        <v>2022</v>
      </c>
      <c r="N19" s="32">
        <v>2</v>
      </c>
      <c r="O19" s="33">
        <f>AVERAGEIFS(Exploratory_Data_Analysis___video_youtube[view],Exploratory_Data_Analysis___video_youtube[quater],'10. Time Series Month vs View'!N19,Exploratory_Data_Analysis___video_youtube[year],'10. Time Series Month vs View'!M19)</f>
        <v>104626.62790697675</v>
      </c>
      <c r="P19" s="36">
        <f t="shared" si="0"/>
        <v>104390.53312500301</v>
      </c>
      <c r="Q19" s="36">
        <f t="shared" si="1"/>
        <v>12662.338757698748</v>
      </c>
      <c r="R19" s="36">
        <f t="shared" si="2"/>
        <v>117052.87188270176</v>
      </c>
      <c r="S19" s="48">
        <f t="shared" si="5"/>
        <v>2.2565458401626508E-3</v>
      </c>
      <c r="T19" s="33">
        <f t="shared" si="8"/>
        <v>110958.8720770271</v>
      </c>
      <c r="U19" s="46">
        <f t="shared" si="6"/>
        <v>6.0522300075276592E-2</v>
      </c>
      <c r="V19" s="47">
        <f t="shared" ref="V19:V21" si="12">$S$40*T37</f>
        <v>99338.003185982481</v>
      </c>
      <c r="W19" s="48">
        <f t="shared" si="4"/>
        <v>5.0547597937461664E-2</v>
      </c>
    </row>
    <row r="20" spans="1:23" ht="13.9" thickBot="1" x14ac:dyDescent="0.4">
      <c r="A20" s="14">
        <v>19</v>
      </c>
      <c r="B20" s="15">
        <v>44013</v>
      </c>
      <c r="C20" s="14" t="s">
        <v>762</v>
      </c>
      <c r="D20" s="16">
        <v>2020</v>
      </c>
      <c r="E20" s="14">
        <f>COUNTIFS(Exploratory_Data_Analysis___video_youtube[monthStr],C20,Exploratory_Data_Analysis___video_youtube[year],D20)</f>
        <v>25</v>
      </c>
      <c r="F20" s="14">
        <f>_xlfn.MAXIFS(Exploratory_Data_Analysis___video_youtube[view],Exploratory_Data_Analysis___video_youtube[monthStr],C20,Exploratory_Data_Analysis___video_youtube[year],D20)</f>
        <v>185130</v>
      </c>
      <c r="G20" s="14">
        <f>_xlfn.MINIFS(Exploratory_Data_Analysis___video_youtube[view],Exploratory_Data_Analysis___video_youtube[monthStr],C20,Exploratory_Data_Analysis___video_youtube[year],D20)</f>
        <v>6203</v>
      </c>
      <c r="H20" s="14">
        <f>SUMIFS(Exploratory_Data_Analysis___video_youtube[view],Exploratory_Data_Analysis___video_youtube[monthStr],C20,Exploratory_Data_Analysis___video_youtube[year],D20)</f>
        <v>1157088</v>
      </c>
      <c r="I20" s="14">
        <f>AVERAGEIFS(Exploratory_Data_Analysis___video_youtube[view],Exploratory_Data_Analysis___video_youtube[monthStr],C20,Exploratory_Data_Analysis___video_youtube[year],D20)</f>
        <v>46283.519999999997</v>
      </c>
      <c r="K20" s="32">
        <v>19</v>
      </c>
      <c r="L20" s="33" t="str">
        <f t="shared" si="7"/>
        <v>2022-Q3</v>
      </c>
      <c r="M20" s="32">
        <v>2022</v>
      </c>
      <c r="N20" s="32">
        <v>3</v>
      </c>
      <c r="O20" s="33">
        <f>AVERAGEIFS(Exploratory_Data_Analysis___video_youtube[view],Exploratory_Data_Analysis___video_youtube[quater],'10. Time Series Month vs View'!N20,Exploratory_Data_Analysis___video_youtube[year],'10. Time Series Month vs View'!M20)</f>
        <v>115630.20370370371</v>
      </c>
      <c r="P20" s="36">
        <f t="shared" si="0"/>
        <v>104454.27871613593</v>
      </c>
      <c r="Q20" s="36">
        <f t="shared" si="1"/>
        <v>6363.0421744158321</v>
      </c>
      <c r="R20" s="36">
        <f t="shared" si="2"/>
        <v>110817.32089055177</v>
      </c>
      <c r="S20" s="48">
        <f t="shared" si="5"/>
        <v>9.6652298703939807E-2</v>
      </c>
      <c r="T20" s="33">
        <f t="shared" si="8"/>
        <v>122476.05609057655</v>
      </c>
      <c r="U20" s="46">
        <f t="shared" si="6"/>
        <v>5.9204707486419143E-2</v>
      </c>
      <c r="V20" s="47">
        <f t="shared" si="12"/>
        <v>109228.64214340535</v>
      </c>
      <c r="W20" s="48">
        <f t="shared" si="4"/>
        <v>5.5362365154194688E-2</v>
      </c>
    </row>
    <row r="21" spans="1:23" ht="13.9" thickBot="1" x14ac:dyDescent="0.4">
      <c r="A21" s="14">
        <v>20</v>
      </c>
      <c r="B21" s="15">
        <v>44044</v>
      </c>
      <c r="C21" s="14" t="s">
        <v>906</v>
      </c>
      <c r="D21" s="16">
        <v>2020</v>
      </c>
      <c r="E21" s="14">
        <f>COUNTIFS(Exploratory_Data_Analysis___video_youtube[monthStr],C21,Exploratory_Data_Analysis___video_youtube[year],D21)</f>
        <v>24</v>
      </c>
      <c r="F21" s="14">
        <f>_xlfn.MAXIFS(Exploratory_Data_Analysis___video_youtube[view],Exploratory_Data_Analysis___video_youtube[monthStr],C21,Exploratory_Data_Analysis___video_youtube[year],D21)</f>
        <v>382247</v>
      </c>
      <c r="G21" s="14">
        <f>_xlfn.MINIFS(Exploratory_Data_Analysis___video_youtube[view],Exploratory_Data_Analysis___video_youtube[monthStr],C21,Exploratory_Data_Analysis___video_youtube[year],D21)</f>
        <v>4614</v>
      </c>
      <c r="H21" s="14">
        <f>SUMIFS(Exploratory_Data_Analysis___video_youtube[view],Exploratory_Data_Analysis___video_youtube[monthStr],C21,Exploratory_Data_Analysis___video_youtube[year],D21)</f>
        <v>1685074</v>
      </c>
      <c r="I21" s="14">
        <f>AVERAGEIFS(Exploratory_Data_Analysis___video_youtube[view],Exploratory_Data_Analysis___video_youtube[monthStr],C21,Exploratory_Data_Analysis___video_youtube[year],D21)</f>
        <v>70211.416666666672</v>
      </c>
      <c r="K21" s="32">
        <v>20</v>
      </c>
      <c r="L21" s="33" t="str">
        <f t="shared" si="7"/>
        <v>2022-Q4</v>
      </c>
      <c r="M21" s="32">
        <v>2022</v>
      </c>
      <c r="N21" s="32">
        <v>4</v>
      </c>
      <c r="O21" s="33">
        <f>AVERAGEIFS(Exploratory_Data_Analysis___video_youtube[view],Exploratory_Data_Analysis___video_youtube[quater],'10. Time Series Month vs View'!N21,Exploratory_Data_Analysis___video_youtube[year],'10. Time Series Month vs View'!M21)</f>
        <v>98410.571428571435</v>
      </c>
      <c r="P21" s="36">
        <f t="shared" si="0"/>
        <v>107471.77846277923</v>
      </c>
      <c r="Q21" s="36">
        <f t="shared" si="1"/>
        <v>4690.2709605295649</v>
      </c>
      <c r="R21" s="36">
        <f t="shared" si="2"/>
        <v>112162.0494233088</v>
      </c>
      <c r="S21" s="48">
        <f t="shared" si="5"/>
        <v>9.2075545367446804E-2</v>
      </c>
      <c r="T21" s="33">
        <f t="shared" si="8"/>
        <v>126698.02882333522</v>
      </c>
      <c r="U21" s="46">
        <f t="shared" si="6"/>
        <v>0.28744327955960958</v>
      </c>
      <c r="V21" s="47">
        <f t="shared" si="12"/>
        <v>114933.4893387834</v>
      </c>
      <c r="W21" s="48">
        <f t="shared" si="4"/>
        <v>0.16789779462061824</v>
      </c>
    </row>
    <row r="22" spans="1:23" ht="13.9" thickBot="1" x14ac:dyDescent="0.4">
      <c r="A22" s="14">
        <v>21</v>
      </c>
      <c r="B22" s="15">
        <v>44075</v>
      </c>
      <c r="C22" s="14" t="s">
        <v>1047</v>
      </c>
      <c r="D22" s="16">
        <v>2020</v>
      </c>
      <c r="E22" s="14">
        <f>COUNTIFS(Exploratory_Data_Analysis___video_youtube[monthStr],C22,Exploratory_Data_Analysis___video_youtube[year],D22)</f>
        <v>22</v>
      </c>
      <c r="F22" s="14">
        <f>_xlfn.MAXIFS(Exploratory_Data_Analysis___video_youtube[view],Exploratory_Data_Analysis___video_youtube[monthStr],C22,Exploratory_Data_Analysis___video_youtube[year],D22)</f>
        <v>126668</v>
      </c>
      <c r="G22" s="14">
        <f>_xlfn.MINIFS(Exploratory_Data_Analysis___video_youtube[view],Exploratory_Data_Analysis___video_youtube[monthStr],C22,Exploratory_Data_Analysis___video_youtube[year],D22)</f>
        <v>5745</v>
      </c>
      <c r="H22" s="14">
        <f>SUMIFS(Exploratory_Data_Analysis___video_youtube[view],Exploratory_Data_Analysis___video_youtube[monthStr],C22,Exploratory_Data_Analysis___video_youtube[year],D22)</f>
        <v>862494</v>
      </c>
      <c r="I22" s="14">
        <f>AVERAGEIFS(Exploratory_Data_Analysis___video_youtube[view],Exploratory_Data_Analysis___video_youtube[monthStr],C22,Exploratory_Data_Analysis___video_youtube[year],D22)</f>
        <v>39204.272727272728</v>
      </c>
      <c r="K22" s="32">
        <v>21</v>
      </c>
      <c r="L22" s="33" t="str">
        <f t="shared" si="7"/>
        <v>2023-Q1</v>
      </c>
      <c r="M22" s="32">
        <v>2023</v>
      </c>
      <c r="N22" s="32">
        <v>1</v>
      </c>
      <c r="O22" s="33">
        <f>AVERAGEIFS(Exploratory_Data_Analysis___video_youtube[view],Exploratory_Data_Analysis___video_youtube[quater],'10. Time Series Month vs View'!N22,Exploratory_Data_Analysis___video_youtube[year],'10. Time Series Month vs View'!M22)</f>
        <v>118840.88095238095</v>
      </c>
      <c r="P22" s="36">
        <f t="shared" si="0"/>
        <v>105025.25256354312</v>
      </c>
      <c r="Q22" s="36">
        <f t="shared" si="1"/>
        <v>1121.87253064673</v>
      </c>
      <c r="R22" s="36">
        <f t="shared" si="2"/>
        <v>106147.12509418985</v>
      </c>
      <c r="S22" s="52">
        <f t="shared" si="5"/>
        <v>0.1162531637103371</v>
      </c>
      <c r="T22" s="33">
        <f t="shared" si="8"/>
        <v>106756.54261125118</v>
      </c>
      <c r="U22" s="46">
        <f t="shared" si="6"/>
        <v>0.10168502828561085</v>
      </c>
      <c r="V22" s="47">
        <v>117808.76</v>
      </c>
      <c r="W22" s="48">
        <f t="shared" si="4"/>
        <v>8.6848981942040521E-3</v>
      </c>
    </row>
    <row r="23" spans="1:23" ht="13.9" thickBot="1" x14ac:dyDescent="0.4">
      <c r="A23" s="9">
        <v>22</v>
      </c>
      <c r="B23" s="10">
        <v>44105</v>
      </c>
      <c r="C23" s="9" t="s">
        <v>1170</v>
      </c>
      <c r="D23" s="11">
        <v>2020</v>
      </c>
      <c r="E23" s="9">
        <f>COUNTIFS(Exploratory_Data_Analysis___video_youtube[monthStr],C23,Exploratory_Data_Analysis___video_youtube[year],D23)</f>
        <v>19</v>
      </c>
      <c r="F23" s="9">
        <f>_xlfn.MAXIFS(Exploratory_Data_Analysis___video_youtube[view],Exploratory_Data_Analysis___video_youtube[monthStr],C23,Exploratory_Data_Analysis___video_youtube[year],D23)</f>
        <v>344258</v>
      </c>
      <c r="G23" s="9">
        <f>_xlfn.MINIFS(Exploratory_Data_Analysis___video_youtube[view],Exploratory_Data_Analysis___video_youtube[monthStr],C23,Exploratory_Data_Analysis___video_youtube[year],D23)</f>
        <v>3521</v>
      </c>
      <c r="H23" s="9">
        <f>SUMIFS(Exploratory_Data_Analysis___video_youtube[view],Exploratory_Data_Analysis___video_youtube[monthStr],C23,Exploratory_Data_Analysis___video_youtube[year],D23)</f>
        <v>1252529</v>
      </c>
      <c r="I23" s="9">
        <f>AVERAGEIFS(Exploratory_Data_Analysis___video_youtube[view],Exploratory_Data_Analysis___video_youtube[monthStr],C23,Exploratory_Data_Analysis___video_youtube[year],D23)</f>
        <v>65922.578947368427</v>
      </c>
      <c r="K23" s="39">
        <v>22</v>
      </c>
      <c r="L23" s="33" t="s">
        <v>9404</v>
      </c>
      <c r="M23" s="32">
        <v>2023</v>
      </c>
      <c r="N23" s="32">
        <v>2</v>
      </c>
      <c r="O23" s="37"/>
      <c r="P23" s="36">
        <f t="shared" si="0"/>
        <v>108755.47222852934</v>
      </c>
      <c r="Q23" s="36">
        <f t="shared" si="1"/>
        <v>2426.0460978164729</v>
      </c>
      <c r="R23" s="38">
        <f t="shared" si="2"/>
        <v>111181.51832634582</v>
      </c>
      <c r="S23" s="54">
        <f>SUM(S4:S22)</f>
        <v>4.7284789799072655</v>
      </c>
      <c r="T23" s="33">
        <f t="shared" si="8"/>
        <v>110256.11993288863</v>
      </c>
      <c r="U23" s="41">
        <f>SUM(U5:U22)</f>
        <v>3.8175269452160849</v>
      </c>
      <c r="V23" s="47">
        <v>110592.08</v>
      </c>
      <c r="W23" s="55">
        <f>SUM(W2:W22)</f>
        <v>10.059528437516214</v>
      </c>
    </row>
    <row r="24" spans="1:23" ht="13.9" thickBot="1" x14ac:dyDescent="0.4">
      <c r="A24" s="9">
        <v>23</v>
      </c>
      <c r="B24" s="10">
        <v>44136</v>
      </c>
      <c r="C24" s="9" t="s">
        <v>1272</v>
      </c>
      <c r="D24" s="11">
        <v>2020</v>
      </c>
      <c r="E24" s="9">
        <f>COUNTIFS(Exploratory_Data_Analysis___video_youtube[monthStr],C24,Exploratory_Data_Analysis___video_youtube[year],D24)</f>
        <v>23</v>
      </c>
      <c r="F24" s="9">
        <f>_xlfn.MAXIFS(Exploratory_Data_Analysis___video_youtube[view],Exploratory_Data_Analysis___video_youtube[monthStr],C24,Exploratory_Data_Analysis___video_youtube[year],D24)</f>
        <v>506871</v>
      </c>
      <c r="G24" s="9">
        <f>_xlfn.MINIFS(Exploratory_Data_Analysis___video_youtube[view],Exploratory_Data_Analysis___video_youtube[monthStr],C24,Exploratory_Data_Analysis___video_youtube[year],D24)</f>
        <v>7359</v>
      </c>
      <c r="H24" s="9">
        <f>SUMIFS(Exploratory_Data_Analysis___video_youtube[view],Exploratory_Data_Analysis___video_youtube[monthStr],C24,Exploratory_Data_Analysis___video_youtube[year],D24)</f>
        <v>1443707</v>
      </c>
      <c r="I24" s="9">
        <f>AVERAGEIFS(Exploratory_Data_Analysis___video_youtube[view],Exploratory_Data_Analysis___video_youtube[monthStr],C24,Exploratory_Data_Analysis___video_youtube[year],D24)</f>
        <v>62769.869565217392</v>
      </c>
      <c r="T24" s="39"/>
    </row>
    <row r="25" spans="1:23" ht="13.9" thickBot="1" x14ac:dyDescent="0.4">
      <c r="A25" s="9">
        <v>24</v>
      </c>
      <c r="B25" s="10">
        <v>44166</v>
      </c>
      <c r="C25" s="9" t="s">
        <v>1375</v>
      </c>
      <c r="D25" s="11">
        <v>2020</v>
      </c>
      <c r="E25" s="9">
        <f>COUNTIFS(Exploratory_Data_Analysis___video_youtube[monthStr],C25,Exploratory_Data_Analysis___video_youtube[year],D25)</f>
        <v>25</v>
      </c>
      <c r="F25" s="9">
        <f>_xlfn.MAXIFS(Exploratory_Data_Analysis___video_youtube[view],Exploratory_Data_Analysis___video_youtube[monthStr],C25,Exploratory_Data_Analysis___video_youtube[year],D25)</f>
        <v>218290</v>
      </c>
      <c r="G25" s="9">
        <f>_xlfn.MINIFS(Exploratory_Data_Analysis___video_youtube[view],Exploratory_Data_Analysis___video_youtube[monthStr],C25,Exploratory_Data_Analysis___video_youtube[year],D25)</f>
        <v>2273</v>
      </c>
      <c r="H25" s="9">
        <f>SUMIFS(Exploratory_Data_Analysis___video_youtube[view],Exploratory_Data_Analysis___video_youtube[monthStr],C25,Exploratory_Data_Analysis___video_youtube[year],D25)</f>
        <v>1210014</v>
      </c>
      <c r="I25" s="9">
        <f>AVERAGEIFS(Exploratory_Data_Analysis___video_youtube[view],Exploratory_Data_Analysis___video_youtube[monthStr],C25,Exploratory_Data_Analysis___video_youtube[year],D25)</f>
        <v>48400.56</v>
      </c>
      <c r="O25" s="4" t="s">
        <v>9355</v>
      </c>
      <c r="P25" s="4"/>
      <c r="Q25">
        <f>CORREL(K2:K18,O6:O22)</f>
        <v>0.58850113757596678</v>
      </c>
    </row>
    <row r="26" spans="1:23" ht="13.9" thickBot="1" x14ac:dyDescent="0.4">
      <c r="A26" s="14">
        <v>25</v>
      </c>
      <c r="B26" s="15">
        <v>44197</v>
      </c>
      <c r="C26" s="14" t="s">
        <v>47</v>
      </c>
      <c r="D26" s="16">
        <v>2021</v>
      </c>
      <c r="E26" s="14">
        <f>COUNTIFS(Exploratory_Data_Analysis___video_youtube[monthStr],C26,Exploratory_Data_Analysis___video_youtube[year],D26)</f>
        <v>22</v>
      </c>
      <c r="F26" s="14">
        <f>_xlfn.MAXIFS(Exploratory_Data_Analysis___video_youtube[view],Exploratory_Data_Analysis___video_youtube[monthStr],C26,Exploratory_Data_Analysis___video_youtube[year],D26)</f>
        <v>225538</v>
      </c>
      <c r="G26" s="14">
        <f>_xlfn.MINIFS(Exploratory_Data_Analysis___video_youtube[view],Exploratory_Data_Analysis___video_youtube[monthStr],C26,Exploratory_Data_Analysis___video_youtube[year],D26)</f>
        <v>8322</v>
      </c>
      <c r="H26" s="14">
        <f>SUMIFS(Exploratory_Data_Analysis___video_youtube[view],Exploratory_Data_Analysis___video_youtube[monthStr],C26,Exploratory_Data_Analysis___video_youtube[year],D26)</f>
        <v>1093373</v>
      </c>
      <c r="I26" s="14">
        <f>AVERAGEIFS(Exploratory_Data_Analysis___video_youtube[view],Exploratory_Data_Analysis___video_youtube[monthStr],C26,Exploratory_Data_Analysis___video_youtube[year],D26)</f>
        <v>49698.772727272728</v>
      </c>
    </row>
    <row r="27" spans="1:23" ht="13.9" thickBot="1" x14ac:dyDescent="0.4">
      <c r="A27" s="14">
        <v>26</v>
      </c>
      <c r="B27" s="15">
        <v>44228</v>
      </c>
      <c r="C27" s="14" t="s">
        <v>173</v>
      </c>
      <c r="D27" s="16">
        <v>2021</v>
      </c>
      <c r="E27" s="14">
        <f>COUNTIFS(Exploratory_Data_Analysis___video_youtube[monthStr],C27,Exploratory_Data_Analysis___video_youtube[year],D27)</f>
        <v>22</v>
      </c>
      <c r="F27" s="14">
        <f>_xlfn.MAXIFS(Exploratory_Data_Analysis___video_youtube[view],Exploratory_Data_Analysis___video_youtube[monthStr],C27,Exploratory_Data_Analysis___video_youtube[year],D27)</f>
        <v>1233231</v>
      </c>
      <c r="G27" s="14">
        <f>_xlfn.MINIFS(Exploratory_Data_Analysis___video_youtube[view],Exploratory_Data_Analysis___video_youtube[monthStr],C27,Exploratory_Data_Analysis___video_youtube[year],D27)</f>
        <v>6380</v>
      </c>
      <c r="H27" s="14">
        <f>SUMIFS(Exploratory_Data_Analysis___video_youtube[view],Exploratory_Data_Analysis___video_youtube[monthStr],C27,Exploratory_Data_Analysis___video_youtube[year],D27)</f>
        <v>3436348</v>
      </c>
      <c r="I27" s="14">
        <f>AVERAGEIFS(Exploratory_Data_Analysis___video_youtube[view],Exploratory_Data_Analysis___video_youtube[monthStr],C27,Exploratory_Data_Analysis___video_youtube[year],D27)</f>
        <v>156197.63636363635</v>
      </c>
      <c r="P27" cm="1">
        <f t="array" ref="P27:Q31">LINEST(O6:O22,K2:K18,,TRUE)</f>
        <v>3338.8267612213467</v>
      </c>
      <c r="Q27">
        <v>59044.90368852095</v>
      </c>
    </row>
    <row r="28" spans="1:23" ht="13.9" thickBot="1" x14ac:dyDescent="0.4">
      <c r="A28" s="14">
        <v>27</v>
      </c>
      <c r="B28" s="15">
        <v>44256</v>
      </c>
      <c r="C28" s="14" t="s">
        <v>280</v>
      </c>
      <c r="D28" s="16">
        <v>2021</v>
      </c>
      <c r="E28" s="14">
        <f>COUNTIFS(Exploratory_Data_Analysis___video_youtube[monthStr],C28,Exploratory_Data_Analysis___video_youtube[year],D28)</f>
        <v>24</v>
      </c>
      <c r="F28" s="14">
        <f>_xlfn.MAXIFS(Exploratory_Data_Analysis___video_youtube[view],Exploratory_Data_Analysis___video_youtube[monthStr],C28,Exploratory_Data_Analysis___video_youtube[year],D28)</f>
        <v>325078</v>
      </c>
      <c r="G28" s="14">
        <f>_xlfn.MINIFS(Exploratory_Data_Analysis___video_youtube[view],Exploratory_Data_Analysis___video_youtube[monthStr],C28,Exploratory_Data_Analysis___video_youtube[year],D28)</f>
        <v>4782</v>
      </c>
      <c r="H28" s="14">
        <f>SUMIFS(Exploratory_Data_Analysis___video_youtube[view],Exploratory_Data_Analysis___video_youtube[monthStr],C28,Exploratory_Data_Analysis___video_youtube[year],D28)</f>
        <v>1514189</v>
      </c>
      <c r="I28" s="14">
        <f>AVERAGEIFS(Exploratory_Data_Analysis___video_youtube[view],Exploratory_Data_Analysis___video_youtube[monthStr],C28,Exploratory_Data_Analysis___video_youtube[year],D28)</f>
        <v>63091.208333333336</v>
      </c>
      <c r="P28">
        <v>1184.3471904705318</v>
      </c>
      <c r="Q28">
        <v>12135.947350554115</v>
      </c>
    </row>
    <row r="29" spans="1:23" ht="13.9" thickBot="1" x14ac:dyDescent="0.4">
      <c r="A29" s="9">
        <v>28</v>
      </c>
      <c r="B29" s="10">
        <v>44287</v>
      </c>
      <c r="C29" s="9" t="s">
        <v>355</v>
      </c>
      <c r="D29" s="11">
        <v>2021</v>
      </c>
      <c r="E29" s="9">
        <f>COUNTIFS(Exploratory_Data_Analysis___video_youtube[monthStr],C29,Exploratory_Data_Analysis___video_youtube[year],D29)</f>
        <v>21</v>
      </c>
      <c r="F29" s="9">
        <f>_xlfn.MAXIFS(Exploratory_Data_Analysis___video_youtube[view],Exploratory_Data_Analysis___video_youtube[monthStr],C29,Exploratory_Data_Analysis___video_youtube[year],D29)</f>
        <v>240793</v>
      </c>
      <c r="G29" s="9">
        <f>_xlfn.MINIFS(Exploratory_Data_Analysis___video_youtube[view],Exploratory_Data_Analysis___video_youtube[monthStr],C29,Exploratory_Data_Analysis___video_youtube[year],D29)</f>
        <v>3803</v>
      </c>
      <c r="H29" s="9">
        <f>SUMIFS(Exploratory_Data_Analysis___video_youtube[view],Exploratory_Data_Analysis___video_youtube[monthStr],C29,Exploratory_Data_Analysis___video_youtube[year],D29)</f>
        <v>823061</v>
      </c>
      <c r="I29" s="9">
        <f>AVERAGEIFS(Exploratory_Data_Analysis___video_youtube[view],Exploratory_Data_Analysis___video_youtube[monthStr],C29,Exploratory_Data_Analysis___video_youtube[year],D29)</f>
        <v>39193.380952380954</v>
      </c>
      <c r="P29">
        <v>0.34633358892820681</v>
      </c>
      <c r="Q29">
        <v>23922.640597784783</v>
      </c>
    </row>
    <row r="30" spans="1:23" ht="13.9" thickBot="1" x14ac:dyDescent="0.4">
      <c r="A30" s="9">
        <v>29</v>
      </c>
      <c r="B30" s="10">
        <v>44317</v>
      </c>
      <c r="C30" s="9" t="s">
        <v>479</v>
      </c>
      <c r="D30" s="11">
        <v>2021</v>
      </c>
      <c r="E30" s="9">
        <f>COUNTIFS(Exploratory_Data_Analysis___video_youtube[monthStr],C30,Exploratory_Data_Analysis___video_youtube[year],D30)</f>
        <v>25</v>
      </c>
      <c r="F30" s="9">
        <f>_xlfn.MAXIFS(Exploratory_Data_Analysis___video_youtube[view],Exploratory_Data_Analysis___video_youtube[monthStr],C30,Exploratory_Data_Analysis___video_youtube[year],D30)</f>
        <v>962452</v>
      </c>
      <c r="G30" s="9">
        <f>_xlfn.MINIFS(Exploratory_Data_Analysis___video_youtube[view],Exploratory_Data_Analysis___video_youtube[monthStr],C30,Exploratory_Data_Analysis___video_youtube[year],D30)</f>
        <v>10299</v>
      </c>
      <c r="H30" s="9">
        <f>SUMIFS(Exploratory_Data_Analysis___video_youtube[view],Exploratory_Data_Analysis___video_youtube[monthStr],C30,Exploratory_Data_Analysis___video_youtube[year],D30)</f>
        <v>4672116</v>
      </c>
      <c r="I30" s="9">
        <f>AVERAGEIFS(Exploratory_Data_Analysis___video_youtube[view],Exploratory_Data_Analysis___video_youtube[monthStr],C30,Exploratory_Data_Analysis___video_youtube[year],D30)</f>
        <v>186884.64</v>
      </c>
      <c r="P30">
        <v>7.9474847505244179</v>
      </c>
      <c r="Q30">
        <v>15</v>
      </c>
    </row>
    <row r="31" spans="1:23" ht="13.9" thickBot="1" x14ac:dyDescent="0.4">
      <c r="A31" s="9">
        <v>30</v>
      </c>
      <c r="B31" s="10">
        <v>44348</v>
      </c>
      <c r="C31" s="9" t="s">
        <v>631</v>
      </c>
      <c r="D31" s="11">
        <v>2021</v>
      </c>
      <c r="E31" s="9">
        <f>COUNTIFS(Exploratory_Data_Analysis___video_youtube[monthStr],C31,Exploratory_Data_Analysis___video_youtube[year],D31)</f>
        <v>27</v>
      </c>
      <c r="F31" s="9">
        <f>_xlfn.MAXIFS(Exploratory_Data_Analysis___video_youtube[view],Exploratory_Data_Analysis___video_youtube[monthStr],C31,Exploratory_Data_Analysis___video_youtube[year],D31)</f>
        <v>767381</v>
      </c>
      <c r="G31" s="9">
        <f>_xlfn.MINIFS(Exploratory_Data_Analysis___video_youtube[view],Exploratory_Data_Analysis___video_youtube[monthStr],C31,Exploratory_Data_Analysis___video_youtube[year],D31)</f>
        <v>12356</v>
      </c>
      <c r="H31" s="9">
        <f>SUMIFS(Exploratory_Data_Analysis___video_youtube[view],Exploratory_Data_Analysis___video_youtube[monthStr],C31,Exploratory_Data_Analysis___video_youtube[year],D31)</f>
        <v>2062086</v>
      </c>
      <c r="I31" s="9">
        <f>AVERAGEIFS(Exploratory_Data_Analysis___video_youtube[view],Exploratory_Data_Analysis___video_youtube[monthStr],C31,Exploratory_Data_Analysis___video_youtube[year],D31)</f>
        <v>76373.555555555562</v>
      </c>
      <c r="P31">
        <v>4548287769.7107191</v>
      </c>
      <c r="Q31">
        <v>8584390997.5617094</v>
      </c>
    </row>
    <row r="32" spans="1:23" ht="13.9" thickBot="1" x14ac:dyDescent="0.4">
      <c r="A32" s="14">
        <v>31</v>
      </c>
      <c r="B32" s="15">
        <v>44378</v>
      </c>
      <c r="C32" s="14" t="s">
        <v>762</v>
      </c>
      <c r="D32" s="16">
        <v>2021</v>
      </c>
      <c r="E32" s="14">
        <f>COUNTIFS(Exploratory_Data_Analysis___video_youtube[monthStr],C32,Exploratory_Data_Analysis___video_youtube[year],D32)</f>
        <v>28</v>
      </c>
      <c r="F32" s="14">
        <f>_xlfn.MAXIFS(Exploratory_Data_Analysis___video_youtube[view],Exploratory_Data_Analysis___video_youtube[monthStr],C32,Exploratory_Data_Analysis___video_youtube[year],D32)</f>
        <v>180210</v>
      </c>
      <c r="G32" s="14">
        <f>_xlfn.MINIFS(Exploratory_Data_Analysis___video_youtube[view],Exploratory_Data_Analysis___video_youtube[monthStr],C32,Exploratory_Data_Analysis___video_youtube[year],D32)</f>
        <v>9439</v>
      </c>
      <c r="H32" s="14">
        <f>SUMIFS(Exploratory_Data_Analysis___video_youtube[view],Exploratory_Data_Analysis___video_youtube[monthStr],C32,Exploratory_Data_Analysis___video_youtube[year],D32)</f>
        <v>1536511</v>
      </c>
      <c r="I32" s="14">
        <f>AVERAGEIFS(Exploratory_Data_Analysis___video_youtube[view],Exploratory_Data_Analysis___video_youtube[monthStr],C32,Exploratory_Data_Analysis___video_youtube[year],D32)</f>
        <v>54875.392857142855</v>
      </c>
    </row>
    <row r="33" spans="1:20" ht="13.9" thickBot="1" x14ac:dyDescent="0.4">
      <c r="A33" s="14">
        <v>32</v>
      </c>
      <c r="B33" s="15">
        <v>44409</v>
      </c>
      <c r="C33" s="14" t="s">
        <v>906</v>
      </c>
      <c r="D33" s="16">
        <v>2021</v>
      </c>
      <c r="E33" s="14">
        <f>COUNTIFS(Exploratory_Data_Analysis___video_youtube[monthStr],C33,Exploratory_Data_Analysis___video_youtube[year],D33)</f>
        <v>24</v>
      </c>
      <c r="F33" s="14">
        <f>_xlfn.MAXIFS(Exploratory_Data_Analysis___video_youtube[view],Exploratory_Data_Analysis___video_youtube[monthStr],C33,Exploratory_Data_Analysis___video_youtube[year],D33)</f>
        <v>569841</v>
      </c>
      <c r="G33" s="14">
        <f>_xlfn.MINIFS(Exploratory_Data_Analysis___video_youtube[view],Exploratory_Data_Analysis___video_youtube[monthStr],C33,Exploratory_Data_Analysis___video_youtube[year],D33)</f>
        <v>5763</v>
      </c>
      <c r="H33" s="14">
        <f>SUMIFS(Exploratory_Data_Analysis___video_youtube[view],Exploratory_Data_Analysis___video_youtube[monthStr],C33,Exploratory_Data_Analysis___video_youtube[year],D33)</f>
        <v>2113456</v>
      </c>
      <c r="I33" s="14">
        <f>AVERAGEIFS(Exploratory_Data_Analysis___video_youtube[view],Exploratory_Data_Analysis___video_youtube[monthStr],C33,Exploratory_Data_Analysis___video_youtube[year],D33)</f>
        <v>88060.666666666672</v>
      </c>
    </row>
    <row r="34" spans="1:20" ht="13.9" thickBot="1" x14ac:dyDescent="0.4">
      <c r="A34" s="14">
        <v>33</v>
      </c>
      <c r="B34" s="15">
        <v>44440</v>
      </c>
      <c r="C34" s="14" t="s">
        <v>1047</v>
      </c>
      <c r="D34" s="16">
        <v>2021</v>
      </c>
      <c r="E34" s="14">
        <f>COUNTIFS(Exploratory_Data_Analysis___video_youtube[monthStr],C34,Exploratory_Data_Analysis___video_youtube[year],D34)</f>
        <v>24</v>
      </c>
      <c r="F34" s="14">
        <f>_xlfn.MAXIFS(Exploratory_Data_Analysis___video_youtube[view],Exploratory_Data_Analysis___video_youtube[monthStr],C34,Exploratory_Data_Analysis___video_youtube[year],D34)</f>
        <v>530654</v>
      </c>
      <c r="G34" s="14">
        <f>_xlfn.MINIFS(Exploratory_Data_Analysis___video_youtube[view],Exploratory_Data_Analysis___video_youtube[monthStr],C34,Exploratory_Data_Analysis___video_youtube[year],D34)</f>
        <v>9656</v>
      </c>
      <c r="H34" s="14">
        <f>SUMIFS(Exploratory_Data_Analysis___video_youtube[view],Exploratory_Data_Analysis___video_youtube[monthStr],C34,Exploratory_Data_Analysis___video_youtube[year],D34)</f>
        <v>2508274</v>
      </c>
      <c r="I34" s="14">
        <f>AVERAGEIFS(Exploratory_Data_Analysis___video_youtube[view],Exploratory_Data_Analysis___video_youtube[monthStr],C34,Exploratory_Data_Analysis___video_youtube[year],D34)</f>
        <v>104511.41666666667</v>
      </c>
      <c r="N34" t="s">
        <v>9354</v>
      </c>
    </row>
    <row r="35" spans="1:20" ht="13.9" thickBot="1" x14ac:dyDescent="0.4">
      <c r="A35" s="9">
        <v>34</v>
      </c>
      <c r="B35" s="10">
        <v>44470</v>
      </c>
      <c r="C35" s="9" t="s">
        <v>1170</v>
      </c>
      <c r="D35" s="11">
        <v>2021</v>
      </c>
      <c r="E35" s="9">
        <f>COUNTIFS(Exploratory_Data_Analysis___video_youtube[monthStr],C35,Exploratory_Data_Analysis___video_youtube[year],D35)</f>
        <v>24</v>
      </c>
      <c r="F35" s="9">
        <f>_xlfn.MAXIFS(Exploratory_Data_Analysis___video_youtube[view],Exploratory_Data_Analysis___video_youtube[monthStr],C35,Exploratory_Data_Analysis___video_youtube[year],D35)</f>
        <v>464858</v>
      </c>
      <c r="G35" s="9">
        <f>_xlfn.MINIFS(Exploratory_Data_Analysis___video_youtube[view],Exploratory_Data_Analysis___video_youtube[monthStr],C35,Exploratory_Data_Analysis___video_youtube[year],D35)</f>
        <v>6239</v>
      </c>
      <c r="H35" s="9">
        <f>SUMIFS(Exploratory_Data_Analysis___video_youtube[view],Exploratory_Data_Analysis___video_youtube[monthStr],C35,Exploratory_Data_Analysis___video_youtube[year],D35)</f>
        <v>1683336</v>
      </c>
      <c r="I35" s="9">
        <f>AVERAGEIFS(Exploratory_Data_Analysis___video_youtube[view],Exploratory_Data_Analysis___video_youtube[monthStr],C35,Exploratory_Data_Analysis___video_youtube[year],D35)</f>
        <v>70139</v>
      </c>
      <c r="M35" t="s">
        <v>9344</v>
      </c>
      <c r="N35">
        <v>1</v>
      </c>
      <c r="O35">
        <v>2</v>
      </c>
      <c r="P35">
        <v>3</v>
      </c>
      <c r="Q35">
        <v>4</v>
      </c>
      <c r="R35" s="24" t="s">
        <v>9350</v>
      </c>
    </row>
    <row r="36" spans="1:20" ht="13.9" thickBot="1" x14ac:dyDescent="0.4">
      <c r="A36" s="9">
        <v>35</v>
      </c>
      <c r="B36" s="10">
        <v>44501</v>
      </c>
      <c r="C36" s="9" t="s">
        <v>1272</v>
      </c>
      <c r="D36" s="11">
        <v>2021</v>
      </c>
      <c r="E36" s="9">
        <f>COUNTIFS(Exploratory_Data_Analysis___video_youtube[monthStr],C36,Exploratory_Data_Analysis___video_youtube[year],D36)</f>
        <v>27</v>
      </c>
      <c r="F36" s="9">
        <f>_xlfn.MAXIFS(Exploratory_Data_Analysis___video_youtube[view],Exploratory_Data_Analysis___video_youtube[monthStr],C36,Exploratory_Data_Analysis___video_youtube[year],D36)</f>
        <v>1647591</v>
      </c>
      <c r="G36" s="9">
        <f>_xlfn.MINIFS(Exploratory_Data_Analysis___video_youtube[view],Exploratory_Data_Analysis___video_youtube[monthStr],C36,Exploratory_Data_Analysis___video_youtube[year],D36)</f>
        <v>7362</v>
      </c>
      <c r="H36" s="9">
        <f>SUMIFS(Exploratory_Data_Analysis___video_youtube[view],Exploratory_Data_Analysis___video_youtube[monthStr],C36,Exploratory_Data_Analysis___video_youtube[year],D36)</f>
        <v>3349314</v>
      </c>
      <c r="I36" s="9">
        <f>AVERAGEIFS(Exploratory_Data_Analysis___video_youtube[view],Exploratory_Data_Analysis___video_youtube[monthStr],C36,Exploratory_Data_Analysis___video_youtube[year],D36)</f>
        <v>124048.66666666667</v>
      </c>
      <c r="M36">
        <v>2018</v>
      </c>
      <c r="N36" s="37" cm="1">
        <f t="array" ref="N36:Q36">TRANSPOSE(O2:O5)</f>
        <v>24665.259259259259</v>
      </c>
      <c r="O36">
        <v>10598.833333333334</v>
      </c>
      <c r="P36">
        <v>90704.428571428565</v>
      </c>
      <c r="Q36">
        <v>130153.30769230769</v>
      </c>
      <c r="R36" s="53">
        <f>SUM(_xlfn.ANCHORARRAY(N36))</f>
        <v>256121.82885632885</v>
      </c>
      <c r="S36" s="24">
        <f>_xlfn.FORECAST.LINEAR(M36,$R$36:$R$40,$M$36:$M$40)</f>
        <v>231452.14554584026</v>
      </c>
      <c r="T36" s="4" cm="1">
        <f t="array" ref="T36:T39">TRANSPOSE(N42:Q42)</f>
        <v>0.24645051013455532</v>
      </c>
    </row>
    <row r="37" spans="1:20" ht="13.9" thickBot="1" x14ac:dyDescent="0.4">
      <c r="A37" s="9">
        <v>36</v>
      </c>
      <c r="B37" s="10">
        <v>44531</v>
      </c>
      <c r="C37" s="9" t="s">
        <v>1375</v>
      </c>
      <c r="D37" s="11">
        <v>2021</v>
      </c>
      <c r="E37" s="9">
        <f>COUNTIFS(Exploratory_Data_Analysis___video_youtube[monthStr],C37,Exploratory_Data_Analysis___video_youtube[year],D37)</f>
        <v>22</v>
      </c>
      <c r="F37" s="9">
        <f>_xlfn.MAXIFS(Exploratory_Data_Analysis___video_youtube[view],Exploratory_Data_Analysis___video_youtube[monthStr],C37,Exploratory_Data_Analysis___video_youtube[year],D37)</f>
        <v>641415</v>
      </c>
      <c r="G37" s="9">
        <f>_xlfn.MINIFS(Exploratory_Data_Analysis___video_youtube[view],Exploratory_Data_Analysis___video_youtube[monthStr],C37,Exploratory_Data_Analysis___video_youtube[year],D37)</f>
        <v>10184</v>
      </c>
      <c r="H37" s="9">
        <f>SUMIFS(Exploratory_Data_Analysis___video_youtube[view],Exploratory_Data_Analysis___video_youtube[monthStr],C37,Exploratory_Data_Analysis___video_youtube[year],D37)</f>
        <v>1690339</v>
      </c>
      <c r="I37" s="9">
        <f>AVERAGEIFS(Exploratory_Data_Analysis___video_youtube[view],Exploratory_Data_Analysis___video_youtube[monthStr],C37,Exploratory_Data_Analysis___video_youtube[year],D37)</f>
        <v>76833.590909090912</v>
      </c>
      <c r="M37">
        <v>2019</v>
      </c>
      <c r="N37" s="37" cm="1">
        <f t="array" ref="N37:Q37">TRANSPOSE(O6:O9)</f>
        <v>77718.36</v>
      </c>
      <c r="O37">
        <v>101252.6551724138</v>
      </c>
      <c r="P37">
        <v>80752.03125</v>
      </c>
      <c r="Q37">
        <v>63283.888888888891</v>
      </c>
      <c r="R37" s="53">
        <f t="shared" ref="R37:R40" si="13">SUM(_xlfn.ANCHORARRAY(N37))</f>
        <v>323006.93531130266</v>
      </c>
      <c r="S37" s="24">
        <f t="shared" ref="S37:S40" si="14">_xlfn.FORECAST.LINEAR(M37,$R$36:$R$40,$M$36:$M$40)</f>
        <v>280914.55328048766</v>
      </c>
      <c r="T37" s="4">
        <v>0.23139434455516475</v>
      </c>
    </row>
    <row r="38" spans="1:20" ht="13.9" thickBot="1" x14ac:dyDescent="0.4">
      <c r="A38" s="14">
        <v>37</v>
      </c>
      <c r="B38" s="15">
        <v>44562</v>
      </c>
      <c r="C38" s="14" t="s">
        <v>47</v>
      </c>
      <c r="D38" s="16">
        <v>2022</v>
      </c>
      <c r="E38" s="14">
        <f>COUNTIFS(Exploratory_Data_Analysis___video_youtube[monthStr],C38,Exploratory_Data_Analysis___video_youtube[year],D38)</f>
        <v>23</v>
      </c>
      <c r="F38" s="14">
        <f>_xlfn.MAXIFS(Exploratory_Data_Analysis___video_youtube[view],Exploratory_Data_Analysis___video_youtube[monthStr],C38,Exploratory_Data_Analysis___video_youtube[year],D38)</f>
        <v>329265</v>
      </c>
      <c r="G38" s="14">
        <f>_xlfn.MINIFS(Exploratory_Data_Analysis___video_youtube[view],Exploratory_Data_Analysis___video_youtube[monthStr],C38,Exploratory_Data_Analysis___video_youtube[year],D38)</f>
        <v>12828</v>
      </c>
      <c r="H38" s="14">
        <f>SUMIFS(Exploratory_Data_Analysis___video_youtube[view],Exploratory_Data_Analysis___video_youtube[monthStr],C38,Exploratory_Data_Analysis___video_youtube[year],D38)</f>
        <v>2037705</v>
      </c>
      <c r="I38" s="14">
        <f>AVERAGEIFS(Exploratory_Data_Analysis___video_youtube[view],Exploratory_Data_Analysis___video_youtube[monthStr],C38,Exploratory_Data_Analysis___video_youtube[year],D38)</f>
        <v>88595.869565217392</v>
      </c>
      <c r="M38">
        <v>2020</v>
      </c>
      <c r="N38" s="37" cm="1">
        <f t="array" ref="N38:Q38">TRANSPOSE(O10:O13)</f>
        <v>52338.475409836065</v>
      </c>
      <c r="O38">
        <v>62234.534653465344</v>
      </c>
      <c r="P38">
        <v>52178.25352112676</v>
      </c>
      <c r="Q38">
        <v>58302.238805970148</v>
      </c>
      <c r="R38" s="53">
        <f t="shared" si="13"/>
        <v>225053.50239039832</v>
      </c>
      <c r="S38" s="24">
        <f t="shared" si="14"/>
        <v>330376.96101513505</v>
      </c>
      <c r="T38" s="4">
        <v>0.25443324050015181</v>
      </c>
    </row>
    <row r="39" spans="1:20" ht="13.9" thickBot="1" x14ac:dyDescent="0.4">
      <c r="A39" s="14">
        <v>38</v>
      </c>
      <c r="B39" s="15">
        <v>44593</v>
      </c>
      <c r="C39" s="14" t="s">
        <v>173</v>
      </c>
      <c r="D39" s="16">
        <v>2022</v>
      </c>
      <c r="E39" s="14">
        <f>COUNTIFS(Exploratory_Data_Analysis___video_youtube[monthStr],C39,Exploratory_Data_Analysis___video_youtube[year],D39)</f>
        <v>16</v>
      </c>
      <c r="F39" s="14">
        <f>_xlfn.MAXIFS(Exploratory_Data_Analysis___video_youtube[view],Exploratory_Data_Analysis___video_youtube[monthStr],C39,Exploratory_Data_Analysis___video_youtube[year],D39)</f>
        <v>575860</v>
      </c>
      <c r="G39" s="14">
        <f>_xlfn.MINIFS(Exploratory_Data_Analysis___video_youtube[view],Exploratory_Data_Analysis___video_youtube[monthStr],C39,Exploratory_Data_Analysis___video_youtube[year],D39)</f>
        <v>14658</v>
      </c>
      <c r="H39" s="14">
        <f>SUMIFS(Exploratory_Data_Analysis___video_youtube[view],Exploratory_Data_Analysis___video_youtube[monthStr],C39,Exploratory_Data_Analysis___video_youtube[year],D39)</f>
        <v>2296624</v>
      </c>
      <c r="I39" s="14">
        <f>AVERAGEIFS(Exploratory_Data_Analysis___video_youtube[view],Exploratory_Data_Analysis___video_youtube[monthStr],C39,Exploratory_Data_Analysis___video_youtube[year],D39)</f>
        <v>143539</v>
      </c>
      <c r="M39">
        <v>2021</v>
      </c>
      <c r="N39" s="37" cm="1">
        <f t="array" ref="N39:Q39">TRANSPOSE(O14:O17)</f>
        <v>88881.029411764699</v>
      </c>
      <c r="O39">
        <v>103524.1506849315</v>
      </c>
      <c r="P39">
        <v>81029.486842105267</v>
      </c>
      <c r="Q39">
        <v>92095.739726027401</v>
      </c>
      <c r="R39" s="53">
        <f t="shared" si="13"/>
        <v>365530.40666482889</v>
      </c>
      <c r="S39" s="24">
        <f t="shared" si="14"/>
        <v>379839.36874978244</v>
      </c>
      <c r="T39" s="4">
        <v>0.26772190481012809</v>
      </c>
    </row>
    <row r="40" spans="1:20" ht="13.9" thickBot="1" x14ac:dyDescent="0.4">
      <c r="A40" s="14">
        <v>39</v>
      </c>
      <c r="B40" s="15">
        <v>44621</v>
      </c>
      <c r="C40" s="14" t="s">
        <v>280</v>
      </c>
      <c r="D40" s="16">
        <v>2022</v>
      </c>
      <c r="E40" s="14">
        <f>COUNTIFS(Exploratory_Data_Analysis___video_youtube[monthStr],C40,Exploratory_Data_Analysis___video_youtube[year],D40)</f>
        <v>20</v>
      </c>
      <c r="F40" s="14">
        <f>_xlfn.MAXIFS(Exploratory_Data_Analysis___video_youtube[view],Exploratory_Data_Analysis___video_youtube[monthStr],C40,Exploratory_Data_Analysis___video_youtube[year],D40)</f>
        <v>1442899</v>
      </c>
      <c r="G40" s="14">
        <f>_xlfn.MINIFS(Exploratory_Data_Analysis___video_youtube[view],Exploratory_Data_Analysis___video_youtube[monthStr],C40,Exploratory_Data_Analysis___video_youtube[year],D40)</f>
        <v>11918</v>
      </c>
      <c r="H40" s="14">
        <f>SUMIFS(Exploratory_Data_Analysis___video_youtube[view],Exploratory_Data_Analysis___video_youtube[monthStr],C40,Exploratory_Data_Analysis___video_youtube[year],D40)</f>
        <v>5312450</v>
      </c>
      <c r="I40" s="14">
        <f>AVERAGEIFS(Exploratory_Data_Analysis___video_youtube[view],Exploratory_Data_Analysis___video_youtube[monthStr],C40,Exploratory_Data_Analysis___video_youtube[year],D40)</f>
        <v>265622.5</v>
      </c>
      <c r="M40">
        <v>2022</v>
      </c>
      <c r="N40" cm="1">
        <f t="array" ref="N40:Q40">TRANSPOSE(O18:O21)</f>
        <v>163504.72881355931</v>
      </c>
      <c r="O40">
        <v>104626.62790697675</v>
      </c>
      <c r="P40">
        <v>115630.20370370371</v>
      </c>
      <c r="Q40">
        <v>98410.571428571435</v>
      </c>
      <c r="R40" s="53">
        <f t="shared" si="13"/>
        <v>482172.1318528112</v>
      </c>
      <c r="S40" s="24">
        <f t="shared" si="14"/>
        <v>429301.77648442984</v>
      </c>
    </row>
    <row r="41" spans="1:20" ht="13.9" thickBot="1" x14ac:dyDescent="0.4">
      <c r="A41" s="9">
        <v>40</v>
      </c>
      <c r="B41" s="10">
        <v>44652</v>
      </c>
      <c r="C41" s="9" t="s">
        <v>355</v>
      </c>
      <c r="D41" s="11">
        <v>2022</v>
      </c>
      <c r="E41" s="9">
        <f>COUNTIFS(Exploratory_Data_Analysis___video_youtube[monthStr],C41,Exploratory_Data_Analysis___video_youtube[year],D41)</f>
        <v>15</v>
      </c>
      <c r="F41" s="9">
        <f>_xlfn.MAXIFS(Exploratory_Data_Analysis___video_youtube[view],Exploratory_Data_Analysis___video_youtube[monthStr],C41,Exploratory_Data_Analysis___video_youtube[year],D41)</f>
        <v>688299</v>
      </c>
      <c r="G41" s="9">
        <f>_xlfn.MINIFS(Exploratory_Data_Analysis___video_youtube[view],Exploratory_Data_Analysis___video_youtube[monthStr],C41,Exploratory_Data_Analysis___video_youtube[year],D41)</f>
        <v>12039</v>
      </c>
      <c r="H41" s="9">
        <f>SUMIFS(Exploratory_Data_Analysis___video_youtube[view],Exploratory_Data_Analysis___video_youtube[monthStr],C41,Exploratory_Data_Analysis___video_youtube[year],D41)</f>
        <v>2023425</v>
      </c>
      <c r="I41" s="9">
        <f>AVERAGEIFS(Exploratory_Data_Analysis___video_youtube[view],Exploratory_Data_Analysis___video_youtube[monthStr],C41,Exploratory_Data_Analysis___video_youtube[year],D41)</f>
        <v>134895</v>
      </c>
      <c r="M41" s="3" t="s">
        <v>9426</v>
      </c>
      <c r="N41" s="37">
        <f>AVERAGE(N36:N40)</f>
        <v>81421.570578883868</v>
      </c>
      <c r="O41" s="37">
        <f t="shared" ref="O41:R41" si="15">AVERAGE(O36:O40)</f>
        <v>76447.360350224146</v>
      </c>
      <c r="P41" s="37">
        <f t="shared" si="15"/>
        <v>84058.880777672864</v>
      </c>
      <c r="Q41" s="37">
        <f t="shared" si="15"/>
        <v>88449.14930835311</v>
      </c>
      <c r="R41" s="53">
        <f t="shared" si="15"/>
        <v>330376.961015134</v>
      </c>
      <c r="S41" s="53"/>
    </row>
    <row r="42" spans="1:20" ht="13.9" thickBot="1" x14ac:dyDescent="0.4">
      <c r="A42" s="9">
        <v>41</v>
      </c>
      <c r="B42" s="10">
        <v>44682</v>
      </c>
      <c r="C42" s="9" t="s">
        <v>479</v>
      </c>
      <c r="D42" s="11">
        <v>2022</v>
      </c>
      <c r="E42" s="9">
        <f>COUNTIFS(Exploratory_Data_Analysis___video_youtube[monthStr],C42,Exploratory_Data_Analysis___video_youtube[year],D42)</f>
        <v>14</v>
      </c>
      <c r="F42" s="9">
        <f>_xlfn.MAXIFS(Exploratory_Data_Analysis___video_youtube[view],Exploratory_Data_Analysis___video_youtube[monthStr],C42,Exploratory_Data_Analysis___video_youtube[year],D42)</f>
        <v>203631</v>
      </c>
      <c r="G42" s="9">
        <f>_xlfn.MINIFS(Exploratory_Data_Analysis___video_youtube[view],Exploratory_Data_Analysis___video_youtube[monthStr],C42,Exploratory_Data_Analysis___video_youtube[year],D42)</f>
        <v>15195</v>
      </c>
      <c r="H42" s="9">
        <f>SUMIFS(Exploratory_Data_Analysis___video_youtube[view],Exploratory_Data_Analysis___video_youtube[monthStr],C42,Exploratory_Data_Analysis___video_youtube[year],D42)</f>
        <v>860387</v>
      </c>
      <c r="I42" s="9">
        <f>AVERAGEIFS(Exploratory_Data_Analysis___video_youtube[view],Exploratory_Data_Analysis___video_youtube[monthStr],C42,Exploratory_Data_Analysis___video_youtube[year],D42)</f>
        <v>61456.214285714283</v>
      </c>
      <c r="M42" t="s">
        <v>9431</v>
      </c>
      <c r="N42" s="25">
        <f>N41/$R$41</f>
        <v>0.24645051013455532</v>
      </c>
      <c r="O42" s="25">
        <f t="shared" ref="O42:Q42" si="16">O41/$R$41</f>
        <v>0.23139434455516475</v>
      </c>
      <c r="P42" s="25">
        <f t="shared" si="16"/>
        <v>0.25443324050015181</v>
      </c>
      <c r="Q42" s="25">
        <f t="shared" si="16"/>
        <v>0.26772190481012809</v>
      </c>
    </row>
    <row r="43" spans="1:20" ht="13.9" thickBot="1" x14ac:dyDescent="0.4">
      <c r="A43" s="9">
        <v>42</v>
      </c>
      <c r="B43" s="10">
        <v>44713</v>
      </c>
      <c r="C43" s="9" t="s">
        <v>631</v>
      </c>
      <c r="D43" s="11">
        <v>2022</v>
      </c>
      <c r="E43" s="9">
        <f>COUNTIFS(Exploratory_Data_Analysis___video_youtube[monthStr],C43,Exploratory_Data_Analysis___video_youtube[year],D43)</f>
        <v>14</v>
      </c>
      <c r="F43" s="9">
        <f>_xlfn.MAXIFS(Exploratory_Data_Analysis___video_youtube[view],Exploratory_Data_Analysis___video_youtube[monthStr],C43,Exploratory_Data_Analysis___video_youtube[year],D43)</f>
        <v>329284</v>
      </c>
      <c r="G43" s="9">
        <f>_xlfn.MINIFS(Exploratory_Data_Analysis___video_youtube[view],Exploratory_Data_Analysis___video_youtube[monthStr],C43,Exploratory_Data_Analysis___video_youtube[year],D43)</f>
        <v>28696</v>
      </c>
      <c r="H43" s="9">
        <f>SUMIFS(Exploratory_Data_Analysis___video_youtube[view],Exploratory_Data_Analysis___video_youtube[monthStr],C43,Exploratory_Data_Analysis___video_youtube[year],D43)</f>
        <v>1615133</v>
      </c>
      <c r="I43" s="9">
        <f>AVERAGEIFS(Exploratory_Data_Analysis___video_youtube[view],Exploratory_Data_Analysis___video_youtube[monthStr],C43,Exploratory_Data_Analysis___video_youtube[year],D43)</f>
        <v>115366.64285714286</v>
      </c>
    </row>
    <row r="44" spans="1:20" ht="13.9" thickBot="1" x14ac:dyDescent="0.4">
      <c r="A44" s="14">
        <v>43</v>
      </c>
      <c r="B44" s="15">
        <v>44743</v>
      </c>
      <c r="C44" s="14" t="s">
        <v>762</v>
      </c>
      <c r="D44" s="16">
        <v>2022</v>
      </c>
      <c r="E44" s="14">
        <f>COUNTIFS(Exploratory_Data_Analysis___video_youtube[monthStr],C44,Exploratory_Data_Analysis___video_youtube[year],D44)</f>
        <v>20</v>
      </c>
      <c r="F44" s="14">
        <f>_xlfn.MAXIFS(Exploratory_Data_Analysis___video_youtube[view],Exploratory_Data_Analysis___video_youtube[monthStr],C44,Exploratory_Data_Analysis___video_youtube[year],D44)</f>
        <v>640492</v>
      </c>
      <c r="G44" s="14">
        <f>_xlfn.MINIFS(Exploratory_Data_Analysis___video_youtube[view],Exploratory_Data_Analysis___video_youtube[monthStr],C44,Exploratory_Data_Analysis___video_youtube[year],D44)</f>
        <v>11651</v>
      </c>
      <c r="H44" s="14">
        <f>SUMIFS(Exploratory_Data_Analysis___video_youtube[view],Exploratory_Data_Analysis___video_youtube[monthStr],C44,Exploratory_Data_Analysis___video_youtube[year],D44)</f>
        <v>2365863</v>
      </c>
      <c r="I44" s="14">
        <f>AVERAGEIFS(Exploratory_Data_Analysis___video_youtube[view],Exploratory_Data_Analysis___video_youtube[monthStr],C44,Exploratory_Data_Analysis___video_youtube[year],D44)</f>
        <v>118293.15</v>
      </c>
      <c r="S44" s="53">
        <f>10^8</f>
        <v>100000000</v>
      </c>
    </row>
    <row r="45" spans="1:20" ht="13.9" thickBot="1" x14ac:dyDescent="0.4">
      <c r="A45" s="14">
        <v>44</v>
      </c>
      <c r="B45" s="15">
        <v>44774</v>
      </c>
      <c r="C45" s="14" t="s">
        <v>906</v>
      </c>
      <c r="D45" s="16">
        <v>2022</v>
      </c>
      <c r="E45" s="14">
        <f>COUNTIFS(Exploratory_Data_Analysis___video_youtube[monthStr],C45,Exploratory_Data_Analysis___video_youtube[year],D45)</f>
        <v>15</v>
      </c>
      <c r="F45" s="14">
        <f>_xlfn.MAXIFS(Exploratory_Data_Analysis___video_youtube[view],Exploratory_Data_Analysis___video_youtube[monthStr],C45,Exploratory_Data_Analysis___video_youtube[year],D45)</f>
        <v>494633</v>
      </c>
      <c r="G45" s="14">
        <f>_xlfn.MINIFS(Exploratory_Data_Analysis___video_youtube[view],Exploratory_Data_Analysis___video_youtube[monthStr],C45,Exploratory_Data_Analysis___video_youtube[year],D45)</f>
        <v>11010</v>
      </c>
      <c r="H45" s="14">
        <f>SUMIFS(Exploratory_Data_Analysis___video_youtube[view],Exploratory_Data_Analysis___video_youtube[monthStr],C45,Exploratory_Data_Analysis___video_youtube[year],D45)</f>
        <v>2680120</v>
      </c>
      <c r="I45" s="14">
        <f>AVERAGEIFS(Exploratory_Data_Analysis___video_youtube[view],Exploratory_Data_Analysis___video_youtube[monthStr],C45,Exploratory_Data_Analysis___video_youtube[year],D45)</f>
        <v>178674.66666666666</v>
      </c>
      <c r="M45" s="4" t="s">
        <v>9427</v>
      </c>
      <c r="N45" s="4" t="s">
        <v>9428</v>
      </c>
      <c r="O45" s="4" t="s">
        <v>9429</v>
      </c>
      <c r="P45" s="4" t="s">
        <v>9430</v>
      </c>
      <c r="R45" s="24" cm="1">
        <f t="array" ref="R45:S45">LINEST(R36:R40,M36:M40)</f>
        <v>49462.407734649074</v>
      </c>
      <c r="S45" s="24">
        <v>-99583686.662975997</v>
      </c>
    </row>
    <row r="46" spans="1:20" ht="13.9" thickBot="1" x14ac:dyDescent="0.4">
      <c r="A46" s="14">
        <v>45</v>
      </c>
      <c r="B46" s="15">
        <v>44805</v>
      </c>
      <c r="C46" s="14" t="s">
        <v>1047</v>
      </c>
      <c r="D46" s="16">
        <v>2022</v>
      </c>
      <c r="E46" s="14">
        <f>COUNTIFS(Exploratory_Data_Analysis___video_youtube[monthStr],C46,Exploratory_Data_Analysis___video_youtube[year],D46)</f>
        <v>19</v>
      </c>
      <c r="F46" s="14">
        <f>_xlfn.MAXIFS(Exploratory_Data_Analysis___video_youtube[view],Exploratory_Data_Analysis___video_youtube[monthStr],C46,Exploratory_Data_Analysis___video_youtube[year],D46)</f>
        <v>171354</v>
      </c>
      <c r="G46" s="14">
        <f>_xlfn.MINIFS(Exploratory_Data_Analysis___video_youtube[view],Exploratory_Data_Analysis___video_youtube[monthStr],C46,Exploratory_Data_Analysis___video_youtube[year],D46)</f>
        <v>9406</v>
      </c>
      <c r="H46" s="14">
        <f>SUMIFS(Exploratory_Data_Analysis___video_youtube[view],Exploratory_Data_Analysis___video_youtube[monthStr],C46,Exploratory_Data_Analysis___video_youtube[year],D46)</f>
        <v>1198048</v>
      </c>
      <c r="I46" s="14">
        <f>AVERAGEIFS(Exploratory_Data_Analysis___video_youtube[view],Exploratory_Data_Analysis___video_youtube[monthStr],C46,Exploratory_Data_Analysis___video_youtube[year],D46)</f>
        <v>63055.15789473684</v>
      </c>
      <c r="M46" s="4">
        <v>2018</v>
      </c>
      <c r="N46" s="45">
        <f>R36</f>
        <v>256121.82885632885</v>
      </c>
      <c r="O46" s="4">
        <f>M46*N46</f>
        <v>516853850.63207161</v>
      </c>
      <c r="P46" s="4">
        <f>M46^2</f>
        <v>4072324</v>
      </c>
      <c r="S46" s="24">
        <f>ROUND(S45,10)</f>
        <v>-99583686.662975997</v>
      </c>
    </row>
    <row r="47" spans="1:20" ht="13.9" thickBot="1" x14ac:dyDescent="0.4">
      <c r="A47" s="9">
        <v>46</v>
      </c>
      <c r="B47" s="10">
        <v>44835</v>
      </c>
      <c r="C47" s="9" t="s">
        <v>1170</v>
      </c>
      <c r="D47" s="11">
        <v>2022</v>
      </c>
      <c r="E47" s="9">
        <f>COUNTIFS(Exploratory_Data_Analysis___video_youtube[monthStr],C47,Exploratory_Data_Analysis___video_youtube[year],D47)</f>
        <v>17</v>
      </c>
      <c r="F47" s="9">
        <f>_xlfn.MAXIFS(Exploratory_Data_Analysis___video_youtube[view],Exploratory_Data_Analysis___video_youtube[monthStr],C47,Exploratory_Data_Analysis___video_youtube[year],D47)</f>
        <v>463810</v>
      </c>
      <c r="G47" s="9">
        <f>_xlfn.MINIFS(Exploratory_Data_Analysis___video_youtube[view],Exploratory_Data_Analysis___video_youtube[monthStr],C47,Exploratory_Data_Analysis___video_youtube[year],D47)</f>
        <v>18077</v>
      </c>
      <c r="H47" s="9">
        <f>SUMIFS(Exploratory_Data_Analysis___video_youtube[view],Exploratory_Data_Analysis___video_youtube[monthStr],C47,Exploratory_Data_Analysis___video_youtube[year],D47)</f>
        <v>1870431</v>
      </c>
      <c r="I47" s="9">
        <f>AVERAGEIFS(Exploratory_Data_Analysis___video_youtube[view],Exploratory_Data_Analysis___video_youtube[monthStr],C47,Exploratory_Data_Analysis___video_youtube[year],D47)</f>
        <v>110025.35294117648</v>
      </c>
      <c r="M47" s="4">
        <v>2019</v>
      </c>
      <c r="N47" s="45">
        <f>R37</f>
        <v>323006.93531130266</v>
      </c>
      <c r="O47" s="4">
        <f t="shared" ref="O47:O50" si="17">M47*N47</f>
        <v>652151002.39352012</v>
      </c>
      <c r="P47" s="4">
        <f t="shared" ref="P47:P50" si="18">M47^2</f>
        <v>4076361</v>
      </c>
    </row>
    <row r="48" spans="1:20" ht="13.9" thickBot="1" x14ac:dyDescent="0.4">
      <c r="A48" s="9">
        <v>47</v>
      </c>
      <c r="B48" s="10">
        <v>44866</v>
      </c>
      <c r="C48" s="9" t="s">
        <v>1272</v>
      </c>
      <c r="D48" s="11">
        <v>2022</v>
      </c>
      <c r="E48" s="9">
        <f>COUNTIFS(Exploratory_Data_Analysis___video_youtube[monthStr],C48,Exploratory_Data_Analysis___video_youtube[year],D48)</f>
        <v>21</v>
      </c>
      <c r="F48" s="9">
        <f>_xlfn.MAXIFS(Exploratory_Data_Analysis___video_youtube[view],Exploratory_Data_Analysis___video_youtube[monthStr],C48,Exploratory_Data_Analysis___video_youtube[year],D48)</f>
        <v>272136</v>
      </c>
      <c r="G48" s="9">
        <f>_xlfn.MINIFS(Exploratory_Data_Analysis___video_youtube[view],Exploratory_Data_Analysis___video_youtube[monthStr],C48,Exploratory_Data_Analysis___video_youtube[year],D48)</f>
        <v>7125</v>
      </c>
      <c r="H48" s="9">
        <f>SUMIFS(Exploratory_Data_Analysis___video_youtube[view],Exploratory_Data_Analysis___video_youtube[monthStr],C48,Exploratory_Data_Analysis___video_youtube[year],D48)</f>
        <v>1431560</v>
      </c>
      <c r="I48" s="9">
        <f>AVERAGEIFS(Exploratory_Data_Analysis___video_youtube[view],Exploratory_Data_Analysis___video_youtube[monthStr],C48,Exploratory_Data_Analysis___video_youtube[year],D48)</f>
        <v>68169.523809523816</v>
      </c>
      <c r="M48" s="4">
        <v>2020</v>
      </c>
      <c r="N48" s="45">
        <f>R38</f>
        <v>225053.50239039832</v>
      </c>
      <c r="O48" s="4">
        <f t="shared" si="17"/>
        <v>454608074.82860464</v>
      </c>
      <c r="P48" s="4">
        <f t="shared" si="18"/>
        <v>4080400</v>
      </c>
    </row>
    <row r="49" spans="1:16" ht="13.9" thickBot="1" x14ac:dyDescent="0.4">
      <c r="A49" s="9">
        <v>48</v>
      </c>
      <c r="B49" s="10">
        <v>44896</v>
      </c>
      <c r="C49" s="9" t="s">
        <v>1375</v>
      </c>
      <c r="D49" s="11">
        <v>2022</v>
      </c>
      <c r="E49" s="9">
        <f>COUNTIFS(Exploratory_Data_Analysis___video_youtube[monthStr],C49,Exploratory_Data_Analysis___video_youtube[year],D49)</f>
        <v>18</v>
      </c>
      <c r="F49" s="9">
        <f>_xlfn.MAXIFS(Exploratory_Data_Analysis___video_youtube[view],Exploratory_Data_Analysis___video_youtube[monthStr],C49,Exploratory_Data_Analysis___video_youtube[year],D49)</f>
        <v>577150</v>
      </c>
      <c r="G49" s="9">
        <f>_xlfn.MINIFS(Exploratory_Data_Analysis___video_youtube[view],Exploratory_Data_Analysis___video_youtube[monthStr],C49,Exploratory_Data_Analysis___video_youtube[year],D49)</f>
        <v>15784</v>
      </c>
      <c r="H49" s="9">
        <f>SUMIFS(Exploratory_Data_Analysis___video_youtube[view],Exploratory_Data_Analysis___video_youtube[monthStr],C49,Exploratory_Data_Analysis___video_youtube[year],D49)</f>
        <v>2209001</v>
      </c>
      <c r="I49" s="9">
        <f>AVERAGEIFS(Exploratory_Data_Analysis___video_youtube[view],Exploratory_Data_Analysis___video_youtube[monthStr],C49,Exploratory_Data_Analysis___video_youtube[year],D49)</f>
        <v>122722.27777777778</v>
      </c>
      <c r="M49" s="4">
        <v>2021</v>
      </c>
      <c r="N49" s="45">
        <f>R39</f>
        <v>365530.40666482889</v>
      </c>
      <c r="O49" s="4">
        <f t="shared" si="17"/>
        <v>738736951.86961913</v>
      </c>
      <c r="P49" s="4">
        <f t="shared" si="18"/>
        <v>4084441</v>
      </c>
    </row>
    <row r="50" spans="1:16" ht="13.9" thickBot="1" x14ac:dyDescent="0.4">
      <c r="A50" s="14">
        <v>49</v>
      </c>
      <c r="B50" s="15">
        <v>44927</v>
      </c>
      <c r="C50" s="14" t="s">
        <v>47</v>
      </c>
      <c r="D50" s="16">
        <v>2023</v>
      </c>
      <c r="E50" s="14">
        <f>COUNTIFS(Exploratory_Data_Analysis___video_youtube[monthStr],C50,Exploratory_Data_Analysis___video_youtube[year],D50)</f>
        <v>16</v>
      </c>
      <c r="F50" s="14">
        <f>_xlfn.MAXIFS(Exploratory_Data_Analysis___video_youtube[view],Exploratory_Data_Analysis___video_youtube[monthStr],C50,Exploratory_Data_Analysis___video_youtube[year],D50)</f>
        <v>742414</v>
      </c>
      <c r="G50" s="14">
        <f>_xlfn.MINIFS(Exploratory_Data_Analysis___video_youtube[view],Exploratory_Data_Analysis___video_youtube[monthStr],C50,Exploratory_Data_Analysis___video_youtube[year],D50)</f>
        <v>19606</v>
      </c>
      <c r="H50" s="14">
        <f>SUMIFS(Exploratory_Data_Analysis___video_youtube[view],Exploratory_Data_Analysis___video_youtube[monthStr],C50,Exploratory_Data_Analysis___video_youtube[year],D50)</f>
        <v>2432523</v>
      </c>
      <c r="I50" s="14">
        <f>AVERAGEIFS(Exploratory_Data_Analysis___video_youtube[view],Exploratory_Data_Analysis___video_youtube[monthStr],C50,Exploratory_Data_Analysis___video_youtube[year],D50)</f>
        <v>152032.6875</v>
      </c>
      <c r="M50" s="4">
        <v>2022</v>
      </c>
      <c r="N50" s="45">
        <f>R40</f>
        <v>482172.1318528112</v>
      </c>
      <c r="O50" s="4">
        <f t="shared" si="17"/>
        <v>974952050.60638428</v>
      </c>
      <c r="P50" s="4">
        <f t="shared" si="18"/>
        <v>4088484</v>
      </c>
    </row>
    <row r="51" spans="1:16" ht="13.9" thickBot="1" x14ac:dyDescent="0.4">
      <c r="A51" s="14">
        <v>50</v>
      </c>
      <c r="B51" s="15">
        <v>44958</v>
      </c>
      <c r="C51" s="14" t="s">
        <v>173</v>
      </c>
      <c r="D51" s="16">
        <v>2023</v>
      </c>
      <c r="E51" s="14">
        <f>COUNTIFS(Exploratory_Data_Analysis___video_youtube[monthStr],C51,Exploratory_Data_Analysis___video_youtube[year],D51)</f>
        <v>15</v>
      </c>
      <c r="F51" s="14">
        <f>_xlfn.MAXIFS(Exploratory_Data_Analysis___video_youtube[view],Exploratory_Data_Analysis___video_youtube[monthStr],C51,Exploratory_Data_Analysis___video_youtube[year],D51)</f>
        <v>327864</v>
      </c>
      <c r="G51" s="14">
        <f>_xlfn.MINIFS(Exploratory_Data_Analysis___video_youtube[view],Exploratory_Data_Analysis___video_youtube[monthStr],C51,Exploratory_Data_Analysis___video_youtube[year],D51)</f>
        <v>19514</v>
      </c>
      <c r="H51" s="14">
        <f>SUMIFS(Exploratory_Data_Analysis___video_youtube[view],Exploratory_Data_Analysis___video_youtube[monthStr],C51,Exploratory_Data_Analysis___video_youtube[year],D51)</f>
        <v>1385046</v>
      </c>
      <c r="I51" s="14">
        <f>AVERAGEIFS(Exploratory_Data_Analysis___video_youtube[view],Exploratory_Data_Analysis___video_youtube[monthStr],C51,Exploratory_Data_Analysis___video_youtube[year],D51)</f>
        <v>92336.4</v>
      </c>
      <c r="M51" s="4">
        <f>SUM(M46:M50)</f>
        <v>10100</v>
      </c>
      <c r="N51" s="4">
        <f>SUM(N46:N50)</f>
        <v>1651884.8050756699</v>
      </c>
      <c r="O51" s="4">
        <f>SUM(O46:O50)</f>
        <v>3337301930.3302002</v>
      </c>
      <c r="P51" s="4">
        <f>SUM(P46:P50)</f>
        <v>20402010</v>
      </c>
    </row>
    <row r="52" spans="1:16" ht="13.9" thickBot="1" x14ac:dyDescent="0.4">
      <c r="A52" s="14">
        <v>51</v>
      </c>
      <c r="B52" s="15">
        <v>44986</v>
      </c>
      <c r="C52" s="14" t="s">
        <v>280</v>
      </c>
      <c r="D52" s="16">
        <v>2023</v>
      </c>
      <c r="E52" s="14">
        <f>COUNTIFS(Exploratory_Data_Analysis___video_youtube[monthStr],C52,Exploratory_Data_Analysis___video_youtube[year],D52)</f>
        <v>11</v>
      </c>
      <c r="F52" s="14">
        <f>_xlfn.MAXIFS(Exploratory_Data_Analysis___video_youtube[view],Exploratory_Data_Analysis___video_youtube[monthStr],C52,Exploratory_Data_Analysis___video_youtube[year],D52)</f>
        <v>452853</v>
      </c>
      <c r="G52" s="14">
        <f>_xlfn.MINIFS(Exploratory_Data_Analysis___video_youtube[view],Exploratory_Data_Analysis___video_youtube[monthStr],C52,Exploratory_Data_Analysis___video_youtube[year],D52)</f>
        <v>9748</v>
      </c>
      <c r="H52" s="14">
        <f>SUMIFS(Exploratory_Data_Analysis___video_youtube[view],Exploratory_Data_Analysis___video_youtube[monthStr],C52,Exploratory_Data_Analysis___video_youtube[year],D52)</f>
        <v>1173748</v>
      </c>
      <c r="I52" s="14">
        <f>AVERAGEIFS(Exploratory_Data_Analysis___video_youtube[view],Exploratory_Data_Analysis___video_youtube[monthStr],C52,Exploratory_Data_Analysis___video_youtube[year],D52)</f>
        <v>106704.36363636363</v>
      </c>
    </row>
    <row r="54" spans="1:16" x14ac:dyDescent="0.35">
      <c r="B54" s="2"/>
      <c r="C54" s="8"/>
      <c r="D54" s="6"/>
      <c r="E54" s="7"/>
      <c r="H54" s="4"/>
    </row>
    <row r="55" spans="1:16" x14ac:dyDescent="0.35">
      <c r="B55" s="2"/>
      <c r="C55" s="5"/>
      <c r="D55" s="6"/>
      <c r="E55" s="7"/>
      <c r="H55" s="4"/>
    </row>
    <row r="56" spans="1:16" x14ac:dyDescent="0.35">
      <c r="B56" s="2"/>
      <c r="C56" s="5"/>
      <c r="D56" s="6"/>
      <c r="E56" s="7"/>
      <c r="H56" s="4"/>
    </row>
    <row r="57" spans="1:16" x14ac:dyDescent="0.35">
      <c r="B57" s="2"/>
      <c r="C57" s="5"/>
      <c r="D57" s="6"/>
      <c r="E57" s="7"/>
      <c r="H57" s="4"/>
    </row>
    <row r="58" spans="1:16" x14ac:dyDescent="0.35">
      <c r="B58" s="2"/>
      <c r="C58" s="5"/>
      <c r="D58" s="6"/>
      <c r="E58" s="7"/>
      <c r="H58" s="4"/>
    </row>
    <row r="59" spans="1:16" x14ac:dyDescent="0.35">
      <c r="B59" s="2"/>
      <c r="C59" s="5"/>
      <c r="D59" s="6"/>
      <c r="E59" s="7"/>
      <c r="H59" s="4"/>
    </row>
    <row r="60" spans="1:16" x14ac:dyDescent="0.35">
      <c r="B60" s="2"/>
      <c r="C60" s="5"/>
      <c r="D60" s="6"/>
      <c r="E60" s="7"/>
      <c r="H60" s="4"/>
    </row>
    <row r="61" spans="1:16" x14ac:dyDescent="0.35">
      <c r="B61" s="2"/>
      <c r="C61" s="5"/>
      <c r="D61" s="6"/>
      <c r="E61" s="7"/>
      <c r="H61" s="4"/>
    </row>
    <row r="62" spans="1:16" x14ac:dyDescent="0.35">
      <c r="B62" s="2"/>
      <c r="C62" s="5"/>
      <c r="D62" s="6"/>
      <c r="E62" s="7"/>
      <c r="H62" s="4"/>
    </row>
  </sheetData>
  <mergeCells count="3">
    <mergeCell ref="Z2:AA2"/>
    <mergeCell ref="AC2:AD2"/>
    <mergeCell ref="AG2:AH2"/>
  </mergeCells>
  <phoneticPr fontId="2" type="noConversion"/>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17DF1B-0E24-4217-8620-6FAF69E30E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5</vt:i4>
      </vt:variant>
    </vt:vector>
  </HeadingPairs>
  <TitlesOfParts>
    <vt:vector size="5" baseType="lpstr">
      <vt:lpstr>Exploratory Data Analysis - vid</vt:lpstr>
      <vt:lpstr>11. ANOVA</vt:lpstr>
      <vt:lpstr>Chi - Square Test</vt:lpstr>
      <vt:lpstr>Multiple LR</vt:lpstr>
      <vt:lpstr>10. Time Series Month vs 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Thananop Kullapan</dc:creator>
  <cp:lastModifiedBy>Thananop Kullapan</cp:lastModifiedBy>
  <dcterms:created xsi:type="dcterms:W3CDTF">2024-03-09T06:05:35Z</dcterms:created>
  <dcterms:modified xsi:type="dcterms:W3CDTF">2024-05-08T18:51:51Z</dcterms:modified>
</cp:coreProperties>
</file>