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593C1613-9C53-4B0C-A190-AD26E2B0635F}" xr6:coauthVersionLast="47" xr6:coauthVersionMax="47" xr10:uidLastSave="{00000000-0000-0000-0000-000000000000}"/>
  <bookViews>
    <workbookView xWindow="-110" yWindow="-110" windowWidth="19420" windowHeight="10300" tabRatio="576" firstSheet="6" activeTab="8" xr2:uid="{00000000-000D-0000-FFFF-FFFF00000000}"/>
  </bookViews>
  <sheets>
    <sheet name="指标" sheetId="1" r:id="rId1"/>
    <sheet name="声网" sheetId="2" state="hidden" r:id="rId2"/>
    <sheet name="大华股份(已完成)" sheetId="4" r:id="rId3"/>
    <sheet name="海康威视(已完成)" sheetId="5" r:id="rId4"/>
    <sheet name="恒宇信通(已完成)" sheetId="6" r:id="rId5"/>
    <sheet name="科大讯飞(已完成)" sheetId="7" r:id="rId6"/>
    <sheet name="视源股份(已完成)" sheetId="8" r:id="rId7"/>
    <sheet name="微芯瑞(已完成)" sheetId="9" r:id="rId8"/>
    <sheet name="中兴通讯(已完成)" sheetId="10" r:id="rId9"/>
    <sheet name="达安基因" sheetId="11" state="hidden" r:id="rId10"/>
    <sheet name="高奈特(已完成部分)" sheetId="13" state="hidden" r:id="rId11"/>
    <sheet name="东方电子(已完成)" sheetId="12" r:id="rId12"/>
    <sheet name="中软国际（中软国际)" sheetId="15" state="hidden" r:id="rId13"/>
    <sheet name="航新科技(已完成)" sheetId="14" r:id="rId14"/>
    <sheet name="百家云" sheetId="3" state="hidden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D19" i="10"/>
  <c r="E18" i="10"/>
  <c r="D18" i="10"/>
  <c r="E15" i="10"/>
  <c r="D15" i="10"/>
  <c r="E14" i="10"/>
  <c r="D14" i="10"/>
  <c r="E13" i="10"/>
  <c r="D13" i="10"/>
  <c r="E11" i="10"/>
  <c r="D11" i="10"/>
  <c r="E5" i="10"/>
  <c r="D5" i="10"/>
  <c r="E3" i="10"/>
  <c r="D3" i="10"/>
  <c r="M23" i="10"/>
  <c r="L23" i="10"/>
  <c r="K23" i="10"/>
  <c r="L9" i="10"/>
  <c r="K9" i="10"/>
  <c r="E5" i="6"/>
  <c r="D3" i="6"/>
  <c r="E14" i="6"/>
  <c r="E13" i="6"/>
  <c r="E12" i="6"/>
  <c r="I25" i="6"/>
  <c r="E5" i="7"/>
  <c r="E13" i="7"/>
  <c r="E12" i="7"/>
  <c r="E17" i="8"/>
  <c r="E14" i="8"/>
  <c r="E13" i="8"/>
  <c r="E12" i="8"/>
  <c r="J25" i="8"/>
  <c r="I25" i="8"/>
  <c r="E5" i="14"/>
  <c r="E17" i="14"/>
  <c r="E13" i="14"/>
  <c r="E12" i="14"/>
  <c r="K21" i="14"/>
  <c r="E17" i="12"/>
  <c r="E5" i="12"/>
  <c r="E13" i="12"/>
  <c r="E12" i="12"/>
  <c r="K22" i="12"/>
  <c r="E5" i="9"/>
  <c r="E17" i="9"/>
  <c r="E13" i="9"/>
  <c r="E12" i="9"/>
  <c r="K23" i="9"/>
  <c r="K25" i="8"/>
  <c r="K24" i="7"/>
  <c r="K25" i="6"/>
  <c r="J25" i="6"/>
  <c r="E3" i="6" s="1"/>
  <c r="E5" i="5"/>
  <c r="E17" i="5"/>
  <c r="E13" i="5"/>
  <c r="E12" i="5"/>
  <c r="E17" i="4"/>
  <c r="E13" i="4"/>
  <c r="E12" i="4"/>
  <c r="E5" i="4"/>
  <c r="K24" i="4"/>
  <c r="D5" i="4"/>
  <c r="E3" i="4"/>
  <c r="J24" i="4"/>
  <c r="D3" i="4"/>
  <c r="D5" i="5"/>
  <c r="J26" i="5"/>
  <c r="E3" i="5" s="1"/>
  <c r="E16" i="5"/>
  <c r="D17" i="5"/>
  <c r="D16" i="5"/>
  <c r="D12" i="5"/>
  <c r="E14" i="5"/>
  <c r="D14" i="5"/>
  <c r="D13" i="5"/>
  <c r="D17" i="4"/>
  <c r="E16" i="4"/>
  <c r="D16" i="4"/>
  <c r="E14" i="4"/>
  <c r="D14" i="4"/>
  <c r="D13" i="4"/>
  <c r="D12" i="4"/>
  <c r="I24" i="4"/>
  <c r="D17" i="14"/>
  <c r="E16" i="14"/>
  <c r="D16" i="14"/>
  <c r="E14" i="14"/>
  <c r="D14" i="14"/>
  <c r="D13" i="14"/>
  <c r="D12" i="14"/>
  <c r="D5" i="14"/>
  <c r="E3" i="14"/>
  <c r="D3" i="14"/>
  <c r="J21" i="14"/>
  <c r="I21" i="14"/>
  <c r="E16" i="12"/>
  <c r="D17" i="12"/>
  <c r="D16" i="12"/>
  <c r="E14" i="12"/>
  <c r="D14" i="12"/>
  <c r="D13" i="12"/>
  <c r="D12" i="12"/>
  <c r="D5" i="12"/>
  <c r="E3" i="12"/>
  <c r="D3" i="12"/>
  <c r="J22" i="12"/>
  <c r="I22" i="12"/>
  <c r="E14" i="13"/>
  <c r="E16" i="13"/>
  <c r="D17" i="13"/>
  <c r="D16" i="13"/>
  <c r="D14" i="13"/>
  <c r="D13" i="13"/>
  <c r="D12" i="13"/>
  <c r="D5" i="13"/>
  <c r="E3" i="13"/>
  <c r="D3" i="13"/>
  <c r="J21" i="13"/>
  <c r="I21" i="13"/>
  <c r="E16" i="9"/>
  <c r="D17" i="9"/>
  <c r="D16" i="9"/>
  <c r="E14" i="9"/>
  <c r="D14" i="9"/>
  <c r="D13" i="9"/>
  <c r="D12" i="9"/>
  <c r="D5" i="9"/>
  <c r="E3" i="9"/>
  <c r="D3" i="9"/>
  <c r="J23" i="9"/>
  <c r="I23" i="9"/>
  <c r="D17" i="8"/>
  <c r="E16" i="8"/>
  <c r="D16" i="8"/>
  <c r="D14" i="8"/>
  <c r="D13" i="8"/>
  <c r="D12" i="8"/>
  <c r="D5" i="8"/>
  <c r="E3" i="8"/>
  <c r="D3" i="8"/>
  <c r="E16" i="7"/>
  <c r="E17" i="7"/>
  <c r="D17" i="7"/>
  <c r="D16" i="7"/>
  <c r="E14" i="7"/>
  <c r="D14" i="7"/>
  <c r="D13" i="7"/>
  <c r="D12" i="7"/>
  <c r="D5" i="7"/>
  <c r="E3" i="7"/>
  <c r="D3" i="7"/>
  <c r="J24" i="7"/>
  <c r="I24" i="7"/>
  <c r="E17" i="6"/>
  <c r="D17" i="6"/>
  <c r="D16" i="6"/>
  <c r="E16" i="6"/>
  <c r="D14" i="6"/>
  <c r="D13" i="6"/>
  <c r="D12" i="6"/>
  <c r="D5" i="6"/>
</calcChain>
</file>

<file path=xl/sharedStrings.xml><?xml version="1.0" encoding="utf-8"?>
<sst xmlns="http://schemas.openxmlformats.org/spreadsheetml/2006/main" count="653" uniqueCount="78">
  <si>
    <t>技术创新力</t>
    <phoneticPr fontId="1" type="noConversion"/>
  </si>
  <si>
    <t>可持续发展竞争力</t>
    <phoneticPr fontId="1" type="noConversion"/>
  </si>
  <si>
    <t>资产管理竞争力</t>
    <phoneticPr fontId="1" type="noConversion"/>
  </si>
  <si>
    <t>研发经费投入</t>
    <phoneticPr fontId="1" type="noConversion"/>
  </si>
  <si>
    <t>研发经费投入比例</t>
    <phoneticPr fontId="1" type="noConversion"/>
  </si>
  <si>
    <t>销售收入</t>
    <phoneticPr fontId="1" type="noConversion"/>
  </si>
  <si>
    <t>净资产</t>
    <phoneticPr fontId="1" type="noConversion"/>
  </si>
  <si>
    <t>净利润</t>
    <phoneticPr fontId="1" type="noConversion"/>
  </si>
  <si>
    <t>从业人数</t>
    <phoneticPr fontId="1" type="noConversion"/>
  </si>
  <si>
    <t>销售增长率</t>
    <phoneticPr fontId="1" type="noConversion"/>
  </si>
  <si>
    <t>净利润增长率</t>
    <phoneticPr fontId="1" type="noConversion"/>
  </si>
  <si>
    <t>评价指标</t>
    <phoneticPr fontId="1" type="noConversion"/>
  </si>
  <si>
    <t>序号</t>
    <phoneticPr fontId="1" type="noConversion"/>
  </si>
  <si>
    <t>总资产贡献</t>
    <phoneticPr fontId="1" type="noConversion"/>
  </si>
  <si>
    <t>员工劳动效率</t>
    <phoneticPr fontId="1" type="noConversion"/>
  </si>
  <si>
    <t>收入/人员数</t>
    <phoneticPr fontId="1" type="noConversion"/>
  </si>
  <si>
    <t>净利润/总资产</t>
    <phoneticPr fontId="1" type="noConversion"/>
  </si>
  <si>
    <t>企业规模竞争力</t>
    <phoneticPr fontId="1" type="noConversion"/>
  </si>
  <si>
    <t>净资产利润率</t>
    <phoneticPr fontId="1" type="noConversion"/>
  </si>
  <si>
    <t>净利润/净资产</t>
    <phoneticPr fontId="1" type="noConversion"/>
  </si>
  <si>
    <t>（当年净利润/上年净利润）-1</t>
    <phoneticPr fontId="1" type="noConversion"/>
  </si>
  <si>
    <t>技术人员数量</t>
    <phoneticPr fontId="1" type="noConversion"/>
  </si>
  <si>
    <t>技术人员比重</t>
    <phoneticPr fontId="1" type="noConversion"/>
  </si>
  <si>
    <t>计算方法</t>
    <phoneticPr fontId="1" type="noConversion"/>
  </si>
  <si>
    <t>（当年那销售收入/上年销售收入)-1</t>
    <phoneticPr fontId="1" type="noConversion"/>
  </si>
  <si>
    <t>值</t>
    <phoneticPr fontId="1" type="noConversion"/>
  </si>
  <si>
    <t>（当年销售收入/上年销售收入)-1</t>
    <phoneticPr fontId="1" type="noConversion"/>
  </si>
  <si>
    <t>’-1.20‘亿</t>
    <phoneticPr fontId="1" type="noConversion"/>
  </si>
  <si>
    <t>主营收入</t>
    <phoneticPr fontId="1" type="noConversion"/>
  </si>
  <si>
    <t>1.53亿</t>
    <phoneticPr fontId="1" type="noConversion"/>
  </si>
  <si>
    <t>1.15亿</t>
    <phoneticPr fontId="1" type="noConversion"/>
  </si>
  <si>
    <t>主营收入增长率</t>
    <phoneticPr fontId="1" type="noConversion"/>
  </si>
  <si>
    <t>（当年主营收入/上年主营收入)-1</t>
    <phoneticPr fontId="1" type="noConversion"/>
  </si>
  <si>
    <t>2022年</t>
    <phoneticPr fontId="1" type="noConversion"/>
  </si>
  <si>
    <t>2021年</t>
    <phoneticPr fontId="1" type="noConversion"/>
  </si>
  <si>
    <t>1.53亿元</t>
    <phoneticPr fontId="1" type="noConversion"/>
  </si>
  <si>
    <t>1.60亿元</t>
    <phoneticPr fontId="1" type="noConversion"/>
  </si>
  <si>
    <t>’-1.20‘亿元</t>
    <phoneticPr fontId="1" type="noConversion"/>
  </si>
  <si>
    <t>‘-7236.60万元</t>
    <phoneticPr fontId="1" type="noConversion"/>
  </si>
  <si>
    <t>7.28亿</t>
    <phoneticPr fontId="1" type="noConversion"/>
  </si>
  <si>
    <t>总资产</t>
    <phoneticPr fontId="1" type="noConversion"/>
  </si>
  <si>
    <t>8.01亿元</t>
    <phoneticPr fontId="1" type="noConversion"/>
  </si>
  <si>
    <t>’-0.043‘</t>
    <phoneticPr fontId="1" type="noConversion"/>
  </si>
  <si>
    <t>’-0.16’</t>
    <phoneticPr fontId="1" type="noConversion"/>
  </si>
  <si>
    <t>‘-0.15‘</t>
    <phoneticPr fontId="1" type="noConversion"/>
  </si>
  <si>
    <t>‘-1.65’</t>
    <phoneticPr fontId="1" type="noConversion"/>
  </si>
  <si>
    <t>财报数据</t>
    <phoneticPr fontId="1" type="noConversion"/>
  </si>
  <si>
    <t>企业规模竞争力</t>
    <phoneticPr fontId="1" type="noConversion"/>
  </si>
  <si>
    <t>营业收入</t>
    <phoneticPr fontId="1" type="noConversion"/>
  </si>
  <si>
    <t>从业人数类型</t>
    <phoneticPr fontId="1" type="noConversion"/>
  </si>
  <si>
    <t>研发</t>
    <phoneticPr fontId="1" type="noConversion"/>
  </si>
  <si>
    <t>销售</t>
    <phoneticPr fontId="1" type="noConversion"/>
  </si>
  <si>
    <t>供应链</t>
    <phoneticPr fontId="1" type="noConversion"/>
  </si>
  <si>
    <t>管理</t>
    <phoneticPr fontId="1" type="noConversion"/>
  </si>
  <si>
    <t>合计</t>
    <phoneticPr fontId="1" type="noConversion"/>
  </si>
  <si>
    <t>（当年那营业收入/上年营业收入)-1</t>
    <phoneticPr fontId="1" type="noConversion"/>
  </si>
  <si>
    <t>营业增长率</t>
    <phoneticPr fontId="1" type="noConversion"/>
  </si>
  <si>
    <t>2020年</t>
    <phoneticPr fontId="1" type="noConversion"/>
  </si>
  <si>
    <t>值（2021）</t>
    <phoneticPr fontId="1" type="noConversion"/>
  </si>
  <si>
    <t>值（2020）</t>
    <phoneticPr fontId="1" type="noConversion"/>
  </si>
  <si>
    <t>生产</t>
    <phoneticPr fontId="1" type="noConversion"/>
  </si>
  <si>
    <t>技术</t>
    <phoneticPr fontId="1" type="noConversion"/>
  </si>
  <si>
    <t>财务</t>
    <phoneticPr fontId="1" type="noConversion"/>
  </si>
  <si>
    <t>行政</t>
    <phoneticPr fontId="1" type="noConversion"/>
  </si>
  <si>
    <t>相关费用</t>
    <phoneticPr fontId="1" type="noConversion"/>
  </si>
  <si>
    <t xml:space="preserve">销售费用 </t>
    <phoneticPr fontId="1" type="noConversion"/>
  </si>
  <si>
    <t>管理费用</t>
    <phoneticPr fontId="1" type="noConversion"/>
  </si>
  <si>
    <t>研发费用</t>
    <phoneticPr fontId="1" type="noConversion"/>
  </si>
  <si>
    <t>财务费用</t>
    <phoneticPr fontId="1" type="noConversion"/>
  </si>
  <si>
    <t>其他</t>
    <phoneticPr fontId="1" type="noConversion"/>
  </si>
  <si>
    <t>值（2021)</t>
    <phoneticPr fontId="1" type="noConversion"/>
  </si>
  <si>
    <t>从业人数（2021）</t>
    <phoneticPr fontId="1" type="noConversion"/>
  </si>
  <si>
    <t>从业人数（2020）</t>
    <phoneticPr fontId="1" type="noConversion"/>
  </si>
  <si>
    <t>专业支持</t>
    <phoneticPr fontId="1" type="noConversion"/>
  </si>
  <si>
    <t>·</t>
    <phoneticPr fontId="1" type="noConversion"/>
  </si>
  <si>
    <t>市场营销</t>
    <phoneticPr fontId="1" type="noConversion"/>
  </si>
  <si>
    <t>客户服务</t>
    <phoneticPr fontId="1" type="noConversion"/>
  </si>
  <si>
    <t>技术（研发）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</si>
</sst>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.00_ "/>
    <numFmt numFmtId="179" formatCode="#,##0.00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4" borderId="1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4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7" fontId="3" fillId="0" borderId="1" xfId="0" applyNumberFormat="1" applyFont="1" applyBorder="1" applyAlignment="1">
      <alignment horizont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6" borderId="0" xfId="0" applyFont="1" applyFill="1"/>
    <xf numFmtId="0" fontId="4" fillId="6" borderId="1" xfId="0" applyFont="1" applyFill="1" applyBorder="1" applyAlignment="1">
      <alignment horizontal="center"/>
    </xf>
    <xf numFmtId="0" fontId="5" fillId="0" borderId="1" xfId="0" applyFont="1" applyBorder="1"/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/>
    <xf numFmtId="0" fontId="4" fillId="6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6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/>
    </xf>
    <xf numFmtId="177" fontId="0" fillId="0" borderId="0" xfId="0" applyNumberFormat="1"/>
    <xf numFmtId="179" fontId="3" fillId="2" borderId="1" xfId="0" applyNumberFormat="1" applyFont="1" applyFill="1" applyBorder="1" applyAlignment="1">
      <alignment horizontal="center"/>
    </xf>
    <xf numFmtId="3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9" sqref="E19"/>
    </sheetView>
  </sheetViews>
  <sheetFormatPr defaultRowHeight="14" x14ac:dyDescent="0.3"/>
  <cols>
    <col min="2" max="2" width="17.4140625" customWidth="1"/>
    <col min="3" max="5" width="26.1640625" customWidth="1"/>
    <col min="6" max="6" width="33" customWidth="1"/>
  </cols>
  <sheetData>
    <row r="1" spans="1:6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</row>
    <row r="2" spans="1:6" ht="15.5" x14ac:dyDescent="0.4">
      <c r="A2" s="2">
        <v>1</v>
      </c>
      <c r="B2" s="49" t="s">
        <v>0</v>
      </c>
      <c r="C2" s="4" t="s">
        <v>3</v>
      </c>
      <c r="D2" s="4"/>
      <c r="E2" s="4"/>
      <c r="F2" s="7"/>
    </row>
    <row r="3" spans="1:6" ht="15.5" x14ac:dyDescent="0.4">
      <c r="A3" s="2">
        <v>2</v>
      </c>
      <c r="B3" s="49"/>
      <c r="C3" s="4" t="s">
        <v>4</v>
      </c>
      <c r="D3" s="4"/>
      <c r="E3" s="4"/>
      <c r="F3" s="7"/>
    </row>
    <row r="4" spans="1:6" ht="15.5" x14ac:dyDescent="0.4">
      <c r="A4" s="2">
        <v>3</v>
      </c>
      <c r="B4" s="49"/>
      <c r="C4" s="4" t="s">
        <v>21</v>
      </c>
      <c r="D4" s="4"/>
      <c r="E4" s="4"/>
      <c r="F4" s="7"/>
    </row>
    <row r="5" spans="1:6" ht="15.5" x14ac:dyDescent="0.4">
      <c r="A5" s="2"/>
      <c r="B5" s="49"/>
      <c r="C5" s="4" t="s">
        <v>22</v>
      </c>
      <c r="D5" s="4"/>
      <c r="E5" s="4"/>
      <c r="F5" s="7"/>
    </row>
    <row r="6" spans="1:6" ht="15.5" x14ac:dyDescent="0.4">
      <c r="A6" s="2">
        <v>5</v>
      </c>
      <c r="B6" s="5"/>
      <c r="C6" s="6"/>
      <c r="D6" s="6"/>
      <c r="E6" s="6"/>
      <c r="F6" s="6"/>
    </row>
    <row r="7" spans="1:6" ht="15.5" x14ac:dyDescent="0.4">
      <c r="A7" s="2">
        <v>6</v>
      </c>
      <c r="B7" s="49" t="s">
        <v>17</v>
      </c>
      <c r="C7" s="4" t="s">
        <v>48</v>
      </c>
      <c r="D7" s="4"/>
      <c r="E7" s="4"/>
      <c r="F7" s="7"/>
    </row>
    <row r="8" spans="1:6" ht="15.5" x14ac:dyDescent="0.4">
      <c r="A8" s="2">
        <v>7</v>
      </c>
      <c r="B8" s="49"/>
      <c r="C8" s="4" t="s">
        <v>6</v>
      </c>
      <c r="D8" s="4"/>
      <c r="E8" s="4"/>
      <c r="F8" s="7"/>
    </row>
    <row r="9" spans="1:6" ht="15.5" x14ac:dyDescent="0.4">
      <c r="A9" s="2">
        <v>8</v>
      </c>
      <c r="B9" s="49"/>
      <c r="C9" s="4" t="s">
        <v>7</v>
      </c>
      <c r="D9" s="4"/>
      <c r="E9" s="4"/>
      <c r="F9" s="7"/>
    </row>
    <row r="10" spans="1:6" ht="15.5" x14ac:dyDescent="0.4">
      <c r="A10" s="2">
        <v>9</v>
      </c>
      <c r="B10" s="49"/>
      <c r="C10" s="4" t="s">
        <v>8</v>
      </c>
      <c r="D10" s="4"/>
      <c r="E10" s="4"/>
      <c r="F10" s="7"/>
    </row>
    <row r="11" spans="1:6" ht="15.5" x14ac:dyDescent="0.4">
      <c r="A11" s="2">
        <v>10</v>
      </c>
      <c r="B11" s="5"/>
      <c r="C11" s="6"/>
      <c r="D11" s="6"/>
      <c r="E11" s="6"/>
      <c r="F11" s="6"/>
    </row>
    <row r="12" spans="1:6" ht="15.5" x14ac:dyDescent="0.4">
      <c r="A12" s="2">
        <v>11</v>
      </c>
      <c r="B12" s="49" t="s">
        <v>1</v>
      </c>
      <c r="C12" s="4" t="s">
        <v>56</v>
      </c>
      <c r="D12" s="4"/>
      <c r="E12" s="4"/>
      <c r="F12" s="7" t="s">
        <v>55</v>
      </c>
    </row>
    <row r="13" spans="1:6" ht="15.5" x14ac:dyDescent="0.4">
      <c r="A13" s="2">
        <v>12</v>
      </c>
      <c r="B13" s="49"/>
      <c r="C13" s="4" t="s">
        <v>10</v>
      </c>
      <c r="D13" s="4"/>
      <c r="E13" s="4"/>
      <c r="F13" s="7" t="s">
        <v>20</v>
      </c>
    </row>
    <row r="14" spans="1:6" ht="15.5" x14ac:dyDescent="0.4">
      <c r="A14" s="2"/>
      <c r="B14" s="49"/>
      <c r="C14" s="4" t="s">
        <v>18</v>
      </c>
      <c r="D14" s="4"/>
      <c r="E14" s="4"/>
      <c r="F14" s="7" t="s">
        <v>19</v>
      </c>
    </row>
    <row r="15" spans="1:6" ht="15.5" x14ac:dyDescent="0.4">
      <c r="A15" s="2">
        <v>14</v>
      </c>
      <c r="B15" s="5"/>
      <c r="C15" s="6"/>
      <c r="D15" s="6"/>
      <c r="E15" s="6"/>
      <c r="F15" s="6"/>
    </row>
    <row r="16" spans="1:6" ht="15.5" x14ac:dyDescent="0.4">
      <c r="A16" s="2">
        <v>15</v>
      </c>
      <c r="B16" s="49" t="s">
        <v>2</v>
      </c>
      <c r="C16" s="4" t="s">
        <v>13</v>
      </c>
      <c r="D16" s="4"/>
      <c r="E16" s="4"/>
      <c r="F16" s="7" t="s">
        <v>16</v>
      </c>
    </row>
    <row r="17" spans="1:6" ht="15.5" x14ac:dyDescent="0.4">
      <c r="A17" s="2">
        <v>16</v>
      </c>
      <c r="B17" s="49"/>
      <c r="C17" s="4" t="s">
        <v>14</v>
      </c>
      <c r="D17" s="4"/>
      <c r="E17" s="4"/>
      <c r="F17" s="7" t="s">
        <v>15</v>
      </c>
    </row>
  </sheetData>
  <mergeCells count="5">
    <mergeCell ref="B12:B14"/>
    <mergeCell ref="B16:B17"/>
    <mergeCell ref="B1:C1"/>
    <mergeCell ref="B2:B5"/>
    <mergeCell ref="B7:B10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8C2B-7074-4DC5-A886-CF3EF6AA84D4}">
  <dimension ref="A1:J20"/>
  <sheetViews>
    <sheetView zoomScale="85" zoomScaleNormal="85" workbookViewId="0">
      <selection activeCell="B25" sqref="B25"/>
    </sheetView>
  </sheetViews>
  <sheetFormatPr defaultRowHeight="14" x14ac:dyDescent="0.3"/>
  <cols>
    <col min="1" max="1" width="6.1640625" customWidth="1"/>
    <col min="2" max="2" width="12.9140625" customWidth="1"/>
    <col min="3" max="3" width="20.4140625" customWidth="1"/>
    <col min="4" max="4" width="17.83203125" customWidth="1"/>
    <col min="5" max="5" width="25.08203125" customWidth="1"/>
    <col min="6" max="6" width="30.6640625" customWidth="1"/>
    <col min="8" max="10" width="15.75" customWidth="1"/>
  </cols>
  <sheetData>
    <row r="1" spans="1:10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</row>
    <row r="2" spans="1:10" ht="15.5" x14ac:dyDescent="0.4">
      <c r="A2" s="2">
        <v>1</v>
      </c>
      <c r="B2" s="49" t="s">
        <v>0</v>
      </c>
      <c r="C2" s="4" t="s">
        <v>3</v>
      </c>
      <c r="D2" s="4"/>
      <c r="E2" s="4"/>
      <c r="F2" s="7"/>
      <c r="H2" s="24" t="s">
        <v>51</v>
      </c>
      <c r="I2" s="20"/>
    </row>
    <row r="3" spans="1:10" ht="15.5" x14ac:dyDescent="0.4">
      <c r="A3" s="2">
        <v>2</v>
      </c>
      <c r="B3" s="49"/>
      <c r="C3" s="4" t="s">
        <v>4</v>
      </c>
      <c r="D3" s="4"/>
      <c r="E3" s="4"/>
      <c r="F3" s="7"/>
      <c r="H3" s="24" t="s">
        <v>61</v>
      </c>
      <c r="I3" s="20"/>
    </row>
    <row r="4" spans="1:10" ht="15.5" x14ac:dyDescent="0.4">
      <c r="A4" s="2">
        <v>3</v>
      </c>
      <c r="B4" s="49"/>
      <c r="C4" s="4" t="s">
        <v>21</v>
      </c>
      <c r="D4" s="4"/>
      <c r="E4" s="4"/>
      <c r="F4" s="7"/>
      <c r="H4" s="24" t="s">
        <v>62</v>
      </c>
      <c r="I4" s="24"/>
    </row>
    <row r="5" spans="1:10" ht="15.5" x14ac:dyDescent="0.4">
      <c r="A5" s="2"/>
      <c r="B5" s="49"/>
      <c r="C5" s="4" t="s">
        <v>22</v>
      </c>
      <c r="D5" s="4"/>
      <c r="E5" s="4"/>
      <c r="F5" s="7"/>
      <c r="H5" s="24" t="s">
        <v>63</v>
      </c>
      <c r="I5" s="24"/>
    </row>
    <row r="6" spans="1:10" ht="15.5" x14ac:dyDescent="0.4">
      <c r="A6" s="2">
        <v>5</v>
      </c>
      <c r="B6" s="5"/>
      <c r="C6" s="6"/>
      <c r="D6" s="6"/>
      <c r="E6" s="6"/>
      <c r="F6" s="6"/>
      <c r="H6" s="24" t="s">
        <v>54</v>
      </c>
      <c r="I6" s="20"/>
    </row>
    <row r="7" spans="1:10" ht="15.5" x14ac:dyDescent="0.4">
      <c r="A7" s="2">
        <v>6</v>
      </c>
      <c r="B7" s="49" t="s">
        <v>17</v>
      </c>
      <c r="C7" s="4" t="s">
        <v>48</v>
      </c>
      <c r="D7" s="4"/>
      <c r="E7" s="4"/>
      <c r="F7" s="7"/>
    </row>
    <row r="8" spans="1:10" ht="15.5" x14ac:dyDescent="0.4">
      <c r="A8" s="2">
        <v>7</v>
      </c>
      <c r="B8" s="49"/>
      <c r="C8" s="4" t="s">
        <v>6</v>
      </c>
      <c r="D8" s="4"/>
      <c r="E8" s="4"/>
      <c r="F8" s="7"/>
    </row>
    <row r="9" spans="1:10" ht="15.5" x14ac:dyDescent="0.4">
      <c r="A9" s="2">
        <v>8</v>
      </c>
      <c r="B9" s="49"/>
      <c r="C9" s="4" t="s">
        <v>7</v>
      </c>
      <c r="D9" s="4"/>
      <c r="E9" s="4"/>
      <c r="F9" s="7"/>
      <c r="H9" s="26"/>
      <c r="I9" s="26" t="s">
        <v>34</v>
      </c>
      <c r="J9" s="26" t="s">
        <v>57</v>
      </c>
    </row>
    <row r="10" spans="1:10" ht="15.5" x14ac:dyDescent="0.4">
      <c r="A10" s="2">
        <v>9</v>
      </c>
      <c r="B10" s="49"/>
      <c r="C10" s="4" t="s">
        <v>8</v>
      </c>
      <c r="D10" s="4"/>
      <c r="E10" s="4"/>
      <c r="F10" s="7"/>
      <c r="H10" s="9" t="s">
        <v>48</v>
      </c>
      <c r="I10" s="17"/>
      <c r="J10" s="17"/>
    </row>
    <row r="11" spans="1:10" ht="15.5" x14ac:dyDescent="0.4">
      <c r="A11" s="2">
        <v>10</v>
      </c>
      <c r="B11" s="5"/>
      <c r="C11" s="6"/>
      <c r="D11" s="6"/>
      <c r="E11" s="6"/>
      <c r="F11" s="6"/>
      <c r="H11" s="9" t="s">
        <v>7</v>
      </c>
      <c r="I11" s="17"/>
      <c r="J11" s="17"/>
    </row>
    <row r="12" spans="1:10" ht="15.5" x14ac:dyDescent="0.4">
      <c r="A12" s="2">
        <v>11</v>
      </c>
      <c r="B12" s="49" t="s">
        <v>1</v>
      </c>
      <c r="C12" s="4" t="s">
        <v>56</v>
      </c>
      <c r="D12" s="4"/>
      <c r="E12" s="4"/>
      <c r="F12" s="7" t="s">
        <v>55</v>
      </c>
      <c r="H12" s="9" t="s">
        <v>6</v>
      </c>
      <c r="I12" s="27"/>
      <c r="J12" s="27"/>
    </row>
    <row r="13" spans="1:10" ht="15.5" x14ac:dyDescent="0.4">
      <c r="A13" s="2">
        <v>12</v>
      </c>
      <c r="B13" s="49"/>
      <c r="C13" s="4" t="s">
        <v>10</v>
      </c>
      <c r="D13" s="4"/>
      <c r="E13" s="4"/>
      <c r="F13" s="7" t="s">
        <v>20</v>
      </c>
      <c r="H13" s="26" t="s">
        <v>40</v>
      </c>
      <c r="I13" s="27"/>
      <c r="J13" s="27"/>
    </row>
    <row r="14" spans="1:10" ht="15.5" x14ac:dyDescent="0.4">
      <c r="A14" s="2"/>
      <c r="B14" s="49"/>
      <c r="C14" s="4" t="s">
        <v>18</v>
      </c>
      <c r="D14" s="4"/>
      <c r="E14" s="4"/>
      <c r="F14" s="7" t="s">
        <v>19</v>
      </c>
    </row>
    <row r="15" spans="1:10" ht="15.5" x14ac:dyDescent="0.4">
      <c r="A15" s="2">
        <v>14</v>
      </c>
      <c r="B15" s="5"/>
      <c r="C15" s="6"/>
      <c r="D15" s="6"/>
      <c r="E15" s="6"/>
      <c r="F15" s="6"/>
      <c r="H15" s="51" t="s">
        <v>64</v>
      </c>
      <c r="I15" s="52"/>
      <c r="J15" s="52"/>
    </row>
    <row r="16" spans="1:10" ht="15.5" x14ac:dyDescent="0.4">
      <c r="A16" s="2">
        <v>15</v>
      </c>
      <c r="B16" s="49" t="s">
        <v>2</v>
      </c>
      <c r="C16" s="4" t="s">
        <v>13</v>
      </c>
      <c r="D16" s="4"/>
      <c r="E16" s="4"/>
      <c r="F16" s="7" t="s">
        <v>16</v>
      </c>
      <c r="H16" s="24"/>
      <c r="I16" s="28">
        <v>2021</v>
      </c>
      <c r="J16" s="26">
        <v>2020</v>
      </c>
    </row>
    <row r="17" spans="1:10" ht="15.5" x14ac:dyDescent="0.4">
      <c r="A17" s="2">
        <v>16</v>
      </c>
      <c r="B17" s="49"/>
      <c r="C17" s="4" t="s">
        <v>14</v>
      </c>
      <c r="D17" s="4"/>
      <c r="E17" s="4"/>
      <c r="F17" s="7" t="s">
        <v>15</v>
      </c>
      <c r="H17" s="24" t="s">
        <v>65</v>
      </c>
      <c r="I17" s="29"/>
      <c r="J17" s="27"/>
    </row>
    <row r="18" spans="1:10" x14ac:dyDescent="0.3">
      <c r="H18" s="24" t="s">
        <v>66</v>
      </c>
      <c r="I18" s="29"/>
      <c r="J18" s="27"/>
    </row>
    <row r="19" spans="1:10" x14ac:dyDescent="0.3">
      <c r="H19" s="24" t="s">
        <v>67</v>
      </c>
      <c r="I19" s="29"/>
      <c r="J19" s="27"/>
    </row>
    <row r="20" spans="1:10" x14ac:dyDescent="0.3">
      <c r="H20" s="24" t="s">
        <v>68</v>
      </c>
      <c r="I20" s="29"/>
      <c r="J20" s="27"/>
    </row>
  </sheetData>
  <mergeCells count="6">
    <mergeCell ref="B16:B17"/>
    <mergeCell ref="H15:J15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A5FC-A61A-434A-A1B3-C944E1F22225}">
  <dimension ref="A1:J21"/>
  <sheetViews>
    <sheetView zoomScale="85" zoomScaleNormal="85" workbookViewId="0">
      <selection activeCell="E14" sqref="E14"/>
    </sheetView>
  </sheetViews>
  <sheetFormatPr defaultRowHeight="14" x14ac:dyDescent="0.3"/>
  <cols>
    <col min="1" max="5" width="16.08203125" customWidth="1"/>
    <col min="6" max="6" width="30.25" customWidth="1"/>
    <col min="7" max="10" width="16.08203125" customWidth="1"/>
  </cols>
  <sheetData>
    <row r="1" spans="1:10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</row>
    <row r="2" spans="1:10" ht="15.5" x14ac:dyDescent="0.4">
      <c r="A2" s="2">
        <v>1</v>
      </c>
      <c r="B2" s="49" t="s">
        <v>0</v>
      </c>
      <c r="C2" s="4" t="s">
        <v>3</v>
      </c>
      <c r="D2" s="39">
        <v>59881374.149999999</v>
      </c>
      <c r="E2" s="38">
        <v>50925548.329999998</v>
      </c>
      <c r="F2" s="7"/>
      <c r="H2" s="24" t="s">
        <v>51</v>
      </c>
      <c r="I2" s="20">
        <v>37</v>
      </c>
    </row>
    <row r="3" spans="1:10" ht="15.5" x14ac:dyDescent="0.4">
      <c r="A3" s="2">
        <v>2</v>
      </c>
      <c r="B3" s="49"/>
      <c r="C3" s="4" t="s">
        <v>4</v>
      </c>
      <c r="D3" s="37">
        <f>I19/I21</f>
        <v>0.14148115521472943</v>
      </c>
      <c r="E3" s="37">
        <f>J19/J21</f>
        <v>0.14155472420316795</v>
      </c>
      <c r="F3" s="7"/>
      <c r="H3" s="24" t="s">
        <v>61</v>
      </c>
      <c r="I3" s="20">
        <v>246</v>
      </c>
    </row>
    <row r="4" spans="1:10" ht="15.5" x14ac:dyDescent="0.4">
      <c r="A4" s="2">
        <v>3</v>
      </c>
      <c r="B4" s="49"/>
      <c r="C4" s="4" t="s">
        <v>21</v>
      </c>
      <c r="D4" s="39">
        <v>246</v>
      </c>
      <c r="E4" s="37"/>
      <c r="F4" s="7"/>
      <c r="H4" s="24" t="s">
        <v>62</v>
      </c>
      <c r="I4" s="24">
        <v>58</v>
      </c>
    </row>
    <row r="5" spans="1:10" ht="15.5" x14ac:dyDescent="0.4">
      <c r="A5" s="2"/>
      <c r="B5" s="49"/>
      <c r="C5" s="4" t="s">
        <v>22</v>
      </c>
      <c r="D5" s="37">
        <f>I3/I7</f>
        <v>0.20865139949109415</v>
      </c>
      <c r="E5" s="37"/>
      <c r="F5" s="7"/>
      <c r="H5" s="24" t="s">
        <v>63</v>
      </c>
      <c r="I5" s="24">
        <v>245</v>
      </c>
    </row>
    <row r="6" spans="1:10" ht="15.5" x14ac:dyDescent="0.4">
      <c r="A6" s="2">
        <v>5</v>
      </c>
      <c r="B6" s="5"/>
      <c r="C6" s="6"/>
      <c r="D6" s="6"/>
      <c r="E6" s="6"/>
      <c r="F6" s="6"/>
      <c r="H6" s="24" t="s">
        <v>60</v>
      </c>
      <c r="I6" s="9">
        <v>593</v>
      </c>
    </row>
    <row r="7" spans="1:10" ht="15.5" x14ac:dyDescent="0.4">
      <c r="A7" s="2">
        <v>6</v>
      </c>
      <c r="B7" s="49" t="s">
        <v>17</v>
      </c>
      <c r="C7" s="4" t="s">
        <v>48</v>
      </c>
      <c r="D7" s="37">
        <v>840824590.79999995</v>
      </c>
      <c r="E7" s="37">
        <v>964133093.53999996</v>
      </c>
      <c r="F7" s="7"/>
      <c r="H7" s="24" t="s">
        <v>54</v>
      </c>
      <c r="I7" s="20">
        <v>1179</v>
      </c>
    </row>
    <row r="8" spans="1:10" ht="15.5" x14ac:dyDescent="0.4">
      <c r="A8" s="2">
        <v>7</v>
      </c>
      <c r="B8" s="49"/>
      <c r="C8" s="4" t="s">
        <v>6</v>
      </c>
      <c r="D8" s="37">
        <v>3464510302.5999999</v>
      </c>
      <c r="E8" s="37">
        <v>16065735.98</v>
      </c>
      <c r="F8" s="7"/>
    </row>
    <row r="9" spans="1:10" ht="15.5" x14ac:dyDescent="0.4">
      <c r="A9" s="2">
        <v>8</v>
      </c>
      <c r="B9" s="49"/>
      <c r="C9" s="4" t="s">
        <v>7</v>
      </c>
      <c r="D9" s="37">
        <v>693382719.11000001</v>
      </c>
      <c r="E9" s="37">
        <v>7087437.2800000003</v>
      </c>
      <c r="F9" s="7"/>
      <c r="H9" s="26"/>
      <c r="I9" s="26" t="s">
        <v>34</v>
      </c>
      <c r="J9" s="26" t="s">
        <v>57</v>
      </c>
    </row>
    <row r="10" spans="1:10" ht="15.5" x14ac:dyDescent="0.4">
      <c r="A10" s="2">
        <v>9</v>
      </c>
      <c r="B10" s="49"/>
      <c r="C10" s="4" t="s">
        <v>8</v>
      </c>
      <c r="D10" s="20">
        <v>1179</v>
      </c>
      <c r="E10" s="37"/>
      <c r="F10" s="7"/>
      <c r="H10" s="9" t="s">
        <v>48</v>
      </c>
      <c r="I10" s="37">
        <v>840824590.79999995</v>
      </c>
      <c r="J10" s="37">
        <v>964133093.53999996</v>
      </c>
    </row>
    <row r="11" spans="1:10" ht="15.5" x14ac:dyDescent="0.4">
      <c r="A11" s="2">
        <v>10</v>
      </c>
      <c r="B11" s="5"/>
      <c r="C11" s="6"/>
      <c r="D11" s="6"/>
      <c r="E11" s="6"/>
      <c r="F11" s="6"/>
      <c r="H11" s="9" t="s">
        <v>7</v>
      </c>
      <c r="I11" s="37">
        <v>693382719.11000001</v>
      </c>
      <c r="J11" s="37">
        <v>16065735.98</v>
      </c>
    </row>
    <row r="12" spans="1:10" ht="15.5" x14ac:dyDescent="0.4">
      <c r="A12" s="2">
        <v>11</v>
      </c>
      <c r="B12" s="49" t="s">
        <v>1</v>
      </c>
      <c r="C12" s="4" t="s">
        <v>56</v>
      </c>
      <c r="D12" s="37">
        <f>(I10/J10)-1</f>
        <v>-0.12789572681013273</v>
      </c>
      <c r="E12" s="37"/>
      <c r="F12" s="7" t="s">
        <v>55</v>
      </c>
      <c r="H12" s="9" t="s">
        <v>6</v>
      </c>
      <c r="I12" s="38">
        <v>3464510302.5999999</v>
      </c>
      <c r="J12" s="38">
        <v>3507671255.5700002</v>
      </c>
    </row>
    <row r="13" spans="1:10" ht="15.5" x14ac:dyDescent="0.4">
      <c r="A13" s="2">
        <v>12</v>
      </c>
      <c r="B13" s="49"/>
      <c r="C13" s="4" t="s">
        <v>10</v>
      </c>
      <c r="D13" s="37">
        <f>(I11/J11)-1</f>
        <v>42.159100832553328</v>
      </c>
      <c r="E13" s="37"/>
      <c r="F13" s="7" t="s">
        <v>20</v>
      </c>
      <c r="H13" s="26" t="s">
        <v>40</v>
      </c>
      <c r="I13" s="38">
        <v>4984354174.5299997</v>
      </c>
      <c r="J13" s="38">
        <v>5273818134.6899996</v>
      </c>
    </row>
    <row r="14" spans="1:10" ht="15.5" x14ac:dyDescent="0.4">
      <c r="A14" s="2"/>
      <c r="B14" s="49"/>
      <c r="C14" s="4" t="s">
        <v>18</v>
      </c>
      <c r="D14" s="37">
        <f>I11/I12</f>
        <v>0.2001387378151652</v>
      </c>
      <c r="E14" s="37">
        <f>J11/J12</f>
        <v>4.5801715182083964E-3</v>
      </c>
      <c r="F14" s="7" t="s">
        <v>19</v>
      </c>
    </row>
    <row r="15" spans="1:10" ht="15.5" x14ac:dyDescent="0.4">
      <c r="A15" s="2">
        <v>14</v>
      </c>
      <c r="B15" s="5"/>
      <c r="C15" s="6"/>
      <c r="D15" s="6"/>
      <c r="E15" s="6"/>
      <c r="F15" s="6"/>
      <c r="H15" s="51" t="s">
        <v>64</v>
      </c>
      <c r="I15" s="52"/>
      <c r="J15" s="52"/>
    </row>
    <row r="16" spans="1:10" ht="15.5" x14ac:dyDescent="0.4">
      <c r="A16" s="2">
        <v>15</v>
      </c>
      <c r="B16" s="49" t="s">
        <v>2</v>
      </c>
      <c r="C16" s="4" t="s">
        <v>13</v>
      </c>
      <c r="D16" s="37">
        <f>I11/I13</f>
        <v>0.13911184776017299</v>
      </c>
      <c r="E16" s="37">
        <f>J11/J13</f>
        <v>3.0463196814321625E-3</v>
      </c>
      <c r="F16" s="7" t="s">
        <v>16</v>
      </c>
      <c r="H16" s="24"/>
      <c r="I16" s="28">
        <v>2021</v>
      </c>
      <c r="J16" s="26">
        <v>2020</v>
      </c>
    </row>
    <row r="17" spans="1:10" ht="15.5" x14ac:dyDescent="0.4">
      <c r="A17" s="2">
        <v>16</v>
      </c>
      <c r="B17" s="49"/>
      <c r="C17" s="4" t="s">
        <v>14</v>
      </c>
      <c r="D17" s="37">
        <f>I10/I7</f>
        <v>713167.59185750631</v>
      </c>
      <c r="E17" s="37"/>
      <c r="F17" s="7" t="s">
        <v>15</v>
      </c>
      <c r="H17" s="24" t="s">
        <v>65</v>
      </c>
      <c r="I17" s="39">
        <v>17893262.73</v>
      </c>
      <c r="J17" s="38">
        <v>17421327.050000001</v>
      </c>
    </row>
    <row r="18" spans="1:10" x14ac:dyDescent="0.3">
      <c r="H18" s="24" t="s">
        <v>66</v>
      </c>
      <c r="I18" s="39">
        <v>235487077.16</v>
      </c>
      <c r="J18" s="38">
        <v>180487988.84999999</v>
      </c>
    </row>
    <row r="19" spans="1:10" x14ac:dyDescent="0.3">
      <c r="H19" s="24" t="s">
        <v>67</v>
      </c>
      <c r="I19" s="39">
        <v>59881374.149999999</v>
      </c>
      <c r="J19" s="38">
        <v>50925548.329999998</v>
      </c>
    </row>
    <row r="20" spans="1:10" x14ac:dyDescent="0.3">
      <c r="H20" s="24" t="s">
        <v>68</v>
      </c>
      <c r="I20" s="39">
        <v>109984576.67</v>
      </c>
      <c r="J20" s="38">
        <v>110923869.48</v>
      </c>
    </row>
    <row r="21" spans="1:10" x14ac:dyDescent="0.3">
      <c r="H21" s="24" t="s">
        <v>54</v>
      </c>
      <c r="I21" s="38">
        <f>SUM(I17,I18,I19,I20)</f>
        <v>423246290.70999998</v>
      </c>
      <c r="J21" s="38">
        <f>SUM(J17,J18,J19,J20)</f>
        <v>359758733.71000004</v>
      </c>
    </row>
  </sheetData>
  <mergeCells count="6">
    <mergeCell ref="H15:J15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13E7-CB7A-4693-AC1B-2BB91CF79F63}">
  <dimension ref="A1:K22"/>
  <sheetViews>
    <sheetView zoomScale="70" zoomScaleNormal="70" workbookViewId="0">
      <selection activeCell="F16" sqref="F16"/>
    </sheetView>
  </sheetViews>
  <sheetFormatPr defaultRowHeight="14" x14ac:dyDescent="0.3"/>
  <cols>
    <col min="1" max="2" width="10.83203125" customWidth="1"/>
    <col min="3" max="3" width="24.1640625" customWidth="1"/>
    <col min="4" max="4" width="16" customWidth="1"/>
    <col min="5" max="5" width="26" customWidth="1"/>
    <col min="6" max="6" width="34" customWidth="1"/>
    <col min="7" max="10" width="23.83203125" customWidth="1"/>
    <col min="11" max="11" width="15.75" customWidth="1"/>
  </cols>
  <sheetData>
    <row r="1" spans="1:11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71</v>
      </c>
      <c r="J1" s="44" t="s">
        <v>72</v>
      </c>
    </row>
    <row r="2" spans="1:11" ht="15.5" x14ac:dyDescent="0.4">
      <c r="A2" s="2">
        <v>1</v>
      </c>
      <c r="B2" s="49" t="s">
        <v>0</v>
      </c>
      <c r="C2" s="4" t="s">
        <v>3</v>
      </c>
      <c r="D2" s="39">
        <v>142645315.28999999</v>
      </c>
      <c r="E2" s="38">
        <v>109644322.06</v>
      </c>
      <c r="F2" s="7"/>
      <c r="H2" s="24" t="s">
        <v>51</v>
      </c>
      <c r="I2" s="39">
        <v>578</v>
      </c>
      <c r="J2" s="9">
        <v>558</v>
      </c>
    </row>
    <row r="3" spans="1:11" ht="15.5" x14ac:dyDescent="0.4">
      <c r="A3" s="2">
        <v>2</v>
      </c>
      <c r="B3" s="49"/>
      <c r="C3" s="4" t="s">
        <v>4</v>
      </c>
      <c r="D3" s="37">
        <f>I20/I22</f>
        <v>0.32404848405214415</v>
      </c>
      <c r="E3" s="37">
        <f>J20/J22</f>
        <v>0.26859400506595449</v>
      </c>
      <c r="F3" s="7"/>
      <c r="H3" s="24" t="s">
        <v>61</v>
      </c>
      <c r="I3" s="39">
        <v>3547</v>
      </c>
      <c r="J3" s="22">
        <v>3489</v>
      </c>
    </row>
    <row r="4" spans="1:11" ht="15.5" x14ac:dyDescent="0.4">
      <c r="A4" s="2">
        <v>3</v>
      </c>
      <c r="B4" s="49"/>
      <c r="C4" s="4" t="s">
        <v>21</v>
      </c>
      <c r="D4" s="39">
        <v>3547</v>
      </c>
      <c r="E4" s="22">
        <v>3489</v>
      </c>
      <c r="F4" s="7"/>
      <c r="H4" s="24" t="s">
        <v>62</v>
      </c>
      <c r="I4" s="39">
        <v>77</v>
      </c>
      <c r="J4" s="9">
        <v>78</v>
      </c>
    </row>
    <row r="5" spans="1:11" ht="15.5" x14ac:dyDescent="0.4">
      <c r="A5" s="2"/>
      <c r="B5" s="49"/>
      <c r="C5" s="4" t="s">
        <v>22</v>
      </c>
      <c r="D5" s="37">
        <f>I3/I8</f>
        <v>0.61239640883977897</v>
      </c>
      <c r="E5" s="37">
        <f>J3/J8</f>
        <v>0.61588702559576347</v>
      </c>
      <c r="F5" s="7"/>
      <c r="H5" s="24" t="s">
        <v>63</v>
      </c>
      <c r="I5" s="39">
        <v>406</v>
      </c>
      <c r="J5" s="9">
        <v>444</v>
      </c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60</v>
      </c>
      <c r="I6" s="38">
        <v>1065</v>
      </c>
      <c r="J6" s="9">
        <v>963</v>
      </c>
    </row>
    <row r="7" spans="1:11" ht="15.5" x14ac:dyDescent="0.4">
      <c r="A7" s="2">
        <v>6</v>
      </c>
      <c r="B7" s="49" t="s">
        <v>17</v>
      </c>
      <c r="C7" s="4" t="s">
        <v>48</v>
      </c>
      <c r="D7" s="37">
        <v>4485560201.5900002</v>
      </c>
      <c r="E7" s="37">
        <v>3757268060.5799999</v>
      </c>
      <c r="F7" s="7"/>
      <c r="H7" s="24" t="s">
        <v>69</v>
      </c>
      <c r="I7" s="38">
        <v>119</v>
      </c>
      <c r="J7" s="9">
        <v>133</v>
      </c>
    </row>
    <row r="8" spans="1:11" ht="15.5" x14ac:dyDescent="0.4">
      <c r="A8" s="2">
        <v>7</v>
      </c>
      <c r="B8" s="49"/>
      <c r="C8" s="4" t="s">
        <v>6</v>
      </c>
      <c r="D8" s="38">
        <v>3528441332.4899998</v>
      </c>
      <c r="E8" s="38">
        <v>3396734183.1999998</v>
      </c>
      <c r="F8" s="7"/>
      <c r="H8" s="24" t="s">
        <v>54</v>
      </c>
      <c r="I8" s="39">
        <v>5792</v>
      </c>
      <c r="J8" s="22">
        <v>5665</v>
      </c>
    </row>
    <row r="9" spans="1:11" ht="15.5" x14ac:dyDescent="0.4">
      <c r="A9" s="2">
        <v>8</v>
      </c>
      <c r="B9" s="49"/>
      <c r="C9" s="4" t="s">
        <v>7</v>
      </c>
      <c r="D9" s="37">
        <v>419418640.55000001</v>
      </c>
      <c r="E9" s="37">
        <v>325057605.19</v>
      </c>
      <c r="F9" s="7"/>
    </row>
    <row r="10" spans="1:11" ht="15.5" x14ac:dyDescent="0.4">
      <c r="A10" s="2">
        <v>9</v>
      </c>
      <c r="B10" s="49"/>
      <c r="C10" s="4" t="s">
        <v>8</v>
      </c>
      <c r="D10" s="39">
        <v>5792</v>
      </c>
      <c r="E10" s="22">
        <v>5665</v>
      </c>
      <c r="F10" s="7"/>
      <c r="H10" s="26"/>
      <c r="I10" s="26" t="s">
        <v>34</v>
      </c>
      <c r="J10" s="26" t="s">
        <v>57</v>
      </c>
      <c r="K10" s="26">
        <v>2019</v>
      </c>
    </row>
    <row r="11" spans="1:11" ht="15.5" x14ac:dyDescent="0.4">
      <c r="A11" s="2">
        <v>10</v>
      </c>
      <c r="B11" s="5"/>
      <c r="C11" s="6"/>
      <c r="D11" s="6"/>
      <c r="E11" s="6"/>
      <c r="F11" s="6"/>
      <c r="H11" s="57" t="s">
        <v>48</v>
      </c>
      <c r="I11" s="37">
        <v>4485560201.5900002</v>
      </c>
      <c r="J11" s="37">
        <v>3757268060.5799999</v>
      </c>
      <c r="K11" s="59">
        <v>3418615326</v>
      </c>
    </row>
    <row r="12" spans="1:11" ht="15.5" x14ac:dyDescent="0.4">
      <c r="A12" s="2">
        <v>11</v>
      </c>
      <c r="B12" s="49" t="s">
        <v>1</v>
      </c>
      <c r="C12" s="4" t="s">
        <v>56</v>
      </c>
      <c r="D12" s="37">
        <f>(I11/J11)-1</f>
        <v>0.19383555532036634</v>
      </c>
      <c r="E12" s="37">
        <f>(J11/K11)-1</f>
        <v>9.9061374938678837E-2</v>
      </c>
      <c r="F12" s="7" t="s">
        <v>55</v>
      </c>
      <c r="H12" s="57" t="s">
        <v>7</v>
      </c>
      <c r="I12" s="37">
        <v>419418640.55000001</v>
      </c>
      <c r="J12" s="37">
        <v>325057605.19</v>
      </c>
      <c r="K12" s="59">
        <v>54511171.57</v>
      </c>
    </row>
    <row r="13" spans="1:11" ht="15.5" x14ac:dyDescent="0.4">
      <c r="A13" s="2">
        <v>12</v>
      </c>
      <c r="B13" s="49"/>
      <c r="C13" s="4" t="s">
        <v>10</v>
      </c>
      <c r="D13" s="37">
        <f>(I12/J12)-1</f>
        <v>0.29029019427139646</v>
      </c>
      <c r="E13" s="37">
        <f>(J12/K12)-1</f>
        <v>4.9631373868488664</v>
      </c>
      <c r="F13" s="7" t="s">
        <v>20</v>
      </c>
      <c r="H13" s="57" t="s">
        <v>6</v>
      </c>
      <c r="I13" s="58">
        <v>3528441332.4899998</v>
      </c>
      <c r="J13" s="58">
        <v>3396734183.1999998</v>
      </c>
      <c r="K13" s="59">
        <v>3556958582.1199999</v>
      </c>
    </row>
    <row r="14" spans="1:11" ht="15.5" x14ac:dyDescent="0.4">
      <c r="A14" s="2"/>
      <c r="B14" s="49"/>
      <c r="C14" s="4" t="s">
        <v>18</v>
      </c>
      <c r="D14" s="37">
        <f>I12/I13</f>
        <v>0.1188679649249032</v>
      </c>
      <c r="E14" s="37">
        <f>J12/J13</f>
        <v>9.5697098347498386E-2</v>
      </c>
      <c r="F14" s="7" t="s">
        <v>19</v>
      </c>
      <c r="H14" s="30" t="s">
        <v>40</v>
      </c>
      <c r="I14" s="58">
        <v>5278247571.5900002</v>
      </c>
      <c r="J14" s="58">
        <v>4833783199.8299999</v>
      </c>
      <c r="K14" s="59">
        <v>4693221319.6300001</v>
      </c>
    </row>
    <row r="15" spans="1:11" ht="15.5" x14ac:dyDescent="0.4">
      <c r="A15" s="2">
        <v>14</v>
      </c>
      <c r="B15" s="5"/>
      <c r="C15" s="6"/>
      <c r="D15" s="6"/>
      <c r="E15" s="6"/>
      <c r="F15" s="6"/>
    </row>
    <row r="16" spans="1:11" ht="15.5" x14ac:dyDescent="0.4">
      <c r="A16" s="2">
        <v>15</v>
      </c>
      <c r="B16" s="49" t="s">
        <v>2</v>
      </c>
      <c r="C16" s="4" t="s">
        <v>13</v>
      </c>
      <c r="D16" s="37">
        <f>I12/I14</f>
        <v>7.9461721880479327E-2</v>
      </c>
      <c r="E16" s="37">
        <f>I12/I14</f>
        <v>7.9461721880479327E-2</v>
      </c>
      <c r="F16" s="7" t="s">
        <v>16</v>
      </c>
      <c r="H16" s="51" t="s">
        <v>64</v>
      </c>
      <c r="I16" s="52"/>
      <c r="J16" s="52"/>
      <c r="K16" s="1"/>
    </row>
    <row r="17" spans="1:11" ht="15.5" x14ac:dyDescent="0.4">
      <c r="A17" s="2">
        <v>16</v>
      </c>
      <c r="B17" s="49"/>
      <c r="C17" s="4" t="s">
        <v>14</v>
      </c>
      <c r="D17" s="37">
        <f>I11/I8</f>
        <v>774440.64253970992</v>
      </c>
      <c r="E17" s="37">
        <f>J11/J8</f>
        <v>663242.37609532219</v>
      </c>
      <c r="F17" s="7" t="s">
        <v>15</v>
      </c>
      <c r="H17" s="24"/>
      <c r="I17" s="28">
        <v>2021</v>
      </c>
      <c r="J17" s="26">
        <v>2020</v>
      </c>
      <c r="K17" s="26">
        <v>2019</v>
      </c>
    </row>
    <row r="18" spans="1:11" x14ac:dyDescent="0.3">
      <c r="H18" s="24" t="s">
        <v>65</v>
      </c>
      <c r="I18" s="39">
        <v>205488694.09999999</v>
      </c>
      <c r="J18" s="38">
        <v>199239483.41</v>
      </c>
      <c r="K18" s="27">
        <v>187407235.91999999</v>
      </c>
    </row>
    <row r="19" spans="1:11" x14ac:dyDescent="0.3">
      <c r="H19" s="24" t="s">
        <v>66</v>
      </c>
      <c r="I19" s="39">
        <v>93982076.769999996</v>
      </c>
      <c r="J19" s="38">
        <v>84255116.560000002</v>
      </c>
      <c r="K19" s="27">
        <v>94112194.239999995</v>
      </c>
    </row>
    <row r="20" spans="1:11" x14ac:dyDescent="0.3">
      <c r="H20" s="24" t="s">
        <v>67</v>
      </c>
      <c r="I20" s="39">
        <v>142645315.28999999</v>
      </c>
      <c r="J20" s="38">
        <v>109644322.06</v>
      </c>
      <c r="K20" s="27">
        <v>85541917.260000005</v>
      </c>
    </row>
    <row r="21" spans="1:11" x14ac:dyDescent="0.3">
      <c r="H21" s="24" t="s">
        <v>68</v>
      </c>
      <c r="I21" s="39">
        <v>-1918639.45</v>
      </c>
      <c r="J21" s="38">
        <v>15076898.1</v>
      </c>
      <c r="K21" s="27">
        <v>-3639402.04</v>
      </c>
    </row>
    <row r="22" spans="1:11" x14ac:dyDescent="0.3">
      <c r="H22" s="24" t="s">
        <v>54</v>
      </c>
      <c r="I22" s="38">
        <f>SUM(I18,I19,I20,I21)</f>
        <v>440197446.70999998</v>
      </c>
      <c r="J22" s="38">
        <f>SUM(J18,J19,J20,J21)</f>
        <v>408215820.13000005</v>
      </c>
      <c r="K22" s="27">
        <f>SUM(K18,K19,K20,K21)</f>
        <v>363421945.37999994</v>
      </c>
    </row>
  </sheetData>
  <mergeCells count="6">
    <mergeCell ref="H16:J16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E2C1-7E51-4A94-86C3-7ED33B8F4A52}">
  <dimension ref="A1:J20"/>
  <sheetViews>
    <sheetView zoomScale="70" zoomScaleNormal="70" workbookViewId="0">
      <selection activeCell="C29" sqref="C29"/>
    </sheetView>
  </sheetViews>
  <sheetFormatPr defaultRowHeight="14" x14ac:dyDescent="0.3"/>
  <cols>
    <col min="1" max="5" width="15.33203125" customWidth="1"/>
    <col min="6" max="6" width="32.1640625" customWidth="1"/>
    <col min="7" max="10" width="15.33203125" customWidth="1"/>
  </cols>
  <sheetData>
    <row r="1" spans="1:10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</row>
    <row r="2" spans="1:10" ht="15.5" x14ac:dyDescent="0.4">
      <c r="A2" s="2">
        <v>1</v>
      </c>
      <c r="B2" s="49" t="s">
        <v>0</v>
      </c>
      <c r="C2" s="4" t="s">
        <v>3</v>
      </c>
      <c r="D2" s="4"/>
      <c r="E2" s="4"/>
      <c r="F2" s="7"/>
      <c r="H2" s="24" t="s">
        <v>51</v>
      </c>
      <c r="I2" s="20"/>
    </row>
    <row r="3" spans="1:10" ht="15.5" x14ac:dyDescent="0.4">
      <c r="A3" s="2">
        <v>2</v>
      </c>
      <c r="B3" s="49"/>
      <c r="C3" s="4" t="s">
        <v>4</v>
      </c>
      <c r="D3" s="4"/>
      <c r="E3" s="4"/>
      <c r="F3" s="7"/>
      <c r="H3" s="24" t="s">
        <v>61</v>
      </c>
      <c r="I3" s="20"/>
    </row>
    <row r="4" spans="1:10" ht="15.5" x14ac:dyDescent="0.4">
      <c r="A4" s="2">
        <v>3</v>
      </c>
      <c r="B4" s="49"/>
      <c r="C4" s="4" t="s">
        <v>21</v>
      </c>
      <c r="D4" s="4"/>
      <c r="E4" s="4"/>
      <c r="F4" s="7"/>
      <c r="H4" s="24" t="s">
        <v>62</v>
      </c>
      <c r="I4" s="24"/>
    </row>
    <row r="5" spans="1:10" ht="15.5" x14ac:dyDescent="0.4">
      <c r="A5" s="2"/>
      <c r="B5" s="49"/>
      <c r="C5" s="4" t="s">
        <v>22</v>
      </c>
      <c r="D5" s="4"/>
      <c r="E5" s="4"/>
      <c r="F5" s="7"/>
      <c r="H5" s="24" t="s">
        <v>63</v>
      </c>
      <c r="I5" s="24"/>
    </row>
    <row r="6" spans="1:10" ht="15.5" x14ac:dyDescent="0.4">
      <c r="A6" s="2">
        <v>5</v>
      </c>
      <c r="B6" s="5"/>
      <c r="C6" s="6"/>
      <c r="D6" s="6"/>
      <c r="E6" s="6"/>
      <c r="F6" s="6"/>
      <c r="H6" s="24" t="s">
        <v>54</v>
      </c>
      <c r="I6" s="20"/>
    </row>
    <row r="7" spans="1:10" ht="15.5" x14ac:dyDescent="0.4">
      <c r="A7" s="2">
        <v>6</v>
      </c>
      <c r="B7" s="49" t="s">
        <v>17</v>
      </c>
      <c r="C7" s="4" t="s">
        <v>48</v>
      </c>
      <c r="D7" s="4"/>
      <c r="E7" s="4"/>
      <c r="F7" s="7"/>
    </row>
    <row r="8" spans="1:10" ht="15.5" x14ac:dyDescent="0.4">
      <c r="A8" s="2">
        <v>7</v>
      </c>
      <c r="B8" s="49"/>
      <c r="C8" s="4" t="s">
        <v>6</v>
      </c>
      <c r="D8" s="4"/>
      <c r="E8" s="4"/>
      <c r="F8" s="7"/>
    </row>
    <row r="9" spans="1:10" ht="15.5" x14ac:dyDescent="0.4">
      <c r="A9" s="2">
        <v>8</v>
      </c>
      <c r="B9" s="49"/>
      <c r="C9" s="4" t="s">
        <v>7</v>
      </c>
      <c r="D9" s="4"/>
      <c r="E9" s="4"/>
      <c r="F9" s="7"/>
      <c r="H9" s="26"/>
      <c r="I9" s="26" t="s">
        <v>34</v>
      </c>
      <c r="J9" s="26" t="s">
        <v>57</v>
      </c>
    </row>
    <row r="10" spans="1:10" ht="15.5" x14ac:dyDescent="0.4">
      <c r="A10" s="2">
        <v>9</v>
      </c>
      <c r="B10" s="49"/>
      <c r="C10" s="4" t="s">
        <v>8</v>
      </c>
      <c r="D10" s="4"/>
      <c r="E10" s="4"/>
      <c r="F10" s="7"/>
      <c r="H10" s="9" t="s">
        <v>48</v>
      </c>
      <c r="I10" s="17"/>
      <c r="J10" s="17"/>
    </row>
    <row r="11" spans="1:10" ht="15.5" x14ac:dyDescent="0.4">
      <c r="A11" s="2">
        <v>10</v>
      </c>
      <c r="B11" s="5"/>
      <c r="C11" s="6"/>
      <c r="D11" s="6"/>
      <c r="E11" s="6"/>
      <c r="F11" s="6"/>
      <c r="H11" s="9" t="s">
        <v>7</v>
      </c>
      <c r="I11" s="17"/>
      <c r="J11" s="17"/>
    </row>
    <row r="12" spans="1:10" ht="15.5" x14ac:dyDescent="0.4">
      <c r="A12" s="2">
        <v>11</v>
      </c>
      <c r="B12" s="49" t="s">
        <v>1</v>
      </c>
      <c r="C12" s="4" t="s">
        <v>56</v>
      </c>
      <c r="D12" s="4"/>
      <c r="E12" s="4"/>
      <c r="F12" s="7" t="s">
        <v>55</v>
      </c>
      <c r="H12" s="9" t="s">
        <v>6</v>
      </c>
      <c r="I12" s="27"/>
      <c r="J12" s="27"/>
    </row>
    <row r="13" spans="1:10" ht="15.5" x14ac:dyDescent="0.4">
      <c r="A13" s="2">
        <v>12</v>
      </c>
      <c r="B13" s="49"/>
      <c r="C13" s="4" t="s">
        <v>10</v>
      </c>
      <c r="D13" s="4"/>
      <c r="E13" s="4"/>
      <c r="F13" s="7" t="s">
        <v>20</v>
      </c>
      <c r="H13" s="26" t="s">
        <v>40</v>
      </c>
      <c r="I13" s="27"/>
      <c r="J13" s="27"/>
    </row>
    <row r="14" spans="1:10" ht="15.5" x14ac:dyDescent="0.4">
      <c r="A14" s="2"/>
      <c r="B14" s="49"/>
      <c r="C14" s="4" t="s">
        <v>18</v>
      </c>
      <c r="D14" s="4"/>
      <c r="E14" s="4"/>
      <c r="F14" s="7" t="s">
        <v>19</v>
      </c>
    </row>
    <row r="15" spans="1:10" ht="15.5" x14ac:dyDescent="0.4">
      <c r="A15" s="2">
        <v>14</v>
      </c>
      <c r="B15" s="5"/>
      <c r="C15" s="6"/>
      <c r="D15" s="6"/>
      <c r="E15" s="6"/>
      <c r="F15" s="6"/>
      <c r="H15" s="51" t="s">
        <v>64</v>
      </c>
      <c r="I15" s="52"/>
      <c r="J15" s="52"/>
    </row>
    <row r="16" spans="1:10" ht="15.5" x14ac:dyDescent="0.4">
      <c r="A16" s="2">
        <v>15</v>
      </c>
      <c r="B16" s="49" t="s">
        <v>2</v>
      </c>
      <c r="C16" s="4" t="s">
        <v>13</v>
      </c>
      <c r="D16" s="4"/>
      <c r="E16" s="4"/>
      <c r="F16" s="7" t="s">
        <v>16</v>
      </c>
      <c r="H16" s="24"/>
      <c r="I16" s="28">
        <v>2021</v>
      </c>
      <c r="J16" s="26">
        <v>2020</v>
      </c>
    </row>
    <row r="17" spans="1:10" ht="15.5" x14ac:dyDescent="0.4">
      <c r="A17" s="2">
        <v>16</v>
      </c>
      <c r="B17" s="49"/>
      <c r="C17" s="4" t="s">
        <v>14</v>
      </c>
      <c r="D17" s="4"/>
      <c r="E17" s="4"/>
      <c r="F17" s="7" t="s">
        <v>15</v>
      </c>
      <c r="H17" s="24" t="s">
        <v>65</v>
      </c>
      <c r="I17" s="29"/>
      <c r="J17" s="27"/>
    </row>
    <row r="18" spans="1:10" x14ac:dyDescent="0.3">
      <c r="H18" s="24" t="s">
        <v>66</v>
      </c>
      <c r="I18" s="29"/>
      <c r="J18" s="27"/>
    </row>
    <row r="19" spans="1:10" x14ac:dyDescent="0.3">
      <c r="H19" s="24" t="s">
        <v>67</v>
      </c>
      <c r="I19" s="29"/>
      <c r="J19" s="27"/>
    </row>
    <row r="20" spans="1:10" x14ac:dyDescent="0.3">
      <c r="H20" s="24" t="s">
        <v>68</v>
      </c>
      <c r="I20" s="29"/>
      <c r="J20" s="27"/>
    </row>
  </sheetData>
  <mergeCells count="6">
    <mergeCell ref="H15:J15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0463-92C0-436C-AF54-B9093BEF371E}">
  <dimension ref="A1:K21"/>
  <sheetViews>
    <sheetView topLeftCell="B1" zoomScale="70" zoomScaleNormal="70" workbookViewId="0">
      <selection activeCell="E23" sqref="E23"/>
    </sheetView>
  </sheetViews>
  <sheetFormatPr defaultRowHeight="14" x14ac:dyDescent="0.3"/>
  <cols>
    <col min="1" max="1" width="7.5" customWidth="1"/>
    <col min="2" max="5" width="20.1640625" customWidth="1"/>
    <col min="6" max="6" width="32.33203125" customWidth="1"/>
    <col min="7" max="10" width="20.1640625" customWidth="1"/>
    <col min="11" max="11" width="18.9140625" customWidth="1"/>
  </cols>
  <sheetData>
    <row r="1" spans="1:11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71</v>
      </c>
      <c r="J1" s="23" t="s">
        <v>72</v>
      </c>
    </row>
    <row r="2" spans="1:11" ht="15.5" x14ac:dyDescent="0.4">
      <c r="A2" s="2">
        <v>1</v>
      </c>
      <c r="B2" s="49" t="s">
        <v>0</v>
      </c>
      <c r="C2" s="32" t="s">
        <v>3</v>
      </c>
      <c r="D2" s="39">
        <v>56488349.770000003</v>
      </c>
      <c r="E2" s="38">
        <v>45573773.340000004</v>
      </c>
      <c r="F2" s="7"/>
      <c r="H2" s="28" t="s">
        <v>51</v>
      </c>
      <c r="I2" s="20">
        <v>67</v>
      </c>
      <c r="J2" s="9">
        <v>70</v>
      </c>
    </row>
    <row r="3" spans="1:11" ht="15.5" x14ac:dyDescent="0.4">
      <c r="A3" s="2">
        <v>2</v>
      </c>
      <c r="B3" s="49"/>
      <c r="C3" s="32" t="s">
        <v>4</v>
      </c>
      <c r="D3" s="37">
        <f>I19/I21</f>
        <v>0.18148734950160594</v>
      </c>
      <c r="E3" s="37">
        <f>J19/J21</f>
        <v>0.14710821784308015</v>
      </c>
      <c r="F3" s="7"/>
      <c r="H3" s="28" t="s">
        <v>61</v>
      </c>
      <c r="I3" s="20">
        <v>506</v>
      </c>
      <c r="J3" s="9">
        <v>388</v>
      </c>
    </row>
    <row r="4" spans="1:11" ht="15.5" x14ac:dyDescent="0.4">
      <c r="A4" s="2">
        <v>3</v>
      </c>
      <c r="B4" s="49"/>
      <c r="C4" s="32" t="s">
        <v>21</v>
      </c>
      <c r="D4" s="39">
        <v>506</v>
      </c>
      <c r="E4" s="9">
        <v>388</v>
      </c>
      <c r="F4" s="7"/>
      <c r="H4" s="28" t="s">
        <v>62</v>
      </c>
      <c r="I4" s="24">
        <v>40</v>
      </c>
      <c r="J4" s="9">
        <v>44</v>
      </c>
    </row>
    <row r="5" spans="1:11" ht="15.5" x14ac:dyDescent="0.4">
      <c r="A5" s="2"/>
      <c r="B5" s="49"/>
      <c r="C5" s="32" t="s">
        <v>22</v>
      </c>
      <c r="D5" s="37">
        <f>I3/I7</f>
        <v>0.39811172305271442</v>
      </c>
      <c r="E5" s="37">
        <f>J3/J7</f>
        <v>0.33021276595744681</v>
      </c>
      <c r="F5" s="7"/>
      <c r="H5" s="28" t="s">
        <v>63</v>
      </c>
      <c r="I5" s="24">
        <v>157</v>
      </c>
      <c r="J5" s="9">
        <v>138</v>
      </c>
    </row>
    <row r="6" spans="1:11" ht="15.5" x14ac:dyDescent="0.4">
      <c r="A6" s="2">
        <v>5</v>
      </c>
      <c r="B6" s="5"/>
      <c r="C6" s="33"/>
      <c r="D6" s="6"/>
      <c r="E6" s="6"/>
      <c r="F6" s="6"/>
      <c r="H6" s="28" t="s">
        <v>60</v>
      </c>
      <c r="I6" s="9">
        <v>501</v>
      </c>
      <c r="J6" s="9">
        <v>535</v>
      </c>
    </row>
    <row r="7" spans="1:11" ht="15.5" x14ac:dyDescent="0.4">
      <c r="A7" s="2">
        <v>6</v>
      </c>
      <c r="B7" s="49" t="s">
        <v>17</v>
      </c>
      <c r="C7" s="32" t="s">
        <v>48</v>
      </c>
      <c r="D7" s="37">
        <v>1160148829.1500001</v>
      </c>
      <c r="E7" s="37">
        <v>1223635327.1800001</v>
      </c>
      <c r="F7" s="7"/>
      <c r="H7" s="28" t="s">
        <v>54</v>
      </c>
      <c r="I7" s="20">
        <v>1271</v>
      </c>
      <c r="J7" s="22">
        <v>1175</v>
      </c>
    </row>
    <row r="8" spans="1:11" ht="15.5" x14ac:dyDescent="0.4">
      <c r="A8" s="2">
        <v>7</v>
      </c>
      <c r="B8" s="49"/>
      <c r="C8" s="32" t="s">
        <v>6</v>
      </c>
      <c r="D8" s="38">
        <v>751662265.59000003</v>
      </c>
      <c r="E8" s="38">
        <v>736116975.38999999</v>
      </c>
      <c r="F8" s="7"/>
      <c r="H8" s="60" t="s">
        <v>74</v>
      </c>
    </row>
    <row r="9" spans="1:11" ht="15.5" x14ac:dyDescent="0.4">
      <c r="A9" s="2">
        <v>8</v>
      </c>
      <c r="B9" s="49"/>
      <c r="C9" s="32" t="s">
        <v>7</v>
      </c>
      <c r="D9" s="37">
        <v>22048801.41</v>
      </c>
      <c r="E9" s="37">
        <v>383610629.31999999</v>
      </c>
      <c r="F9" s="7"/>
      <c r="H9" s="26"/>
      <c r="I9" s="26" t="s">
        <v>34</v>
      </c>
      <c r="J9" s="26" t="s">
        <v>57</v>
      </c>
      <c r="K9" s="26">
        <v>2019</v>
      </c>
    </row>
    <row r="10" spans="1:11" ht="15.5" x14ac:dyDescent="0.4">
      <c r="A10" s="2">
        <v>9</v>
      </c>
      <c r="B10" s="49"/>
      <c r="C10" s="32" t="s">
        <v>8</v>
      </c>
      <c r="D10" s="39">
        <v>1271</v>
      </c>
      <c r="E10" s="22">
        <v>1175</v>
      </c>
      <c r="F10" s="7"/>
      <c r="H10" s="30" t="s">
        <v>48</v>
      </c>
      <c r="I10" s="17">
        <v>1160148829.1500001</v>
      </c>
      <c r="J10" s="17">
        <v>1223635327.1800001</v>
      </c>
      <c r="K10" s="59">
        <v>1434985114.4400001</v>
      </c>
    </row>
    <row r="11" spans="1:11" ht="15.5" x14ac:dyDescent="0.4">
      <c r="A11" s="2">
        <v>10</v>
      </c>
      <c r="B11" s="5"/>
      <c r="C11" s="33"/>
      <c r="D11" s="6"/>
      <c r="E11" s="6"/>
      <c r="F11" s="6"/>
      <c r="H11" s="30" t="s">
        <v>7</v>
      </c>
      <c r="I11" s="17">
        <v>22048801.41</v>
      </c>
      <c r="J11" s="17">
        <v>383610629.31999999</v>
      </c>
      <c r="K11" s="59">
        <v>66190989.840000004</v>
      </c>
    </row>
    <row r="12" spans="1:11" ht="15.5" x14ac:dyDescent="0.4">
      <c r="A12" s="2">
        <v>11</v>
      </c>
      <c r="B12" s="49" t="s">
        <v>1</v>
      </c>
      <c r="C12" s="32" t="s">
        <v>56</v>
      </c>
      <c r="D12" s="37">
        <f>(I10/J10)-1</f>
        <v>-5.1883511876296917E-2</v>
      </c>
      <c r="E12" s="37">
        <f>(J10/K10)-1</f>
        <v>-0.14728360951847141</v>
      </c>
      <c r="F12" s="7" t="s">
        <v>55</v>
      </c>
      <c r="H12" s="30" t="s">
        <v>6</v>
      </c>
      <c r="I12" s="59">
        <v>751662265.59000003</v>
      </c>
      <c r="J12" s="59">
        <v>736116975.38999999</v>
      </c>
      <c r="K12" s="59">
        <v>717232684.53999996</v>
      </c>
    </row>
    <row r="13" spans="1:11" ht="15.5" x14ac:dyDescent="0.4">
      <c r="A13" s="2">
        <v>12</v>
      </c>
      <c r="B13" s="49"/>
      <c r="C13" s="32" t="s">
        <v>10</v>
      </c>
      <c r="D13" s="37">
        <f>(I11/J11)-1</f>
        <v>-0.9425229654113485</v>
      </c>
      <c r="E13" s="37">
        <f>(J11/K11)-1</f>
        <v>4.795511296133836</v>
      </c>
      <c r="F13" s="7" t="s">
        <v>20</v>
      </c>
      <c r="H13" s="30" t="s">
        <v>40</v>
      </c>
      <c r="I13" s="59">
        <v>2056238269.8399999</v>
      </c>
      <c r="J13" s="59">
        <v>2067760949.45</v>
      </c>
      <c r="K13" s="59">
        <v>1797539146.6700001</v>
      </c>
    </row>
    <row r="14" spans="1:11" ht="15.5" x14ac:dyDescent="0.4">
      <c r="A14" s="2"/>
      <c r="B14" s="49"/>
      <c r="C14" s="32" t="s">
        <v>18</v>
      </c>
      <c r="D14" s="37">
        <f>I11/I12</f>
        <v>2.9333388703094335E-2</v>
      </c>
      <c r="E14" s="37">
        <f>I11/I12</f>
        <v>2.9333388703094335E-2</v>
      </c>
      <c r="F14" s="7" t="s">
        <v>19</v>
      </c>
    </row>
    <row r="15" spans="1:11" ht="15.5" x14ac:dyDescent="0.4">
      <c r="A15" s="2">
        <v>14</v>
      </c>
      <c r="B15" s="5"/>
      <c r="C15" s="33"/>
      <c r="D15" s="6"/>
      <c r="E15" s="6"/>
      <c r="F15" s="6"/>
      <c r="H15" s="51" t="s">
        <v>64</v>
      </c>
      <c r="I15" s="52"/>
      <c r="J15" s="52"/>
      <c r="K15" s="9"/>
    </row>
    <row r="16" spans="1:11" ht="15.5" x14ac:dyDescent="0.4">
      <c r="A16" s="2">
        <v>15</v>
      </c>
      <c r="B16" s="49" t="s">
        <v>2</v>
      </c>
      <c r="C16" s="32" t="s">
        <v>13</v>
      </c>
      <c r="D16" s="37">
        <f>I11/I13</f>
        <v>1.0722882524560572E-2</v>
      </c>
      <c r="E16" s="37">
        <f>J11/J13</f>
        <v>0.18551981524848696</v>
      </c>
      <c r="F16" s="7" t="s">
        <v>16</v>
      </c>
      <c r="H16" s="24"/>
      <c r="I16" s="28">
        <v>2021</v>
      </c>
      <c r="J16" s="26">
        <v>2020</v>
      </c>
      <c r="K16" s="26">
        <v>2019</v>
      </c>
    </row>
    <row r="17" spans="1:11" ht="15.5" x14ac:dyDescent="0.4">
      <c r="A17" s="2">
        <v>16</v>
      </c>
      <c r="B17" s="49"/>
      <c r="C17" s="32" t="s">
        <v>14</v>
      </c>
      <c r="D17" s="37">
        <f>I10/I7</f>
        <v>912784.28729346977</v>
      </c>
      <c r="E17" s="37">
        <f>(J10/J7)</f>
        <v>1041391.767812766</v>
      </c>
      <c r="F17" s="7" t="s">
        <v>15</v>
      </c>
      <c r="H17" s="28" t="s">
        <v>65</v>
      </c>
      <c r="I17" s="29">
        <v>29738222.66</v>
      </c>
      <c r="J17" s="27">
        <v>27757876.239999998</v>
      </c>
      <c r="K17" s="27">
        <v>29945248.27</v>
      </c>
    </row>
    <row r="18" spans="1:11" x14ac:dyDescent="0.3">
      <c r="H18" s="28" t="s">
        <v>66</v>
      </c>
      <c r="I18" s="29">
        <v>189632009.09</v>
      </c>
      <c r="J18" s="27">
        <v>192745830.81999999</v>
      </c>
      <c r="K18" s="27">
        <v>195683582.13999999</v>
      </c>
    </row>
    <row r="19" spans="1:11" x14ac:dyDescent="0.3">
      <c r="H19" s="28" t="s">
        <v>67</v>
      </c>
      <c r="I19" s="29">
        <v>56488349.770000003</v>
      </c>
      <c r="J19" s="27">
        <v>45573773.340000004</v>
      </c>
      <c r="K19" s="27">
        <v>37574791.399999999</v>
      </c>
    </row>
    <row r="20" spans="1:11" x14ac:dyDescent="0.3">
      <c r="H20" s="28" t="s">
        <v>68</v>
      </c>
      <c r="I20" s="29">
        <v>35393689.920000002</v>
      </c>
      <c r="J20" s="27">
        <v>43720123.079999998</v>
      </c>
      <c r="K20" s="27">
        <v>30703782.940000001</v>
      </c>
    </row>
    <row r="21" spans="1:11" x14ac:dyDescent="0.3">
      <c r="H21" s="28" t="s">
        <v>54</v>
      </c>
      <c r="I21" s="27">
        <f>SUM(I17,I18,I19,I20)</f>
        <v>311252271.44</v>
      </c>
      <c r="J21" s="27">
        <f>SUM(J17,J18,J19,J20)</f>
        <v>309797603.48000002</v>
      </c>
      <c r="K21" s="27">
        <f>SUM(K17,K18,K19,K20)</f>
        <v>293907404.75</v>
      </c>
    </row>
  </sheetData>
  <mergeCells count="6">
    <mergeCell ref="H15:J15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A072-ED7E-4F7D-8EA7-D46E08E8D808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2257-9559-442F-A742-417DFDDDB456}">
  <dimension ref="A1:J18"/>
  <sheetViews>
    <sheetView topLeftCell="D1" workbookViewId="0">
      <selection activeCell="K3" sqref="K3"/>
    </sheetView>
  </sheetViews>
  <sheetFormatPr defaultRowHeight="14" x14ac:dyDescent="0.3"/>
  <cols>
    <col min="2" max="2" width="19.83203125" customWidth="1"/>
    <col min="3" max="3" width="21.6640625" customWidth="1"/>
    <col min="4" max="4" width="29.1640625" customWidth="1"/>
    <col min="5" max="5" width="16.9140625" customWidth="1"/>
    <col min="6" max="6" width="15.4140625" customWidth="1"/>
    <col min="7" max="7" width="15" customWidth="1"/>
  </cols>
  <sheetData>
    <row r="1" spans="1:10" ht="15.5" x14ac:dyDescent="0.4">
      <c r="A1" s="3" t="s">
        <v>12</v>
      </c>
      <c r="B1" s="50" t="s">
        <v>11</v>
      </c>
      <c r="C1" s="50"/>
      <c r="D1" s="3" t="s">
        <v>23</v>
      </c>
      <c r="E1" s="10" t="s">
        <v>25</v>
      </c>
      <c r="F1" s="12" t="s">
        <v>33</v>
      </c>
      <c r="G1" s="12" t="s">
        <v>34</v>
      </c>
    </row>
    <row r="2" spans="1:10" ht="15.5" x14ac:dyDescent="0.4">
      <c r="A2" s="2">
        <v>1</v>
      </c>
      <c r="B2" s="49" t="s">
        <v>0</v>
      </c>
      <c r="C2" s="4" t="s">
        <v>3</v>
      </c>
      <c r="D2" s="7" t="s">
        <v>46</v>
      </c>
      <c r="E2" s="9" t="s">
        <v>30</v>
      </c>
      <c r="F2" s="1"/>
      <c r="G2" s="1"/>
      <c r="I2" s="1" t="s">
        <v>40</v>
      </c>
      <c r="J2" s="1" t="s">
        <v>41</v>
      </c>
    </row>
    <row r="3" spans="1:10" ht="15.5" x14ac:dyDescent="0.4">
      <c r="A3" s="2">
        <v>2</v>
      </c>
      <c r="B3" s="49"/>
      <c r="C3" s="4" t="s">
        <v>4</v>
      </c>
      <c r="D3" s="7" t="s">
        <v>46</v>
      </c>
      <c r="E3" s="9"/>
      <c r="F3" s="1"/>
      <c r="G3" s="1"/>
    </row>
    <row r="4" spans="1:10" ht="15.5" x14ac:dyDescent="0.4">
      <c r="A4" s="2">
        <v>3</v>
      </c>
      <c r="B4" s="49"/>
      <c r="C4" s="4" t="s">
        <v>21</v>
      </c>
      <c r="D4" s="7" t="s">
        <v>46</v>
      </c>
      <c r="E4" s="9"/>
      <c r="F4" s="1"/>
      <c r="G4" s="1"/>
    </row>
    <row r="5" spans="1:10" ht="15.5" x14ac:dyDescent="0.4">
      <c r="A5" s="2">
        <v>4</v>
      </c>
      <c r="B5" s="49"/>
      <c r="C5" s="4" t="s">
        <v>22</v>
      </c>
      <c r="D5" s="7" t="s">
        <v>46</v>
      </c>
      <c r="E5" s="9"/>
      <c r="F5" s="1"/>
      <c r="G5" s="1"/>
    </row>
    <row r="6" spans="1:10" ht="15.5" x14ac:dyDescent="0.4">
      <c r="A6" s="2">
        <v>5</v>
      </c>
      <c r="B6" s="14"/>
      <c r="C6" s="13"/>
      <c r="D6" s="13"/>
      <c r="E6" s="11"/>
      <c r="F6" s="15"/>
      <c r="G6" s="15"/>
    </row>
    <row r="7" spans="1:10" ht="15.5" x14ac:dyDescent="0.4">
      <c r="A7" s="2">
        <v>7</v>
      </c>
      <c r="B7" s="49" t="s">
        <v>47</v>
      </c>
      <c r="C7" s="4" t="s">
        <v>28</v>
      </c>
      <c r="D7" s="7" t="s">
        <v>46</v>
      </c>
      <c r="E7" s="9" t="s">
        <v>29</v>
      </c>
      <c r="F7" s="1"/>
      <c r="G7" s="1"/>
    </row>
    <row r="8" spans="1:10" ht="15.5" x14ac:dyDescent="0.4">
      <c r="A8" s="2">
        <v>8</v>
      </c>
      <c r="B8" s="49"/>
      <c r="C8" s="4" t="s">
        <v>6</v>
      </c>
      <c r="D8" s="7" t="s">
        <v>46</v>
      </c>
      <c r="E8" s="9" t="s">
        <v>39</v>
      </c>
      <c r="F8" s="1"/>
      <c r="G8" s="1"/>
    </row>
    <row r="9" spans="1:10" ht="15.5" x14ac:dyDescent="0.4">
      <c r="A9" s="2">
        <v>9</v>
      </c>
      <c r="B9" s="49"/>
      <c r="C9" s="4" t="s">
        <v>7</v>
      </c>
      <c r="D9" s="7" t="s">
        <v>46</v>
      </c>
      <c r="E9" s="9" t="s">
        <v>27</v>
      </c>
      <c r="F9" s="1"/>
      <c r="G9" s="1"/>
    </row>
    <row r="10" spans="1:10" ht="15.5" x14ac:dyDescent="0.4">
      <c r="A10" s="2">
        <v>10</v>
      </c>
      <c r="B10" s="49"/>
      <c r="C10" s="4" t="s">
        <v>8</v>
      </c>
      <c r="D10" s="7" t="s">
        <v>46</v>
      </c>
      <c r="E10" s="9"/>
      <c r="F10" s="1"/>
      <c r="G10" s="1"/>
    </row>
    <row r="11" spans="1:10" ht="15.5" x14ac:dyDescent="0.4">
      <c r="A11" s="2">
        <v>11</v>
      </c>
      <c r="B11" s="14"/>
      <c r="C11" s="13"/>
      <c r="D11" s="13"/>
      <c r="E11" s="11"/>
      <c r="F11" s="15"/>
      <c r="G11" s="15"/>
    </row>
    <row r="12" spans="1:10" ht="15.5" x14ac:dyDescent="0.4">
      <c r="A12" s="2">
        <v>12</v>
      </c>
      <c r="B12" s="49" t="s">
        <v>1</v>
      </c>
      <c r="C12" s="4" t="s">
        <v>9</v>
      </c>
      <c r="D12" s="7" t="s">
        <v>26</v>
      </c>
      <c r="E12" s="9"/>
      <c r="F12" s="1"/>
      <c r="G12" s="1"/>
    </row>
    <row r="13" spans="1:10" ht="15.5" x14ac:dyDescent="0.4">
      <c r="A13" s="2">
        <v>13</v>
      </c>
      <c r="B13" s="49"/>
      <c r="C13" s="4" t="s">
        <v>31</v>
      </c>
      <c r="D13" s="7" t="s">
        <v>32</v>
      </c>
      <c r="E13" s="9" t="s">
        <v>42</v>
      </c>
      <c r="F13" s="9" t="s">
        <v>35</v>
      </c>
      <c r="G13" s="9" t="s">
        <v>36</v>
      </c>
    </row>
    <row r="14" spans="1:10" ht="15.5" x14ac:dyDescent="0.4">
      <c r="A14" s="2">
        <v>14</v>
      </c>
      <c r="B14" s="49"/>
      <c r="C14" s="4" t="s">
        <v>10</v>
      </c>
      <c r="D14" s="7" t="s">
        <v>20</v>
      </c>
      <c r="E14" s="9" t="s">
        <v>45</v>
      </c>
      <c r="F14" s="9" t="s">
        <v>37</v>
      </c>
      <c r="G14" s="9" t="s">
        <v>38</v>
      </c>
    </row>
    <row r="15" spans="1:10" ht="15.5" x14ac:dyDescent="0.4">
      <c r="A15" s="2">
        <v>15</v>
      </c>
      <c r="B15" s="49"/>
      <c r="C15" s="4" t="s">
        <v>18</v>
      </c>
      <c r="D15" s="7" t="s">
        <v>19</v>
      </c>
      <c r="E15" s="9" t="s">
        <v>43</v>
      </c>
      <c r="F15" s="1"/>
      <c r="G15" s="1"/>
    </row>
    <row r="16" spans="1:10" ht="15.5" x14ac:dyDescent="0.4">
      <c r="A16" s="2">
        <v>16</v>
      </c>
      <c r="B16" s="14"/>
      <c r="C16" s="13"/>
      <c r="D16" s="13"/>
      <c r="E16" s="11"/>
      <c r="F16" s="15"/>
      <c r="G16" s="15"/>
    </row>
    <row r="17" spans="1:7" ht="15.5" x14ac:dyDescent="0.4">
      <c r="A17" s="2">
        <v>17</v>
      </c>
      <c r="B17" s="49" t="s">
        <v>2</v>
      </c>
      <c r="C17" s="4" t="s">
        <v>13</v>
      </c>
      <c r="D17" s="7" t="s">
        <v>16</v>
      </c>
      <c r="E17" s="9" t="s">
        <v>44</v>
      </c>
      <c r="F17" s="1"/>
      <c r="G17" s="1"/>
    </row>
    <row r="18" spans="1:7" ht="15.5" x14ac:dyDescent="0.4">
      <c r="A18" s="2">
        <v>18</v>
      </c>
      <c r="B18" s="49"/>
      <c r="C18" s="4" t="s">
        <v>14</v>
      </c>
      <c r="D18" s="7" t="s">
        <v>15</v>
      </c>
      <c r="E18" s="9"/>
      <c r="F18" s="1"/>
      <c r="G18" s="1"/>
    </row>
  </sheetData>
  <mergeCells count="5">
    <mergeCell ref="B1:C1"/>
    <mergeCell ref="B2:B5"/>
    <mergeCell ref="B7:B10"/>
    <mergeCell ref="B12:B15"/>
    <mergeCell ref="B17:B18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631F-9DCD-489C-9245-2D9C2E657EBE}">
  <dimension ref="A1:K24"/>
  <sheetViews>
    <sheetView zoomScale="85" zoomScaleNormal="85" workbookViewId="0">
      <selection activeCell="A19" sqref="A19"/>
    </sheetView>
  </sheetViews>
  <sheetFormatPr defaultRowHeight="14" x14ac:dyDescent="0.3"/>
  <cols>
    <col min="1" max="1" width="9.9140625" customWidth="1"/>
    <col min="2" max="6" width="29.25" customWidth="1"/>
    <col min="8" max="8" width="21" customWidth="1"/>
    <col min="9" max="9" width="24.1640625" customWidth="1"/>
    <col min="10" max="10" width="22.08203125" customWidth="1"/>
    <col min="11" max="11" width="16.6640625" customWidth="1"/>
  </cols>
  <sheetData>
    <row r="1" spans="1:11" ht="15.5" x14ac:dyDescent="0.4">
      <c r="A1" s="3" t="s">
        <v>12</v>
      </c>
      <c r="B1" s="50" t="s">
        <v>11</v>
      </c>
      <c r="C1" s="50"/>
      <c r="D1" s="16" t="s">
        <v>70</v>
      </c>
      <c r="E1" s="16" t="s">
        <v>59</v>
      </c>
      <c r="F1" s="3" t="s">
        <v>23</v>
      </c>
      <c r="H1" s="44" t="s">
        <v>49</v>
      </c>
      <c r="I1" s="44" t="s">
        <v>71</v>
      </c>
      <c r="J1" s="44" t="s">
        <v>72</v>
      </c>
    </row>
    <row r="2" spans="1:11" ht="15.5" x14ac:dyDescent="0.4">
      <c r="A2" s="2">
        <v>1</v>
      </c>
      <c r="B2" s="49" t="s">
        <v>0</v>
      </c>
      <c r="C2" s="4" t="s">
        <v>3</v>
      </c>
      <c r="D2" s="41">
        <v>249710940.58000001</v>
      </c>
      <c r="E2" s="38">
        <v>2342474614.79</v>
      </c>
      <c r="F2" s="1"/>
      <c r="H2" s="9" t="s">
        <v>50</v>
      </c>
      <c r="I2" s="22">
        <v>11388</v>
      </c>
      <c r="J2" s="22">
        <v>8998</v>
      </c>
    </row>
    <row r="3" spans="1:11" ht="15.5" x14ac:dyDescent="0.4">
      <c r="A3" s="2">
        <v>2</v>
      </c>
      <c r="B3" s="49"/>
      <c r="C3" s="4" t="s">
        <v>4</v>
      </c>
      <c r="D3" s="37">
        <f>I22/I24</f>
        <v>0.48072422478489774</v>
      </c>
      <c r="E3" s="37">
        <f>J22/J24</f>
        <v>0.5207776598389513</v>
      </c>
      <c r="F3" s="7"/>
      <c r="H3" s="9" t="s">
        <v>51</v>
      </c>
      <c r="I3" s="22">
        <v>4483</v>
      </c>
      <c r="J3" s="22">
        <v>3433</v>
      </c>
    </row>
    <row r="4" spans="1:11" ht="15.5" x14ac:dyDescent="0.4">
      <c r="A4" s="2">
        <v>3</v>
      </c>
      <c r="B4" s="49"/>
      <c r="C4" s="4" t="s">
        <v>21</v>
      </c>
      <c r="D4" s="22">
        <v>11388</v>
      </c>
      <c r="E4" s="22">
        <v>8998</v>
      </c>
      <c r="F4" s="7"/>
      <c r="H4" s="9" t="s">
        <v>52</v>
      </c>
      <c r="I4" s="22">
        <v>4770</v>
      </c>
      <c r="J4" s="22">
        <v>2991</v>
      </c>
    </row>
    <row r="5" spans="1:11" ht="15.5" x14ac:dyDescent="0.4">
      <c r="A5" s="2"/>
      <c r="B5" s="49"/>
      <c r="C5" s="4" t="s">
        <v>22</v>
      </c>
      <c r="D5" s="37">
        <f>I2/I7</f>
        <v>0.49807557732680197</v>
      </c>
      <c r="E5" s="4">
        <f>J2/J7</f>
        <v>0.52159295113326765</v>
      </c>
      <c r="F5" s="7"/>
      <c r="H5" s="9" t="s">
        <v>53</v>
      </c>
      <c r="I5" s="22">
        <v>402</v>
      </c>
      <c r="J5" s="9">
        <v>356</v>
      </c>
    </row>
    <row r="6" spans="1:11" ht="15.5" x14ac:dyDescent="0.4">
      <c r="A6" s="2">
        <v>5</v>
      </c>
      <c r="B6" s="5"/>
      <c r="C6" s="6"/>
      <c r="D6" s="6"/>
      <c r="E6" s="6"/>
      <c r="F6" s="6"/>
      <c r="H6" s="9" t="s">
        <v>73</v>
      </c>
      <c r="I6" s="1"/>
      <c r="J6" s="22">
        <v>1473</v>
      </c>
    </row>
    <row r="7" spans="1:11" ht="15.5" x14ac:dyDescent="0.4">
      <c r="A7" s="2">
        <v>6</v>
      </c>
      <c r="B7" s="49" t="s">
        <v>17</v>
      </c>
      <c r="C7" s="4" t="s">
        <v>48</v>
      </c>
      <c r="D7" s="37">
        <v>32835479336.849998</v>
      </c>
      <c r="E7" s="38">
        <v>26465968181.099998</v>
      </c>
      <c r="F7" s="7"/>
      <c r="H7" s="9" t="s">
        <v>54</v>
      </c>
      <c r="I7" s="22">
        <v>22864</v>
      </c>
      <c r="J7" s="22">
        <v>17251</v>
      </c>
    </row>
    <row r="8" spans="1:11" ht="15.5" x14ac:dyDescent="0.4">
      <c r="A8" s="2">
        <v>7</v>
      </c>
      <c r="B8" s="49"/>
      <c r="C8" s="4" t="s">
        <v>6</v>
      </c>
      <c r="D8" s="37">
        <v>24567079571.029999</v>
      </c>
      <c r="E8" s="38">
        <v>2995579590</v>
      </c>
      <c r="F8" s="7"/>
    </row>
    <row r="9" spans="1:11" ht="15.5" x14ac:dyDescent="0.4">
      <c r="A9" s="2">
        <v>8</v>
      </c>
      <c r="B9" s="49"/>
      <c r="C9" s="4" t="s">
        <v>7</v>
      </c>
      <c r="D9" s="37">
        <v>3414235444.04</v>
      </c>
      <c r="E9" s="38">
        <v>3411546572.5799999</v>
      </c>
      <c r="F9" s="7"/>
      <c r="H9" s="26"/>
      <c r="I9" s="26" t="s">
        <v>34</v>
      </c>
      <c r="J9" s="26" t="s">
        <v>57</v>
      </c>
      <c r="K9" s="26">
        <v>2019</v>
      </c>
    </row>
    <row r="10" spans="1:11" ht="15.5" x14ac:dyDescent="0.4">
      <c r="A10" s="2">
        <v>9</v>
      </c>
      <c r="B10" s="49"/>
      <c r="C10" s="4" t="s">
        <v>8</v>
      </c>
      <c r="D10" s="38">
        <v>22864</v>
      </c>
      <c r="E10" s="38">
        <v>17251</v>
      </c>
      <c r="F10" s="7"/>
      <c r="H10" s="26"/>
      <c r="I10" s="26"/>
      <c r="J10" s="26"/>
      <c r="K10" s="18"/>
    </row>
    <row r="11" spans="1:11" ht="15.5" x14ac:dyDescent="0.4">
      <c r="A11" s="2">
        <v>10</v>
      </c>
      <c r="B11" s="5"/>
      <c r="C11" s="6"/>
      <c r="D11" s="6"/>
      <c r="E11" s="6"/>
      <c r="F11" s="6"/>
      <c r="H11" s="26" t="s">
        <v>48</v>
      </c>
      <c r="I11" s="46">
        <v>32835479336.849998</v>
      </c>
      <c r="J11" s="46">
        <v>26465968181.099998</v>
      </c>
      <c r="K11" s="47">
        <v>26149430652.419998</v>
      </c>
    </row>
    <row r="12" spans="1:11" ht="15.5" x14ac:dyDescent="0.4">
      <c r="A12" s="2">
        <v>11</v>
      </c>
      <c r="B12" s="49" t="s">
        <v>1</v>
      </c>
      <c r="C12" s="4" t="s">
        <v>56</v>
      </c>
      <c r="D12" s="37">
        <f>(I11/J11)-1</f>
        <v>0.24066798207286544</v>
      </c>
      <c r="E12" s="37">
        <f>(J11/K11)-1</f>
        <v>1.2104949162658141E-2</v>
      </c>
      <c r="F12" s="7" t="s">
        <v>55</v>
      </c>
      <c r="H12" s="26" t="s">
        <v>7</v>
      </c>
      <c r="I12" s="46">
        <v>3411546572.5799999</v>
      </c>
      <c r="J12" s="46">
        <v>4757463474.8999996</v>
      </c>
      <c r="K12" s="47">
        <v>3160858484.54</v>
      </c>
    </row>
    <row r="13" spans="1:11" ht="15.5" x14ac:dyDescent="0.4">
      <c r="A13" s="2">
        <v>12</v>
      </c>
      <c r="B13" s="49"/>
      <c r="C13" s="4" t="s">
        <v>10</v>
      </c>
      <c r="D13" s="37">
        <f>(I12/J12)-1</f>
        <v>-0.28290640788330812</v>
      </c>
      <c r="E13" s="37">
        <f>(J12/K12)-1</f>
        <v>0.50511751733559618</v>
      </c>
      <c r="F13" s="7" t="s">
        <v>20</v>
      </c>
      <c r="H13" s="26" t="s">
        <v>6</v>
      </c>
      <c r="I13" s="46">
        <v>2994550730</v>
      </c>
      <c r="J13" s="46">
        <v>20703046780.73</v>
      </c>
      <c r="K13" s="47">
        <v>15764798715.23</v>
      </c>
    </row>
    <row r="14" spans="1:11" ht="15.5" x14ac:dyDescent="0.4">
      <c r="A14" s="2"/>
      <c r="B14" s="49"/>
      <c r="C14" s="4" t="s">
        <v>18</v>
      </c>
      <c r="D14" s="37">
        <f>I12/I13</f>
        <v>1.1392515539651586</v>
      </c>
      <c r="E14" s="37">
        <f>J12/J13</f>
        <v>0.22979533038239355</v>
      </c>
      <c r="F14" s="7" t="s">
        <v>19</v>
      </c>
      <c r="H14" s="26" t="s">
        <v>40</v>
      </c>
      <c r="I14" s="46">
        <v>30917025922.02</v>
      </c>
      <c r="J14" s="46">
        <v>25827894227.07</v>
      </c>
      <c r="K14" s="47">
        <v>20532896739.029999</v>
      </c>
    </row>
    <row r="15" spans="1:11" ht="15.5" x14ac:dyDescent="0.4">
      <c r="A15" s="2">
        <v>14</v>
      </c>
      <c r="B15" s="5"/>
      <c r="C15" s="6"/>
      <c r="D15" s="6"/>
      <c r="E15" s="6"/>
      <c r="F15" s="6"/>
    </row>
    <row r="16" spans="1:11" ht="15.5" x14ac:dyDescent="0.4">
      <c r="A16" s="2">
        <v>15</v>
      </c>
      <c r="B16" s="49" t="s">
        <v>2</v>
      </c>
      <c r="C16" s="4" t="s">
        <v>13</v>
      </c>
      <c r="D16" s="37">
        <f>I12/I14</f>
        <v>0.11034523764299714</v>
      </c>
      <c r="E16" s="37">
        <f>J12/J14</f>
        <v>0.18419865874755451</v>
      </c>
      <c r="F16" s="7" t="s">
        <v>16</v>
      </c>
    </row>
    <row r="17" spans="1:11" ht="15.5" x14ac:dyDescent="0.4">
      <c r="A17" s="2">
        <v>16</v>
      </c>
      <c r="B17" s="49"/>
      <c r="C17" s="4" t="s">
        <v>14</v>
      </c>
      <c r="D17" s="37">
        <f>I11/I7</f>
        <v>1436121.3845718158</v>
      </c>
      <c r="E17" s="37">
        <f>J11/J7</f>
        <v>1534170.0875949219</v>
      </c>
      <c r="F17" s="7" t="s">
        <v>15</v>
      </c>
    </row>
    <row r="18" spans="1:11" x14ac:dyDescent="0.3">
      <c r="H18" s="51" t="s">
        <v>64</v>
      </c>
      <c r="I18" s="52"/>
      <c r="J18" s="52"/>
      <c r="K18" s="9"/>
    </row>
    <row r="19" spans="1:11" x14ac:dyDescent="0.3">
      <c r="H19" s="24"/>
      <c r="I19" s="28">
        <v>2021</v>
      </c>
      <c r="J19" s="26">
        <v>2020</v>
      </c>
      <c r="K19" s="26">
        <v>2019</v>
      </c>
    </row>
    <row r="20" spans="1:11" x14ac:dyDescent="0.3">
      <c r="H20" s="24" t="s">
        <v>65</v>
      </c>
      <c r="I20" s="39">
        <v>2259362660.46</v>
      </c>
      <c r="J20" s="38">
        <v>1706397097.75</v>
      </c>
      <c r="K20" s="27">
        <v>3952947275.8200002</v>
      </c>
    </row>
    <row r="21" spans="1:11" x14ac:dyDescent="0.3">
      <c r="H21" s="24" t="s">
        <v>66</v>
      </c>
      <c r="I21" s="39">
        <v>548096369.70000005</v>
      </c>
      <c r="J21" s="38">
        <v>443452678.14999998</v>
      </c>
      <c r="K21" s="27">
        <v>740880944.66999996</v>
      </c>
    </row>
    <row r="22" spans="1:11" x14ac:dyDescent="0.3">
      <c r="H22" s="24" t="s">
        <v>67</v>
      </c>
      <c r="I22" s="39">
        <v>2610573358.3200002</v>
      </c>
      <c r="J22" s="38">
        <v>2342474614.79</v>
      </c>
      <c r="K22" s="27">
        <v>2794219504.2800002</v>
      </c>
    </row>
    <row r="23" spans="1:11" x14ac:dyDescent="0.3">
      <c r="H23" s="24" t="s">
        <v>68</v>
      </c>
      <c r="I23" s="39">
        <v>12468559.310000001</v>
      </c>
      <c r="J23" s="38">
        <v>5707678.3399999999</v>
      </c>
      <c r="K23" s="27">
        <v>-70077580.109999999</v>
      </c>
    </row>
    <row r="24" spans="1:11" x14ac:dyDescent="0.3">
      <c r="H24" s="24" t="s">
        <v>54</v>
      </c>
      <c r="I24" s="39">
        <f>SUM(I20,I21,I22,I23)</f>
        <v>5430500947.79</v>
      </c>
      <c r="J24" s="38">
        <f>SUM(J20,J21,J22,J23)</f>
        <v>4498032069.0300007</v>
      </c>
      <c r="K24" s="27">
        <f>SUM(K20,K21,K22,K23)</f>
        <v>7417970144.6600008</v>
      </c>
    </row>
  </sheetData>
  <mergeCells count="6">
    <mergeCell ref="H18:J18"/>
    <mergeCell ref="B1:C1"/>
    <mergeCell ref="B2:B5"/>
    <mergeCell ref="B7:B10"/>
    <mergeCell ref="B12:B14"/>
    <mergeCell ref="B16:B17"/>
  </mergeCells>
  <phoneticPr fontId="1" type="noConversion"/>
  <dataValidations count="1">
    <dataValidation type="decimal" allowBlank="1" showInputMessage="1" showErrorMessage="1" sqref="I20:I24" xr:uid="{165DA97D-2298-41C2-B329-A4E856262252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F8AE-52B6-4B1F-A320-805D676F4E7F}">
  <dimension ref="A1:K26"/>
  <sheetViews>
    <sheetView topLeftCell="B1" zoomScale="85" zoomScaleNormal="85" workbookViewId="0">
      <selection activeCell="E6" sqref="E6"/>
    </sheetView>
  </sheetViews>
  <sheetFormatPr defaultRowHeight="14" x14ac:dyDescent="0.3"/>
  <cols>
    <col min="1" max="1" width="15.4140625" customWidth="1"/>
    <col min="2" max="3" width="20.33203125" customWidth="1"/>
    <col min="4" max="4" width="20.33203125" style="21" customWidth="1"/>
    <col min="5" max="5" width="20.33203125" customWidth="1"/>
    <col min="6" max="6" width="30.08203125" customWidth="1"/>
    <col min="8" max="10" width="17.58203125" customWidth="1"/>
    <col min="11" max="11" width="18.1640625" customWidth="1"/>
  </cols>
  <sheetData>
    <row r="1" spans="1:11" ht="15.5" x14ac:dyDescent="0.4">
      <c r="A1" s="3" t="s">
        <v>12</v>
      </c>
      <c r="B1" s="50" t="s">
        <v>11</v>
      </c>
      <c r="C1" s="50"/>
      <c r="D1" s="3" t="s">
        <v>58</v>
      </c>
      <c r="E1" s="16" t="s">
        <v>59</v>
      </c>
      <c r="F1" s="3" t="s">
        <v>23</v>
      </c>
      <c r="H1" s="44" t="s">
        <v>49</v>
      </c>
      <c r="I1" s="44" t="s">
        <v>71</v>
      </c>
      <c r="J1" s="44" t="s">
        <v>72</v>
      </c>
    </row>
    <row r="2" spans="1:11" ht="15.5" x14ac:dyDescent="0.4">
      <c r="A2" s="2">
        <v>1</v>
      </c>
      <c r="B2" s="49" t="s">
        <v>0</v>
      </c>
      <c r="C2" s="4" t="s">
        <v>3</v>
      </c>
      <c r="D2" s="42">
        <v>8251645101.3900003</v>
      </c>
      <c r="E2" s="37">
        <v>6378651762.4200001</v>
      </c>
      <c r="F2" s="7"/>
      <c r="H2" s="9" t="s">
        <v>53</v>
      </c>
      <c r="I2" s="22">
        <v>806</v>
      </c>
      <c r="J2" s="9">
        <v>697</v>
      </c>
    </row>
    <row r="3" spans="1:11" ht="15.5" x14ac:dyDescent="0.4">
      <c r="A3" s="2">
        <v>2</v>
      </c>
      <c r="B3" s="49"/>
      <c r="C3" s="4" t="s">
        <v>4</v>
      </c>
      <c r="D3" s="42"/>
      <c r="E3" s="37">
        <f>J24/J26</f>
        <v>0.53762459504796789</v>
      </c>
      <c r="F3" s="7"/>
      <c r="H3" s="9" t="s">
        <v>60</v>
      </c>
      <c r="I3" s="22">
        <v>15513</v>
      </c>
      <c r="J3" s="22">
        <v>11751</v>
      </c>
    </row>
    <row r="4" spans="1:11" ht="15.5" x14ac:dyDescent="0.4">
      <c r="A4" s="2">
        <v>3</v>
      </c>
      <c r="B4" s="49"/>
      <c r="C4" s="4" t="s">
        <v>21</v>
      </c>
      <c r="D4" s="38">
        <v>25352</v>
      </c>
      <c r="E4" s="22">
        <v>20597</v>
      </c>
      <c r="F4" s="7"/>
      <c r="H4" s="9" t="s">
        <v>51</v>
      </c>
      <c r="I4" s="22">
        <v>9296</v>
      </c>
      <c r="J4" s="22">
        <v>8164</v>
      </c>
    </row>
    <row r="5" spans="1:11" ht="15.5" x14ac:dyDescent="0.4">
      <c r="A5" s="2"/>
      <c r="B5" s="49"/>
      <c r="C5" s="4" t="s">
        <v>22</v>
      </c>
      <c r="D5" s="42">
        <f>I5/I8</f>
        <v>1.108817354793562</v>
      </c>
      <c r="E5" s="37">
        <f>J5/J8</f>
        <v>0.48253484830736793</v>
      </c>
      <c r="F5" s="7"/>
      <c r="H5" s="9" t="s">
        <v>61</v>
      </c>
      <c r="I5" s="22">
        <v>25352</v>
      </c>
      <c r="J5" s="22">
        <v>20597</v>
      </c>
    </row>
    <row r="6" spans="1:11" ht="15.5" x14ac:dyDescent="0.4">
      <c r="A6" s="2">
        <v>5</v>
      </c>
      <c r="B6" s="5"/>
      <c r="C6" s="6"/>
      <c r="D6" s="5"/>
      <c r="E6" s="6"/>
      <c r="F6" s="6"/>
      <c r="H6" s="9" t="s">
        <v>62</v>
      </c>
      <c r="I6" s="9">
        <v>382</v>
      </c>
      <c r="J6" s="9">
        <v>321</v>
      </c>
    </row>
    <row r="7" spans="1:11" ht="15.5" x14ac:dyDescent="0.4">
      <c r="A7" s="2">
        <v>6</v>
      </c>
      <c r="B7" s="49" t="s">
        <v>17</v>
      </c>
      <c r="C7" s="4" t="s">
        <v>48</v>
      </c>
      <c r="D7" s="36">
        <v>81420053539.270004</v>
      </c>
      <c r="E7" s="36">
        <v>63503450891.779999</v>
      </c>
      <c r="F7" s="7"/>
      <c r="H7" s="9" t="s">
        <v>63</v>
      </c>
      <c r="I7" s="22">
        <v>1403</v>
      </c>
      <c r="J7" s="22">
        <v>1155</v>
      </c>
    </row>
    <row r="8" spans="1:11" ht="15.5" x14ac:dyDescent="0.4">
      <c r="A8" s="2">
        <v>7</v>
      </c>
      <c r="B8" s="49"/>
      <c r="C8" s="4" t="s">
        <v>6</v>
      </c>
      <c r="D8" s="35">
        <v>2994550730</v>
      </c>
      <c r="E8" s="35">
        <v>2995579590</v>
      </c>
      <c r="F8" s="7"/>
      <c r="H8" s="9" t="s">
        <v>54</v>
      </c>
      <c r="I8" s="22">
        <v>22864</v>
      </c>
      <c r="J8" s="22">
        <v>42685</v>
      </c>
    </row>
    <row r="9" spans="1:11" ht="15.5" x14ac:dyDescent="0.4">
      <c r="A9" s="2">
        <v>8</v>
      </c>
      <c r="B9" s="49"/>
      <c r="C9" s="4" t="s">
        <v>7</v>
      </c>
      <c r="D9" s="36">
        <v>17510721210.470001</v>
      </c>
      <c r="E9" s="36">
        <v>12671388440.5</v>
      </c>
      <c r="F9" s="7"/>
      <c r="I9" s="31"/>
    </row>
    <row r="10" spans="1:11" ht="15.5" x14ac:dyDescent="0.4">
      <c r="A10" s="2">
        <v>9</v>
      </c>
      <c r="B10" s="49"/>
      <c r="C10" s="4" t="s">
        <v>8</v>
      </c>
      <c r="D10" s="35">
        <v>22864</v>
      </c>
      <c r="E10" s="35">
        <v>42685</v>
      </c>
      <c r="F10" s="7"/>
    </row>
    <row r="11" spans="1:11" ht="15.5" x14ac:dyDescent="0.4">
      <c r="A11" s="2">
        <v>10</v>
      </c>
      <c r="B11" s="5"/>
      <c r="C11" s="6"/>
      <c r="D11" s="5"/>
      <c r="E11" s="6"/>
      <c r="F11" s="6"/>
    </row>
    <row r="12" spans="1:11" ht="15.5" x14ac:dyDescent="0.4">
      <c r="A12" s="2">
        <v>11</v>
      </c>
      <c r="B12" s="49" t="s">
        <v>1</v>
      </c>
      <c r="C12" s="4" t="s">
        <v>56</v>
      </c>
      <c r="D12" s="42">
        <f>(I14/J14)-1</f>
        <v>0.28213589019001106</v>
      </c>
      <c r="E12" s="37">
        <f>(J14/K14)-1</f>
        <v>0.10137933449341352</v>
      </c>
      <c r="F12" s="7" t="s">
        <v>55</v>
      </c>
      <c r="H12" s="45"/>
      <c r="I12" s="18" t="s">
        <v>34</v>
      </c>
      <c r="J12" s="18" t="s">
        <v>57</v>
      </c>
      <c r="K12" s="26">
        <v>2019</v>
      </c>
    </row>
    <row r="13" spans="1:11" ht="15.5" x14ac:dyDescent="0.4">
      <c r="A13" s="2">
        <v>12</v>
      </c>
      <c r="B13" s="49"/>
      <c r="C13" s="4" t="s">
        <v>10</v>
      </c>
      <c r="D13" s="42">
        <f>(I15/J15)-1</f>
        <v>0.38191022181141854</v>
      </c>
      <c r="E13" s="37">
        <f>(J15/K15)-1</f>
        <v>1.6542405859668152E-2</v>
      </c>
      <c r="F13" s="7" t="s">
        <v>20</v>
      </c>
      <c r="H13" s="1"/>
      <c r="I13" s="1"/>
      <c r="J13" s="1"/>
      <c r="K13" s="1"/>
    </row>
    <row r="14" spans="1:11" ht="15.5" x14ac:dyDescent="0.4">
      <c r="A14" s="2"/>
      <c r="B14" s="49"/>
      <c r="C14" s="4" t="s">
        <v>18</v>
      </c>
      <c r="D14" s="42">
        <f>I15/I16</f>
        <v>5.847528657652763</v>
      </c>
      <c r="E14" s="37">
        <f>J15/J16</f>
        <v>4.2300289676162466</v>
      </c>
      <c r="F14" s="7" t="s">
        <v>19</v>
      </c>
      <c r="H14" s="1" t="s">
        <v>48</v>
      </c>
      <c r="I14" s="17">
        <v>81420053539.270004</v>
      </c>
      <c r="J14" s="17">
        <v>63503450891.779999</v>
      </c>
      <c r="K14" s="19">
        <v>57658110065.220001</v>
      </c>
    </row>
    <row r="15" spans="1:11" ht="15.5" x14ac:dyDescent="0.4">
      <c r="A15" s="2">
        <v>14</v>
      </c>
      <c r="B15" s="5"/>
      <c r="C15" s="6"/>
      <c r="D15" s="5"/>
      <c r="E15" s="6"/>
      <c r="F15" s="6"/>
      <c r="H15" s="1" t="s">
        <v>7</v>
      </c>
      <c r="I15" s="17">
        <v>17510721210.470001</v>
      </c>
      <c r="J15" s="17">
        <v>12671388440.5</v>
      </c>
      <c r="K15" s="19">
        <v>12465184302.65</v>
      </c>
    </row>
    <row r="16" spans="1:11" ht="15.5" x14ac:dyDescent="0.4">
      <c r="A16" s="2">
        <v>15</v>
      </c>
      <c r="B16" s="49" t="s">
        <v>2</v>
      </c>
      <c r="C16" s="4" t="s">
        <v>13</v>
      </c>
      <c r="D16" s="42">
        <f>I15/I17</f>
        <v>0.2683283776790375</v>
      </c>
      <c r="E16" s="37">
        <f>J15/J17</f>
        <v>0.21261108517796556</v>
      </c>
      <c r="F16" s="7" t="s">
        <v>16</v>
      </c>
      <c r="H16" s="1" t="s">
        <v>6</v>
      </c>
      <c r="I16" s="19">
        <v>2994550730</v>
      </c>
      <c r="J16" s="19">
        <v>2995579590</v>
      </c>
      <c r="K16" s="19">
        <v>41130970570.43</v>
      </c>
    </row>
    <row r="17" spans="1:11" ht="15.5" x14ac:dyDescent="0.4">
      <c r="A17" s="2">
        <v>16</v>
      </c>
      <c r="B17" s="49"/>
      <c r="C17" s="4" t="s">
        <v>14</v>
      </c>
      <c r="D17" s="42">
        <f>I14/I8</f>
        <v>3561059.0246356721</v>
      </c>
      <c r="E17" s="37">
        <f>J14/J8</f>
        <v>1487722.8743535199</v>
      </c>
      <c r="F17" s="7" t="s">
        <v>15</v>
      </c>
      <c r="H17" s="18" t="s">
        <v>40</v>
      </c>
      <c r="I17" s="19">
        <v>65258551338.970001</v>
      </c>
      <c r="J17" s="19">
        <v>59598907695.209999</v>
      </c>
      <c r="K17" s="19">
        <v>52214392639.620003</v>
      </c>
    </row>
    <row r="20" spans="1:11" x14ac:dyDescent="0.3">
      <c r="H20" s="51" t="s">
        <v>64</v>
      </c>
      <c r="I20" s="52"/>
      <c r="J20" s="52"/>
      <c r="K20" s="1"/>
    </row>
    <row r="21" spans="1:11" x14ac:dyDescent="0.3">
      <c r="H21" s="24"/>
      <c r="I21" s="28">
        <v>2021</v>
      </c>
      <c r="J21" s="26">
        <v>2020</v>
      </c>
      <c r="K21" s="26">
        <v>2019</v>
      </c>
    </row>
    <row r="22" spans="1:11" x14ac:dyDescent="0.3">
      <c r="H22" s="24" t="s">
        <v>65</v>
      </c>
      <c r="I22" s="39"/>
      <c r="J22" s="38">
        <v>2854822255.21</v>
      </c>
      <c r="K22" s="19">
        <v>3101749832.98</v>
      </c>
    </row>
    <row r="23" spans="1:11" x14ac:dyDescent="0.3">
      <c r="H23" s="24" t="s">
        <v>66</v>
      </c>
      <c r="I23" s="39"/>
      <c r="J23" s="38">
        <v>783395117.25999999</v>
      </c>
      <c r="K23" s="19">
        <v>725281640.64999998</v>
      </c>
    </row>
    <row r="24" spans="1:11" x14ac:dyDescent="0.3">
      <c r="H24" s="24" t="s">
        <v>67</v>
      </c>
      <c r="I24" s="39"/>
      <c r="J24" s="38">
        <v>4554003406.3900003</v>
      </c>
      <c r="K24" s="19">
        <v>4012212610.8499999</v>
      </c>
    </row>
    <row r="25" spans="1:11" x14ac:dyDescent="0.3">
      <c r="H25" s="24" t="s">
        <v>68</v>
      </c>
      <c r="I25" s="39"/>
      <c r="J25" s="38">
        <v>278380172.69</v>
      </c>
      <c r="K25" s="19">
        <v>506021681.45999998</v>
      </c>
    </row>
    <row r="26" spans="1:11" x14ac:dyDescent="0.3">
      <c r="H26" s="24" t="s">
        <v>54</v>
      </c>
      <c r="I26" s="39"/>
      <c r="J26" s="38">
        <f>SUM(J22,J23,J24,J25)</f>
        <v>8470600951.5500002</v>
      </c>
      <c r="K26" s="1"/>
    </row>
  </sheetData>
  <mergeCells count="6">
    <mergeCell ref="H20:J20"/>
    <mergeCell ref="B1:C1"/>
    <mergeCell ref="B2:B5"/>
    <mergeCell ref="B7:B10"/>
    <mergeCell ref="B12:B14"/>
    <mergeCell ref="B16:B17"/>
  </mergeCells>
  <phoneticPr fontId="1" type="noConversion"/>
  <dataValidations count="1">
    <dataValidation type="decimal" allowBlank="1" showInputMessage="1" showErrorMessage="1" sqref="I22:I26" xr:uid="{33B86CAB-C2EC-4442-A2C9-F96D38525D04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5FD2-960F-4680-A6CE-5D750BBAB7C4}">
  <dimension ref="A1:K25"/>
  <sheetViews>
    <sheetView topLeftCell="B1" zoomScale="70" zoomScaleNormal="70" workbookViewId="0">
      <selection activeCell="D30" sqref="D30"/>
    </sheetView>
  </sheetViews>
  <sheetFormatPr defaultRowHeight="14" x14ac:dyDescent="0.3"/>
  <cols>
    <col min="1" max="5" width="22.6640625" customWidth="1"/>
    <col min="6" max="6" width="33.75" customWidth="1"/>
    <col min="8" max="8" width="13.83203125" style="21" customWidth="1"/>
    <col min="9" max="9" width="19.75" style="21" customWidth="1"/>
    <col min="10" max="10" width="17.6640625" customWidth="1"/>
    <col min="11" max="11" width="18.25" customWidth="1"/>
  </cols>
  <sheetData>
    <row r="1" spans="1:11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71</v>
      </c>
      <c r="J1" s="44" t="s">
        <v>72</v>
      </c>
    </row>
    <row r="2" spans="1:11" ht="15.5" x14ac:dyDescent="0.4">
      <c r="A2" s="2">
        <v>1</v>
      </c>
      <c r="B2" s="49" t="s">
        <v>0</v>
      </c>
      <c r="C2" s="4" t="s">
        <v>3</v>
      </c>
      <c r="D2" s="39">
        <v>20953559.25</v>
      </c>
      <c r="E2" s="38">
        <v>17293148.09</v>
      </c>
      <c r="F2" s="7"/>
      <c r="H2" s="24" t="s">
        <v>60</v>
      </c>
      <c r="I2" s="20">
        <v>26</v>
      </c>
      <c r="J2" s="9">
        <v>23</v>
      </c>
    </row>
    <row r="3" spans="1:11" ht="15.5" x14ac:dyDescent="0.4">
      <c r="A3" s="2">
        <v>2</v>
      </c>
      <c r="B3" s="49"/>
      <c r="C3" s="4" t="s">
        <v>4</v>
      </c>
      <c r="D3" s="66">
        <f>I23/I25</f>
        <v>0.50699498225991502</v>
      </c>
      <c r="E3" s="37">
        <f>J23/J25</f>
        <v>0.43787402749420873</v>
      </c>
      <c r="F3" s="7"/>
      <c r="H3" s="24" t="s">
        <v>51</v>
      </c>
      <c r="I3" s="20">
        <v>21</v>
      </c>
      <c r="J3" s="9">
        <v>16</v>
      </c>
    </row>
    <row r="4" spans="1:11" ht="15.5" x14ac:dyDescent="0.4">
      <c r="A4" s="2">
        <v>3</v>
      </c>
      <c r="B4" s="49"/>
      <c r="C4" s="4" t="s">
        <v>21</v>
      </c>
      <c r="D4" s="39">
        <v>48</v>
      </c>
      <c r="E4" s="39">
        <v>48</v>
      </c>
      <c r="F4" s="7"/>
      <c r="H4" s="24" t="s">
        <v>61</v>
      </c>
      <c r="I4" s="20">
        <v>48</v>
      </c>
      <c r="J4" s="9">
        <v>45</v>
      </c>
    </row>
    <row r="5" spans="1:11" ht="15.5" x14ac:dyDescent="0.4">
      <c r="A5" s="2"/>
      <c r="B5" s="49"/>
      <c r="C5" s="4" t="s">
        <v>22</v>
      </c>
      <c r="D5" s="37">
        <f>I4/I7</f>
        <v>0.39344262295081966</v>
      </c>
      <c r="E5" s="37">
        <f>J4/J7</f>
        <v>0.40540540540540543</v>
      </c>
      <c r="F5" s="7"/>
      <c r="H5" s="24" t="s">
        <v>62</v>
      </c>
      <c r="I5" s="24">
        <v>7</v>
      </c>
      <c r="J5" s="9">
        <v>9</v>
      </c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63</v>
      </c>
      <c r="I6" s="24">
        <v>20</v>
      </c>
      <c r="J6" s="9">
        <v>18</v>
      </c>
    </row>
    <row r="7" spans="1:11" ht="15.5" x14ac:dyDescent="0.4">
      <c r="A7" s="2">
        <v>6</v>
      </c>
      <c r="B7" s="49" t="s">
        <v>17</v>
      </c>
      <c r="C7" s="4" t="s">
        <v>48</v>
      </c>
      <c r="D7" s="37">
        <v>190958988.16</v>
      </c>
      <c r="E7" s="37">
        <v>213710100.38999999</v>
      </c>
      <c r="F7" s="7"/>
      <c r="H7" s="24" t="s">
        <v>54</v>
      </c>
      <c r="I7" s="20">
        <v>122</v>
      </c>
      <c r="J7" s="9">
        <v>111</v>
      </c>
    </row>
    <row r="8" spans="1:11" ht="15.5" x14ac:dyDescent="0.4">
      <c r="A8" s="2">
        <v>7</v>
      </c>
      <c r="B8" s="49"/>
      <c r="C8" s="4" t="s">
        <v>6</v>
      </c>
      <c r="D8" s="38">
        <v>1349429791.3199999</v>
      </c>
      <c r="E8" s="38">
        <v>437024453.25999999</v>
      </c>
      <c r="F8" s="7"/>
      <c r="I8" s="25"/>
    </row>
    <row r="9" spans="1:11" ht="15.5" x14ac:dyDescent="0.4">
      <c r="A9" s="2">
        <v>8</v>
      </c>
      <c r="B9" s="49"/>
      <c r="C9" s="4" t="s">
        <v>7</v>
      </c>
      <c r="D9" s="37">
        <v>67866044.180000007</v>
      </c>
      <c r="E9" s="37">
        <v>97631961.450000003</v>
      </c>
      <c r="F9" s="7"/>
    </row>
    <row r="10" spans="1:11" ht="15.5" x14ac:dyDescent="0.4">
      <c r="A10" s="2">
        <v>9</v>
      </c>
      <c r="B10" s="49"/>
      <c r="C10" s="4" t="s">
        <v>8</v>
      </c>
      <c r="D10" s="20">
        <v>122</v>
      </c>
      <c r="E10" s="9">
        <v>111</v>
      </c>
      <c r="F10" s="7"/>
    </row>
    <row r="11" spans="1:11" ht="15.5" x14ac:dyDescent="0.4">
      <c r="A11" s="2">
        <v>10</v>
      </c>
      <c r="B11" s="5"/>
      <c r="C11" s="6"/>
      <c r="D11" s="6"/>
      <c r="E11" s="6"/>
      <c r="F11" s="6"/>
    </row>
    <row r="12" spans="1:11" ht="15.5" x14ac:dyDescent="0.4">
      <c r="A12" s="2">
        <v>11</v>
      </c>
      <c r="B12" s="49" t="s">
        <v>1</v>
      </c>
      <c r="C12" s="4" t="s">
        <v>56</v>
      </c>
      <c r="D12" s="36">
        <f>(I13/J13)-1</f>
        <v>-0.10645782388610292</v>
      </c>
      <c r="E12" s="4">
        <f>(J13/K13)-1</f>
        <v>0.12221676798138437</v>
      </c>
      <c r="F12" s="7" t="s">
        <v>55</v>
      </c>
      <c r="H12" s="26"/>
      <c r="I12" s="26" t="s">
        <v>34</v>
      </c>
      <c r="J12" s="26" t="s">
        <v>57</v>
      </c>
      <c r="K12" s="26">
        <v>2019</v>
      </c>
    </row>
    <row r="13" spans="1:11" ht="15.5" x14ac:dyDescent="0.4">
      <c r="A13" s="2">
        <v>12</v>
      </c>
      <c r="B13" s="49"/>
      <c r="C13" s="4" t="s">
        <v>10</v>
      </c>
      <c r="D13" s="36">
        <f>(I14/J14)-1</f>
        <v>-0.30487882070508165</v>
      </c>
      <c r="E13" s="4">
        <f>(J14/K14)-1</f>
        <v>0.25723745806999188</v>
      </c>
      <c r="F13" s="7" t="s">
        <v>20</v>
      </c>
      <c r="H13" s="9" t="s">
        <v>48</v>
      </c>
      <c r="I13" s="37">
        <v>190958988.16</v>
      </c>
      <c r="J13" s="37">
        <v>213710100.38999999</v>
      </c>
      <c r="K13" s="27">
        <v>190435668.47999999</v>
      </c>
    </row>
    <row r="14" spans="1:11" ht="15.5" x14ac:dyDescent="0.4">
      <c r="A14" s="2"/>
      <c r="B14" s="49"/>
      <c r="C14" s="4" t="s">
        <v>18</v>
      </c>
      <c r="D14" s="36">
        <f>I14/I15</f>
        <v>5.0292386174173656E-2</v>
      </c>
      <c r="E14" s="4">
        <f>(J14/J15)</f>
        <v>0.22340159851859728</v>
      </c>
      <c r="F14" s="7" t="s">
        <v>19</v>
      </c>
      <c r="H14" s="9" t="s">
        <v>7</v>
      </c>
      <c r="I14" s="37">
        <v>67866044.180000007</v>
      </c>
      <c r="J14" s="37">
        <v>97631961.450000003</v>
      </c>
      <c r="K14" s="27">
        <v>77655943.849999994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9" t="s">
        <v>6</v>
      </c>
      <c r="I15" s="38">
        <v>1349429791.3199999</v>
      </c>
      <c r="J15" s="38">
        <v>437024453.25999999</v>
      </c>
      <c r="K15" s="27">
        <v>335850940.54000002</v>
      </c>
    </row>
    <row r="16" spans="1:11" ht="15.5" x14ac:dyDescent="0.4">
      <c r="A16" s="2">
        <v>15</v>
      </c>
      <c r="B16" s="49" t="s">
        <v>2</v>
      </c>
      <c r="C16" s="4" t="s">
        <v>13</v>
      </c>
      <c r="D16" s="36">
        <f>I14/I16</f>
        <v>4.5283333638693156E-2</v>
      </c>
      <c r="E16" s="36">
        <f>J14/J16</f>
        <v>0.17086106866778381</v>
      </c>
      <c r="F16" s="7" t="s">
        <v>16</v>
      </c>
      <c r="H16" s="26" t="s">
        <v>40</v>
      </c>
      <c r="I16" s="38">
        <v>1498698057.9100001</v>
      </c>
      <c r="J16" s="38">
        <v>571411394.13</v>
      </c>
      <c r="K16" s="27">
        <v>507701446.22000003</v>
      </c>
    </row>
    <row r="17" spans="1:11" ht="15.5" x14ac:dyDescent="0.4">
      <c r="A17" s="2">
        <v>16</v>
      </c>
      <c r="B17" s="49"/>
      <c r="C17" s="4" t="s">
        <v>14</v>
      </c>
      <c r="D17" s="36">
        <f>I13/I7</f>
        <v>1565237.6078688523</v>
      </c>
      <c r="E17" s="36">
        <f>I13/I7</f>
        <v>1565237.6078688523</v>
      </c>
      <c r="F17" s="7" t="s">
        <v>15</v>
      </c>
    </row>
    <row r="19" spans="1:11" x14ac:dyDescent="0.3">
      <c r="H19" s="51" t="s">
        <v>64</v>
      </c>
      <c r="I19" s="52"/>
      <c r="J19" s="52"/>
      <c r="K19" s="1"/>
    </row>
    <row r="20" spans="1:11" x14ac:dyDescent="0.3">
      <c r="H20" s="24"/>
      <c r="I20" s="28">
        <v>2021</v>
      </c>
      <c r="J20" s="26">
        <v>2020</v>
      </c>
      <c r="K20" s="26">
        <v>2019</v>
      </c>
    </row>
    <row r="21" spans="1:11" x14ac:dyDescent="0.3">
      <c r="H21" s="24" t="s">
        <v>65</v>
      </c>
      <c r="I21" s="39">
        <v>9653263.6799999997</v>
      </c>
      <c r="J21" s="38">
        <v>5934502.9800000004</v>
      </c>
      <c r="K21" s="40">
        <v>4831176.1399999997</v>
      </c>
    </row>
    <row r="22" spans="1:11" x14ac:dyDescent="0.3">
      <c r="H22" s="24" t="s">
        <v>66</v>
      </c>
      <c r="I22" s="39">
        <v>20054006.73</v>
      </c>
      <c r="J22" s="38">
        <v>16333528.18</v>
      </c>
      <c r="K22" s="40">
        <v>15408208.58</v>
      </c>
    </row>
    <row r="23" spans="1:11" x14ac:dyDescent="0.3">
      <c r="H23" s="24" t="s">
        <v>67</v>
      </c>
      <c r="I23" s="39">
        <v>20953559.25</v>
      </c>
      <c r="J23" s="38">
        <v>17293148.09</v>
      </c>
      <c r="K23" s="40">
        <v>16473076.619999999</v>
      </c>
    </row>
    <row r="24" spans="1:11" x14ac:dyDescent="0.3">
      <c r="H24" s="24" t="s">
        <v>68</v>
      </c>
      <c r="I24" s="39">
        <v>-9331901.4000000004</v>
      </c>
      <c r="J24" s="38">
        <v>-67747.34</v>
      </c>
      <c r="K24" s="40">
        <v>-37605.769999999997</v>
      </c>
    </row>
    <row r="25" spans="1:11" x14ac:dyDescent="0.3">
      <c r="H25" s="24" t="s">
        <v>54</v>
      </c>
      <c r="I25" s="39">
        <f>SUM(I21,I22,I23,I24)</f>
        <v>41328928.259999998</v>
      </c>
      <c r="J25" s="38">
        <f>SUM(J21,J22,J23,J24)</f>
        <v>39493431.909999996</v>
      </c>
      <c r="K25" s="40">
        <f>SUM(K21,K22,K23,K24)</f>
        <v>36674855.569999993</v>
      </c>
    </row>
  </sheetData>
  <mergeCells count="6">
    <mergeCell ref="H19:J19"/>
    <mergeCell ref="B1:C1"/>
    <mergeCell ref="B2:B5"/>
    <mergeCell ref="B7:B10"/>
    <mergeCell ref="B12:B14"/>
    <mergeCell ref="B16:B17"/>
  </mergeCells>
  <phoneticPr fontId="1" type="noConversion"/>
  <dataValidations count="1">
    <dataValidation type="decimal" allowBlank="1" showInputMessage="1" showErrorMessage="1" sqref="I21:I25" xr:uid="{43A242FE-4D31-41BA-9043-EA7EBBAA1504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BABA-F05A-41E3-BB40-4B1E54D1A30D}">
  <dimension ref="A1:K24"/>
  <sheetViews>
    <sheetView zoomScale="70" zoomScaleNormal="70" workbookViewId="0">
      <selection activeCell="C30" sqref="C30"/>
    </sheetView>
  </sheetViews>
  <sheetFormatPr defaultRowHeight="14" x14ac:dyDescent="0.3"/>
  <cols>
    <col min="1" max="2" width="15.1640625" customWidth="1"/>
    <col min="3" max="3" width="28.1640625" customWidth="1"/>
    <col min="4" max="4" width="19.58203125" customWidth="1"/>
    <col min="5" max="5" width="17.9140625" customWidth="1"/>
    <col min="6" max="6" width="33.6640625" customWidth="1"/>
    <col min="8" max="8" width="14.33203125" customWidth="1"/>
    <col min="9" max="9" width="19.9140625" customWidth="1"/>
    <col min="10" max="10" width="16.25" customWidth="1"/>
    <col min="11" max="11" width="21.08203125" customWidth="1"/>
  </cols>
  <sheetData>
    <row r="1" spans="1:11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  <c r="H1" s="23" t="s">
        <v>49</v>
      </c>
      <c r="I1" s="48" t="s">
        <v>71</v>
      </c>
      <c r="J1" s="43" t="s">
        <v>72</v>
      </c>
    </row>
    <row r="2" spans="1:11" ht="15.5" x14ac:dyDescent="0.4">
      <c r="A2" s="2">
        <v>1</v>
      </c>
      <c r="B2" s="49" t="s">
        <v>0</v>
      </c>
      <c r="C2" s="4" t="s">
        <v>3</v>
      </c>
      <c r="D2" s="39">
        <v>2829840977.5</v>
      </c>
      <c r="E2" s="38">
        <v>2211061146.73</v>
      </c>
      <c r="F2" s="7"/>
      <c r="H2" s="24" t="s">
        <v>60</v>
      </c>
      <c r="I2" s="34">
        <v>0</v>
      </c>
      <c r="J2" s="9">
        <v>0</v>
      </c>
    </row>
    <row r="3" spans="1:11" ht="15.5" x14ac:dyDescent="0.4">
      <c r="A3" s="2">
        <v>2</v>
      </c>
      <c r="B3" s="49"/>
      <c r="C3" s="4" t="s">
        <v>4</v>
      </c>
      <c r="D3" s="37">
        <f>I22/I24</f>
        <v>0.42785536837005239</v>
      </c>
      <c r="E3" s="37">
        <f>J22/J24</f>
        <v>0.42780904181367846</v>
      </c>
      <c r="F3" s="7"/>
      <c r="H3" s="24" t="s">
        <v>51</v>
      </c>
      <c r="I3" s="34">
        <v>3879</v>
      </c>
      <c r="J3" s="22">
        <v>2915</v>
      </c>
      <c r="K3" s="65"/>
    </row>
    <row r="4" spans="1:11" ht="15.5" x14ac:dyDescent="0.4">
      <c r="A4" s="2">
        <v>3</v>
      </c>
      <c r="B4" s="49"/>
      <c r="C4" s="4" t="s">
        <v>21</v>
      </c>
      <c r="D4" s="39">
        <v>8367</v>
      </c>
      <c r="E4" s="22">
        <v>6461</v>
      </c>
      <c r="F4" s="7"/>
      <c r="H4" s="24" t="s">
        <v>61</v>
      </c>
      <c r="I4" s="34">
        <v>8367</v>
      </c>
      <c r="J4" s="22">
        <v>6461</v>
      </c>
      <c r="K4" s="65"/>
    </row>
    <row r="5" spans="1:11" ht="15.5" x14ac:dyDescent="0.4">
      <c r="A5" s="2"/>
      <c r="B5" s="49"/>
      <c r="C5" s="4" t="s">
        <v>22</v>
      </c>
      <c r="D5" s="37">
        <f>I4/I9</f>
        <v>0.58481862025581888</v>
      </c>
      <c r="E5" s="37">
        <f>J4/J9</f>
        <v>0.58704343085589683</v>
      </c>
      <c r="F5" s="7"/>
      <c r="H5" s="24" t="s">
        <v>62</v>
      </c>
      <c r="I5" s="34">
        <v>227</v>
      </c>
      <c r="J5" s="9">
        <v>213</v>
      </c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53</v>
      </c>
      <c r="I6" s="35">
        <v>218</v>
      </c>
      <c r="J6" s="9">
        <v>218</v>
      </c>
    </row>
    <row r="7" spans="1:11" ht="15.5" x14ac:dyDescent="0.4">
      <c r="A7" s="2">
        <v>6</v>
      </c>
      <c r="B7" s="49" t="s">
        <v>17</v>
      </c>
      <c r="C7" s="4" t="s">
        <v>48</v>
      </c>
      <c r="D7" s="37">
        <v>18313605605.919998</v>
      </c>
      <c r="E7" s="37">
        <v>13024657865.85</v>
      </c>
      <c r="F7" s="7"/>
      <c r="H7" s="24" t="s">
        <v>63</v>
      </c>
      <c r="I7" s="34">
        <v>513</v>
      </c>
      <c r="J7" s="9">
        <v>430</v>
      </c>
    </row>
    <row r="8" spans="1:11" ht="15.5" x14ac:dyDescent="0.4">
      <c r="A8" s="2">
        <v>7</v>
      </c>
      <c r="B8" s="49"/>
      <c r="C8" s="4" t="s">
        <v>6</v>
      </c>
      <c r="D8" s="38">
        <v>13583234164.969999</v>
      </c>
      <c r="E8" s="38">
        <v>10605798712.17</v>
      </c>
      <c r="F8" s="7"/>
      <c r="H8" s="30" t="s">
        <v>69</v>
      </c>
      <c r="I8" s="35">
        <v>1103</v>
      </c>
      <c r="J8" s="9">
        <v>769</v>
      </c>
    </row>
    <row r="9" spans="1:11" ht="15.5" x14ac:dyDescent="0.4">
      <c r="A9" s="2">
        <v>8</v>
      </c>
      <c r="B9" s="49"/>
      <c r="C9" s="4" t="s">
        <v>7</v>
      </c>
      <c r="D9" s="37">
        <v>1610718319.5599999</v>
      </c>
      <c r="E9" s="37">
        <v>1441784003.24</v>
      </c>
      <c r="F9" s="7"/>
      <c r="H9" s="24" t="s">
        <v>54</v>
      </c>
      <c r="I9" s="34">
        <v>14307</v>
      </c>
      <c r="J9" s="22">
        <v>11006</v>
      </c>
    </row>
    <row r="10" spans="1:11" ht="15.5" x14ac:dyDescent="0.4">
      <c r="A10" s="2">
        <v>9</v>
      </c>
      <c r="B10" s="49"/>
      <c r="C10" s="4" t="s">
        <v>8</v>
      </c>
      <c r="D10" s="39">
        <v>14307</v>
      </c>
      <c r="E10" s="22">
        <v>11006</v>
      </c>
      <c r="F10" s="7"/>
    </row>
    <row r="11" spans="1:11" ht="15.5" x14ac:dyDescent="0.4">
      <c r="A11" s="2">
        <v>10</v>
      </c>
      <c r="B11" s="5"/>
      <c r="C11" s="6"/>
      <c r="D11" s="6"/>
      <c r="E11" s="6"/>
      <c r="F11" s="6"/>
    </row>
    <row r="12" spans="1:11" ht="15.5" x14ac:dyDescent="0.4">
      <c r="A12" s="2">
        <v>11</v>
      </c>
      <c r="B12" s="49" t="s">
        <v>1</v>
      </c>
      <c r="C12" s="4" t="s">
        <v>56</v>
      </c>
      <c r="D12" s="37">
        <f>(I13/J13)-1</f>
        <v>0.40607191333120185</v>
      </c>
      <c r="E12" s="37">
        <f>(J13/K13)-1</f>
        <v>0.29229684234074083</v>
      </c>
      <c r="F12" s="7" t="s">
        <v>55</v>
      </c>
      <c r="H12" s="26"/>
      <c r="I12" s="26" t="s">
        <v>34</v>
      </c>
      <c r="J12" s="26" t="s">
        <v>57</v>
      </c>
      <c r="K12" s="26">
        <v>2019</v>
      </c>
    </row>
    <row r="13" spans="1:11" ht="15.5" x14ac:dyDescent="0.4">
      <c r="A13" s="2">
        <v>12</v>
      </c>
      <c r="B13" s="49"/>
      <c r="C13" s="4" t="s">
        <v>10</v>
      </c>
      <c r="D13" s="37">
        <f>(I14/J14)-1</f>
        <v>0.11717033615324346</v>
      </c>
      <c r="E13" s="37">
        <f>(J14/K14)-1</f>
        <v>0.52881894808208818</v>
      </c>
      <c r="F13" s="7" t="s">
        <v>20</v>
      </c>
      <c r="H13" s="9" t="s">
        <v>48</v>
      </c>
      <c r="I13" s="37">
        <v>18313605605.919998</v>
      </c>
      <c r="J13" s="37">
        <v>13024657865.85</v>
      </c>
      <c r="K13" s="27">
        <v>10078688919.690001</v>
      </c>
    </row>
    <row r="14" spans="1:11" ht="15.5" x14ac:dyDescent="0.4">
      <c r="A14" s="2"/>
      <c r="B14" s="49"/>
      <c r="C14" s="4" t="s">
        <v>18</v>
      </c>
      <c r="D14" s="37">
        <f>I14/I15</f>
        <v>0.1185813555150146</v>
      </c>
      <c r="E14" s="37">
        <f>J14/J15</f>
        <v>0.13594299141144114</v>
      </c>
      <c r="F14" s="7" t="s">
        <v>19</v>
      </c>
      <c r="H14" s="9" t="s">
        <v>7</v>
      </c>
      <c r="I14" s="37">
        <v>1610718319.5599999</v>
      </c>
      <c r="J14" s="37">
        <v>1441784003.24</v>
      </c>
      <c r="K14" s="27">
        <v>943070469.55999994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9" t="s">
        <v>6</v>
      </c>
      <c r="I15" s="38">
        <v>13583234164.969999</v>
      </c>
      <c r="J15" s="38">
        <v>10605798712.17</v>
      </c>
      <c r="K15" s="27">
        <v>9710922610.5300007</v>
      </c>
    </row>
    <row r="16" spans="1:11" ht="15.5" x14ac:dyDescent="0.4">
      <c r="A16" s="2">
        <v>15</v>
      </c>
      <c r="B16" s="49" t="s">
        <v>2</v>
      </c>
      <c r="C16" s="4" t="s">
        <v>13</v>
      </c>
      <c r="D16" s="37">
        <f>I14/I16</f>
        <v>5.1306503870587286E-2</v>
      </c>
      <c r="E16" s="37">
        <f>J14/J16</f>
        <v>5.8051967828351689E-2</v>
      </c>
      <c r="F16" s="7" t="s">
        <v>16</v>
      </c>
      <c r="H16" s="26" t="s">
        <v>40</v>
      </c>
      <c r="I16" s="38">
        <v>31394037754.41</v>
      </c>
      <c r="J16" s="38">
        <v>24836091818.68</v>
      </c>
      <c r="K16" s="27">
        <v>17175439500.950001</v>
      </c>
    </row>
    <row r="17" spans="1:11" ht="15.5" x14ac:dyDescent="0.4">
      <c r="A17" s="2">
        <v>16</v>
      </c>
      <c r="B17" s="49"/>
      <c r="C17" s="4" t="s">
        <v>14</v>
      </c>
      <c r="D17" s="37">
        <f>I13/I9</f>
        <v>1280045.1251778847</v>
      </c>
      <c r="E17" s="37">
        <f>I13/I9</f>
        <v>1280045.1251778847</v>
      </c>
      <c r="F17" s="7" t="s">
        <v>15</v>
      </c>
    </row>
    <row r="18" spans="1:11" x14ac:dyDescent="0.3">
      <c r="H18" s="51" t="s">
        <v>64</v>
      </c>
      <c r="I18" s="52"/>
      <c r="J18" s="52"/>
      <c r="K18" s="1"/>
    </row>
    <row r="19" spans="1:11" x14ac:dyDescent="0.3">
      <c r="H19" s="24"/>
      <c r="I19" s="28">
        <v>2021</v>
      </c>
      <c r="J19" s="26">
        <v>2020</v>
      </c>
      <c r="K19" s="26">
        <v>2019</v>
      </c>
    </row>
    <row r="20" spans="1:11" x14ac:dyDescent="0.3">
      <c r="H20" s="24" t="s">
        <v>65</v>
      </c>
      <c r="I20" s="39">
        <v>2692844410.5700002</v>
      </c>
      <c r="J20" s="38">
        <v>2084441964.8800001</v>
      </c>
      <c r="K20" s="27">
        <v>1780156058.8399999</v>
      </c>
    </row>
    <row r="21" spans="1:11" x14ac:dyDescent="0.3">
      <c r="H21" s="24" t="s">
        <v>66</v>
      </c>
      <c r="I21" s="39">
        <v>1101759620.99</v>
      </c>
      <c r="J21" s="38">
        <v>856632560.34000003</v>
      </c>
      <c r="K21" s="27">
        <v>706707045.55999994</v>
      </c>
    </row>
    <row r="22" spans="1:11" x14ac:dyDescent="0.3">
      <c r="H22" s="24" t="s">
        <v>67</v>
      </c>
      <c r="I22" s="39">
        <v>2829840977.5</v>
      </c>
      <c r="J22" s="38">
        <v>2211061146.73</v>
      </c>
      <c r="K22" s="27">
        <v>1639545495.6099999</v>
      </c>
    </row>
    <row r="23" spans="1:11" x14ac:dyDescent="0.3">
      <c r="H23" s="24" t="s">
        <v>68</v>
      </c>
      <c r="I23" s="39">
        <v>-10431988.07</v>
      </c>
      <c r="J23" s="38">
        <v>16200970.390000001</v>
      </c>
      <c r="K23" s="27">
        <v>-3706986.07</v>
      </c>
    </row>
    <row r="24" spans="1:11" x14ac:dyDescent="0.3">
      <c r="H24" s="24" t="s">
        <v>54</v>
      </c>
      <c r="I24" s="38">
        <f>SUM(I20,I21,I22,I23)</f>
        <v>6614013020.9900007</v>
      </c>
      <c r="J24" s="38">
        <f>SUM(J20,J21,J22,J23)</f>
        <v>5168336642.3400011</v>
      </c>
      <c r="K24" s="27">
        <f>SUM(K20,K21,K22,K23)</f>
        <v>4122701613.9399991</v>
      </c>
    </row>
  </sheetData>
  <mergeCells count="6">
    <mergeCell ref="H18:J18"/>
    <mergeCell ref="B1:C1"/>
    <mergeCell ref="B2:B5"/>
    <mergeCell ref="B7:B10"/>
    <mergeCell ref="B12:B14"/>
    <mergeCell ref="B16:B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FE11-FB86-4D1F-8E96-74415E215679}">
  <dimension ref="A1:K25"/>
  <sheetViews>
    <sheetView topLeftCell="B1" zoomScale="70" zoomScaleNormal="70" workbookViewId="0">
      <selection activeCell="E18" sqref="E18"/>
    </sheetView>
  </sheetViews>
  <sheetFormatPr defaultRowHeight="14" x14ac:dyDescent="0.3"/>
  <cols>
    <col min="1" max="5" width="25.75" customWidth="1"/>
    <col min="6" max="6" width="34.58203125" customWidth="1"/>
    <col min="8" max="8" width="13.1640625" customWidth="1"/>
    <col min="9" max="9" width="20" style="31" customWidth="1"/>
    <col min="10" max="10" width="16.58203125" customWidth="1"/>
    <col min="11" max="11" width="18.9140625" customWidth="1"/>
  </cols>
  <sheetData>
    <row r="1" spans="1:11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  <c r="J1" s="1"/>
    </row>
    <row r="2" spans="1:11" ht="15.5" x14ac:dyDescent="0.4">
      <c r="A2" s="2">
        <v>1</v>
      </c>
      <c r="B2" s="49" t="s">
        <v>0</v>
      </c>
      <c r="C2" s="4" t="s">
        <v>3</v>
      </c>
      <c r="D2" s="39">
        <v>1163313854.72</v>
      </c>
      <c r="E2" s="38">
        <v>881423876.78999996</v>
      </c>
      <c r="F2" s="7"/>
      <c r="H2" s="24" t="s">
        <v>60</v>
      </c>
      <c r="I2" s="34">
        <v>0</v>
      </c>
      <c r="J2" s="9"/>
    </row>
    <row r="3" spans="1:11" ht="15.5" x14ac:dyDescent="0.4">
      <c r="A3" s="2">
        <v>2</v>
      </c>
      <c r="B3" s="49"/>
      <c r="C3" s="4" t="s">
        <v>4</v>
      </c>
      <c r="D3" s="37">
        <f>I23/I25</f>
        <v>0.33620318879692829</v>
      </c>
      <c r="E3" s="37">
        <f>J23/J25</f>
        <v>0.36241789466685886</v>
      </c>
      <c r="F3" s="7"/>
      <c r="H3" s="24" t="s">
        <v>51</v>
      </c>
      <c r="I3" s="34">
        <v>1334</v>
      </c>
      <c r="J3" s="22">
        <v>1127</v>
      </c>
    </row>
    <row r="4" spans="1:11" ht="15.5" x14ac:dyDescent="0.4">
      <c r="A4" s="2">
        <v>3</v>
      </c>
      <c r="B4" s="49"/>
      <c r="C4" s="4" t="s">
        <v>21</v>
      </c>
      <c r="D4" s="39">
        <v>3081</v>
      </c>
      <c r="E4" s="63"/>
      <c r="F4" s="7"/>
      <c r="H4" s="24" t="s">
        <v>61</v>
      </c>
      <c r="I4" s="34">
        <v>3081</v>
      </c>
      <c r="J4" s="22">
        <v>2770</v>
      </c>
    </row>
    <row r="5" spans="1:11" ht="15.5" x14ac:dyDescent="0.4">
      <c r="A5" s="2"/>
      <c r="B5" s="49"/>
      <c r="C5" s="4" t="s">
        <v>22</v>
      </c>
      <c r="D5" s="37">
        <f>I4/I9</f>
        <v>0.5677169707020453</v>
      </c>
      <c r="E5" s="37"/>
      <c r="F5" s="7"/>
      <c r="H5" s="24" t="s">
        <v>62</v>
      </c>
      <c r="I5" s="34">
        <v>91</v>
      </c>
      <c r="J5" s="9"/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53</v>
      </c>
      <c r="I6" s="35">
        <v>637</v>
      </c>
      <c r="J6" s="9">
        <v>708</v>
      </c>
    </row>
    <row r="7" spans="1:11" ht="15.5" x14ac:dyDescent="0.4">
      <c r="A7" s="2">
        <v>6</v>
      </c>
      <c r="B7" s="49" t="s">
        <v>17</v>
      </c>
      <c r="C7" s="4" t="s">
        <v>48</v>
      </c>
      <c r="D7" s="36">
        <v>21225711766.91</v>
      </c>
      <c r="E7" s="36">
        <v>17129315322.120001</v>
      </c>
      <c r="F7" s="7"/>
      <c r="H7" s="24" t="s">
        <v>63</v>
      </c>
      <c r="I7" s="34">
        <v>79</v>
      </c>
      <c r="J7" s="9"/>
    </row>
    <row r="8" spans="1:11" ht="15.5" x14ac:dyDescent="0.4">
      <c r="A8" s="2">
        <v>7</v>
      </c>
      <c r="B8" s="49"/>
      <c r="C8" s="4" t="s">
        <v>6</v>
      </c>
      <c r="D8" s="36">
        <v>8530078118.1599998</v>
      </c>
      <c r="E8" s="36">
        <v>7198499526.3000002</v>
      </c>
      <c r="F8" s="7"/>
      <c r="H8" s="24" t="s">
        <v>52</v>
      </c>
      <c r="I8" s="35">
        <v>205</v>
      </c>
      <c r="J8" s="9">
        <v>174</v>
      </c>
    </row>
    <row r="9" spans="1:11" ht="15.5" x14ac:dyDescent="0.4">
      <c r="A9" s="2">
        <v>8</v>
      </c>
      <c r="B9" s="49"/>
      <c r="C9" s="4" t="s">
        <v>7</v>
      </c>
      <c r="D9" s="36">
        <v>757593973.86000001</v>
      </c>
      <c r="E9" s="36">
        <v>61727020.700000003</v>
      </c>
      <c r="F9" s="7"/>
      <c r="H9" s="24" t="s">
        <v>54</v>
      </c>
      <c r="I9" s="34">
        <v>5427</v>
      </c>
      <c r="J9" s="22">
        <v>4779</v>
      </c>
    </row>
    <row r="10" spans="1:11" ht="15.5" x14ac:dyDescent="0.4">
      <c r="A10" s="2">
        <v>9</v>
      </c>
      <c r="B10" s="49"/>
      <c r="C10" s="4" t="s">
        <v>8</v>
      </c>
      <c r="D10" s="34">
        <v>5427</v>
      </c>
      <c r="E10" s="36"/>
      <c r="F10" s="7"/>
      <c r="H10" s="31"/>
      <c r="J10" s="31"/>
    </row>
    <row r="11" spans="1:11" ht="15.5" x14ac:dyDescent="0.4">
      <c r="A11" s="2">
        <v>10</v>
      </c>
      <c r="B11" s="5"/>
      <c r="C11" s="6"/>
      <c r="D11" s="6"/>
      <c r="E11" s="6"/>
      <c r="F11" s="6"/>
    </row>
    <row r="12" spans="1:11" ht="15.5" x14ac:dyDescent="0.4">
      <c r="A12" s="2">
        <v>11</v>
      </c>
      <c r="B12" s="49" t="s">
        <v>1</v>
      </c>
      <c r="C12" s="4" t="s">
        <v>56</v>
      </c>
      <c r="D12" s="37">
        <f>(I13/J13)-1</f>
        <v>0.23914536966343913</v>
      </c>
      <c r="E12" s="64">
        <f>(J13/K13)-1</f>
        <v>4.4927575578583845E-3</v>
      </c>
      <c r="F12" s="7" t="s">
        <v>55</v>
      </c>
      <c r="H12" s="26"/>
      <c r="I12" s="26" t="s">
        <v>34</v>
      </c>
      <c r="J12" s="26" t="s">
        <v>57</v>
      </c>
      <c r="K12" s="26">
        <v>2019</v>
      </c>
    </row>
    <row r="13" spans="1:11" ht="15.5" x14ac:dyDescent="0.4">
      <c r="A13" s="2">
        <v>12</v>
      </c>
      <c r="B13" s="49"/>
      <c r="C13" s="4" t="s">
        <v>10</v>
      </c>
      <c r="D13" s="37">
        <f>(I14/J14)-1</f>
        <v>-0.10897005314732833</v>
      </c>
      <c r="E13" s="37">
        <f>(J14/K14)-1</f>
        <v>0.18578218945573322</v>
      </c>
      <c r="F13" s="7" t="s">
        <v>20</v>
      </c>
      <c r="H13" s="9" t="s">
        <v>48</v>
      </c>
      <c r="I13" s="37">
        <v>21225711766.91</v>
      </c>
      <c r="J13" s="37">
        <v>17129315322.120001</v>
      </c>
      <c r="K13" s="38">
        <v>17052701667.82</v>
      </c>
    </row>
    <row r="14" spans="1:11" ht="15.5" x14ac:dyDescent="0.4">
      <c r="A14" s="2"/>
      <c r="B14" s="49"/>
      <c r="C14" s="4" t="s">
        <v>18</v>
      </c>
      <c r="D14" s="37">
        <f>I14/I15</f>
        <v>0.45265720464227333</v>
      </c>
      <c r="E14" s="37">
        <f>(J14/J15)</f>
        <v>0.53510090116196918</v>
      </c>
      <c r="F14" s="7" t="s">
        <v>19</v>
      </c>
      <c r="H14" s="9" t="s">
        <v>7</v>
      </c>
      <c r="I14" s="37">
        <v>1703493817.6199999</v>
      </c>
      <c r="J14" s="37">
        <v>1911825549.3399999</v>
      </c>
      <c r="K14" s="38">
        <v>1612290660.4100001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9" t="s">
        <v>6</v>
      </c>
      <c r="I15" s="38">
        <v>3763319792.8800001</v>
      </c>
      <c r="J15" s="38">
        <v>3572831862.5300002</v>
      </c>
      <c r="K15" s="38">
        <v>3136536908.3099999</v>
      </c>
    </row>
    <row r="16" spans="1:11" ht="15.5" x14ac:dyDescent="0.4">
      <c r="A16" s="2">
        <v>15</v>
      </c>
      <c r="B16" s="49" t="s">
        <v>2</v>
      </c>
      <c r="C16" s="4" t="s">
        <v>13</v>
      </c>
      <c r="D16" s="36">
        <f>I14/I16</f>
        <v>0.26024458935293976</v>
      </c>
      <c r="E16" s="36">
        <f>J14/J16</f>
        <v>0.31461213123980797</v>
      </c>
      <c r="F16" s="7" t="s">
        <v>16</v>
      </c>
      <c r="H16" s="26" t="s">
        <v>40</v>
      </c>
      <c r="I16" s="38">
        <v>6545741534.3599997</v>
      </c>
      <c r="J16" s="38">
        <v>6076769963.7200003</v>
      </c>
      <c r="K16" s="38">
        <v>5898906111.4399996</v>
      </c>
    </row>
    <row r="17" spans="1:11" ht="15.5" x14ac:dyDescent="0.4">
      <c r="A17" s="2">
        <v>16</v>
      </c>
      <c r="B17" s="49"/>
      <c r="C17" s="4" t="s">
        <v>14</v>
      </c>
      <c r="D17" s="36">
        <f>I13/I9</f>
        <v>3911131.7057140223</v>
      </c>
      <c r="E17" s="36">
        <f>J13/J9</f>
        <v>3584288.6214940366</v>
      </c>
      <c r="F17" s="7" t="s">
        <v>15</v>
      </c>
    </row>
    <row r="18" spans="1:11" ht="15.5" x14ac:dyDescent="0.3">
      <c r="A18" s="2"/>
    </row>
    <row r="19" spans="1:11" ht="15.5" x14ac:dyDescent="0.3">
      <c r="A19" s="2"/>
      <c r="H19" s="51" t="s">
        <v>64</v>
      </c>
      <c r="I19" s="52"/>
      <c r="J19" s="52"/>
      <c r="K19" s="1"/>
    </row>
    <row r="20" spans="1:11" x14ac:dyDescent="0.3">
      <c r="H20" s="24"/>
      <c r="I20" s="28">
        <v>2021</v>
      </c>
      <c r="J20" s="26">
        <v>2020</v>
      </c>
      <c r="K20" s="26">
        <v>2019</v>
      </c>
    </row>
    <row r="21" spans="1:11" x14ac:dyDescent="0.3">
      <c r="H21" s="24" t="s">
        <v>65</v>
      </c>
      <c r="I21" s="61">
        <v>1370338186.6800001</v>
      </c>
      <c r="J21" s="62">
        <v>1008334776.91</v>
      </c>
      <c r="K21" s="27">
        <v>1083518588.79</v>
      </c>
    </row>
    <row r="22" spans="1:11" x14ac:dyDescent="0.3">
      <c r="H22" s="24" t="s">
        <v>66</v>
      </c>
      <c r="I22" s="61">
        <v>977734736.30999994</v>
      </c>
      <c r="J22" s="62">
        <v>688551563.30999994</v>
      </c>
      <c r="K22" s="27">
        <v>705032592.63</v>
      </c>
    </row>
    <row r="23" spans="1:11" x14ac:dyDescent="0.3">
      <c r="H23" s="24" t="s">
        <v>67</v>
      </c>
      <c r="I23" s="61">
        <v>1163313854.72</v>
      </c>
      <c r="J23" s="62">
        <v>881423876.78999996</v>
      </c>
      <c r="K23" s="27">
        <v>1001422820.71</v>
      </c>
    </row>
    <row r="24" spans="1:11" x14ac:dyDescent="0.3">
      <c r="H24" s="24" t="s">
        <v>68</v>
      </c>
      <c r="I24" s="61">
        <v>-51235614.710000001</v>
      </c>
      <c r="J24" s="62">
        <v>-146245217.56999999</v>
      </c>
      <c r="K24" s="27">
        <v>-65104355.240000002</v>
      </c>
    </row>
    <row r="25" spans="1:11" x14ac:dyDescent="0.3">
      <c r="H25" s="24" t="s">
        <v>54</v>
      </c>
      <c r="I25" s="62">
        <f>SUM(I21,I22,I24,I23)</f>
        <v>3460151163</v>
      </c>
      <c r="J25" s="62">
        <f>SUM(J21,J22,J23,J24)</f>
        <v>2432064999.4399996</v>
      </c>
      <c r="K25" s="27">
        <f>SUM(K21,K22,K23,K24)</f>
        <v>2724869646.8900003</v>
      </c>
    </row>
  </sheetData>
  <mergeCells count="6">
    <mergeCell ref="H19:J19"/>
    <mergeCell ref="B1:C1"/>
    <mergeCell ref="B2:B5"/>
    <mergeCell ref="B7:B10"/>
    <mergeCell ref="B12:B14"/>
    <mergeCell ref="B16:B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7915-F07A-44AA-9ABC-A782FDAD552B}">
  <dimension ref="A1:K23"/>
  <sheetViews>
    <sheetView topLeftCell="C1" zoomScale="85" zoomScaleNormal="85" workbookViewId="0">
      <selection activeCell="H1" sqref="H1:K23"/>
    </sheetView>
  </sheetViews>
  <sheetFormatPr defaultRowHeight="14" x14ac:dyDescent="0.3"/>
  <cols>
    <col min="1" max="4" width="23.33203125" customWidth="1"/>
    <col min="5" max="5" width="23" customWidth="1"/>
    <col min="6" max="6" width="31" customWidth="1"/>
    <col min="8" max="8" width="14.5" customWidth="1"/>
    <col min="9" max="9" width="18.83203125" customWidth="1"/>
    <col min="10" max="10" width="15.9140625" customWidth="1"/>
    <col min="11" max="11" width="14.6640625" customWidth="1"/>
  </cols>
  <sheetData>
    <row r="1" spans="1:11" ht="15.5" x14ac:dyDescent="0.4">
      <c r="A1" s="3" t="s">
        <v>12</v>
      </c>
      <c r="B1" s="50" t="s">
        <v>11</v>
      </c>
      <c r="C1" s="50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71</v>
      </c>
      <c r="J1" s="55" t="s">
        <v>72</v>
      </c>
    </row>
    <row r="2" spans="1:11" ht="15.5" x14ac:dyDescent="0.4">
      <c r="A2" s="2">
        <v>1</v>
      </c>
      <c r="B2" s="49" t="s">
        <v>0</v>
      </c>
      <c r="C2" s="4" t="s">
        <v>3</v>
      </c>
      <c r="D2" s="34">
        <v>560859120.85000002</v>
      </c>
      <c r="E2" s="35">
        <v>376327453.49000001</v>
      </c>
      <c r="F2" s="7"/>
      <c r="H2" s="24" t="s">
        <v>51</v>
      </c>
      <c r="I2" s="34">
        <v>67</v>
      </c>
      <c r="J2" s="9">
        <v>69</v>
      </c>
    </row>
    <row r="3" spans="1:11" ht="15.5" x14ac:dyDescent="0.4">
      <c r="A3" s="2">
        <v>2</v>
      </c>
      <c r="B3" s="49"/>
      <c r="C3" s="4" t="s">
        <v>4</v>
      </c>
      <c r="D3" s="36">
        <f>I21/I23</f>
        <v>0.83119892221458758</v>
      </c>
      <c r="E3" s="36">
        <f>J21/J23</f>
        <v>0.74919903609946803</v>
      </c>
      <c r="F3" s="7"/>
      <c r="H3" s="24" t="s">
        <v>61</v>
      </c>
      <c r="I3" s="34">
        <v>676</v>
      </c>
      <c r="J3" s="9">
        <v>581</v>
      </c>
    </row>
    <row r="4" spans="1:11" ht="15.5" x14ac:dyDescent="0.4">
      <c r="A4" s="2">
        <v>3</v>
      </c>
      <c r="B4" s="49"/>
      <c r="C4" s="4" t="s">
        <v>21</v>
      </c>
      <c r="D4" s="34">
        <v>676</v>
      </c>
      <c r="E4" s="9">
        <v>581</v>
      </c>
      <c r="F4" s="7"/>
      <c r="H4" s="24" t="s">
        <v>62</v>
      </c>
      <c r="I4" s="34">
        <v>16</v>
      </c>
      <c r="J4" s="9">
        <v>14</v>
      </c>
    </row>
    <row r="5" spans="1:11" ht="15.5" x14ac:dyDescent="0.4">
      <c r="A5" s="2"/>
      <c r="B5" s="49"/>
      <c r="C5" s="4" t="s">
        <v>22</v>
      </c>
      <c r="D5" s="36">
        <f>I3/I7</f>
        <v>0.78150289017341046</v>
      </c>
      <c r="E5" s="36">
        <f>J3/J7</f>
        <v>0.76548089591567847</v>
      </c>
      <c r="F5" s="7"/>
      <c r="H5" s="24" t="s">
        <v>63</v>
      </c>
      <c r="I5" s="34">
        <v>106</v>
      </c>
      <c r="J5" s="9">
        <v>82</v>
      </c>
    </row>
    <row r="6" spans="1:11" ht="15.5" x14ac:dyDescent="0.4">
      <c r="A6" s="2">
        <v>5</v>
      </c>
      <c r="B6" s="5"/>
      <c r="C6" s="6"/>
      <c r="D6" s="6"/>
      <c r="E6" s="6"/>
      <c r="F6" s="6"/>
      <c r="H6" s="56" t="s">
        <v>60</v>
      </c>
      <c r="I6" s="9">
        <v>0</v>
      </c>
      <c r="J6" s="9">
        <v>0</v>
      </c>
    </row>
    <row r="7" spans="1:11" ht="15.5" x14ac:dyDescent="0.4">
      <c r="A7" s="2">
        <v>6</v>
      </c>
      <c r="B7" s="49" t="s">
        <v>17</v>
      </c>
      <c r="C7" s="4" t="s">
        <v>48</v>
      </c>
      <c r="D7" s="37">
        <v>2718602121.5500002</v>
      </c>
      <c r="E7" s="37">
        <v>1863387214.0999999</v>
      </c>
      <c r="F7" s="7"/>
      <c r="H7" s="24" t="s">
        <v>54</v>
      </c>
      <c r="I7" s="34">
        <v>865</v>
      </c>
      <c r="J7" s="9">
        <v>759</v>
      </c>
    </row>
    <row r="8" spans="1:11" ht="15.5" x14ac:dyDescent="0.4">
      <c r="A8" s="2">
        <v>7</v>
      </c>
      <c r="B8" s="49"/>
      <c r="C8" s="4" t="s">
        <v>6</v>
      </c>
      <c r="D8" s="38">
        <v>2850578033.9499998</v>
      </c>
      <c r="E8" s="38">
        <v>2260803296.1199999</v>
      </c>
      <c r="F8" s="7"/>
    </row>
    <row r="9" spans="1:11" ht="15.5" x14ac:dyDescent="0.4">
      <c r="A9" s="2">
        <v>8</v>
      </c>
      <c r="B9" s="49"/>
      <c r="C9" s="4" t="s">
        <v>7</v>
      </c>
      <c r="D9" s="37">
        <v>601778469.14999998</v>
      </c>
      <c r="E9" s="37">
        <v>319972560.66000003</v>
      </c>
      <c r="F9" s="7"/>
    </row>
    <row r="10" spans="1:11" ht="15.5" x14ac:dyDescent="0.4">
      <c r="A10" s="2">
        <v>9</v>
      </c>
      <c r="B10" s="49"/>
      <c r="C10" s="4" t="s">
        <v>8</v>
      </c>
      <c r="D10" s="34">
        <v>865</v>
      </c>
      <c r="E10" s="9">
        <v>759</v>
      </c>
      <c r="F10" s="7"/>
    </row>
    <row r="11" spans="1:11" ht="15.5" x14ac:dyDescent="0.4">
      <c r="A11" s="2">
        <v>10</v>
      </c>
      <c r="B11" s="5"/>
      <c r="C11" s="6"/>
      <c r="D11" s="6"/>
      <c r="E11" s="6"/>
      <c r="F11" s="6"/>
      <c r="H11" s="26"/>
      <c r="I11" s="26" t="s">
        <v>34</v>
      </c>
      <c r="J11" s="26" t="s">
        <v>57</v>
      </c>
      <c r="K11" s="26">
        <v>2019</v>
      </c>
    </row>
    <row r="12" spans="1:11" ht="15.5" x14ac:dyDescent="0.4">
      <c r="A12" s="2">
        <v>11</v>
      </c>
      <c r="B12" s="49" t="s">
        <v>1</v>
      </c>
      <c r="C12" s="4" t="s">
        <v>56</v>
      </c>
      <c r="D12" s="37">
        <f>(I12/J12)-1</f>
        <v>0.45895716197830727</v>
      </c>
      <c r="E12" s="37">
        <f>(J12/K12)-1</f>
        <v>0.32368625742227941</v>
      </c>
      <c r="F12" s="7" t="s">
        <v>55</v>
      </c>
      <c r="H12" s="9" t="s">
        <v>48</v>
      </c>
      <c r="I12" s="37">
        <v>2718602121.5500002</v>
      </c>
      <c r="J12" s="37">
        <v>1863387214.0999999</v>
      </c>
      <c r="K12" s="19">
        <v>1407725738.3699999</v>
      </c>
    </row>
    <row r="13" spans="1:11" ht="15.5" x14ac:dyDescent="0.4">
      <c r="A13" s="2">
        <v>12</v>
      </c>
      <c r="B13" s="49"/>
      <c r="C13" s="4" t="s">
        <v>10</v>
      </c>
      <c r="D13" s="37">
        <f>(I13/J13)-1</f>
        <v>0.88071898386763348</v>
      </c>
      <c r="E13" s="37">
        <f>(J13/K13)-1</f>
        <v>0.56307570200178536</v>
      </c>
      <c r="F13" s="7" t="s">
        <v>20</v>
      </c>
      <c r="H13" s="9" t="s">
        <v>7</v>
      </c>
      <c r="I13" s="37">
        <v>601778469.14999998</v>
      </c>
      <c r="J13" s="37">
        <v>319972560.66000003</v>
      </c>
      <c r="K13" s="19">
        <v>204707014.66999999</v>
      </c>
    </row>
    <row r="14" spans="1:11" ht="15.5" x14ac:dyDescent="0.4">
      <c r="A14" s="2"/>
      <c r="B14" s="49"/>
      <c r="C14" s="4" t="s">
        <v>18</v>
      </c>
      <c r="D14" s="37">
        <f>I13/I14</f>
        <v>0.2111075234506474</v>
      </c>
      <c r="E14" s="37">
        <f>J13/J14</f>
        <v>0.14153047335393498</v>
      </c>
      <c r="F14" s="7" t="s">
        <v>19</v>
      </c>
      <c r="H14" s="9" t="s">
        <v>6</v>
      </c>
      <c r="I14" s="38">
        <v>2850578033.9499998</v>
      </c>
      <c r="J14" s="38">
        <v>2260803296.1199999</v>
      </c>
      <c r="K14" s="19">
        <v>1727047521.1199999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26" t="s">
        <v>40</v>
      </c>
      <c r="I15" s="38">
        <v>3336011972.1300001</v>
      </c>
      <c r="J15" s="38">
        <v>2734329189.8099999</v>
      </c>
      <c r="K15" s="19">
        <v>1727047521.1199999</v>
      </c>
    </row>
    <row r="16" spans="1:11" ht="15.5" x14ac:dyDescent="0.4">
      <c r="A16" s="2">
        <v>15</v>
      </c>
      <c r="B16" s="49" t="s">
        <v>2</v>
      </c>
      <c r="C16" s="4" t="s">
        <v>13</v>
      </c>
      <c r="D16" s="37">
        <f>I13/I15</f>
        <v>0.18038858198874277</v>
      </c>
      <c r="E16" s="37">
        <f>J13/J15</f>
        <v>0.11702049696592455</v>
      </c>
      <c r="F16" s="7" t="s">
        <v>16</v>
      </c>
      <c r="H16" s="1"/>
      <c r="I16" s="1"/>
      <c r="J16" s="1"/>
      <c r="K16" s="1"/>
    </row>
    <row r="17" spans="1:11" ht="15.5" x14ac:dyDescent="0.4">
      <c r="A17" s="2">
        <v>16</v>
      </c>
      <c r="B17" s="49"/>
      <c r="C17" s="4" t="s">
        <v>14</v>
      </c>
      <c r="D17" s="37">
        <f>I7</f>
        <v>865</v>
      </c>
      <c r="E17" s="37">
        <f>J12/J7</f>
        <v>2455055.6180500658</v>
      </c>
      <c r="F17" s="7" t="s">
        <v>15</v>
      </c>
      <c r="H17" s="53" t="s">
        <v>64</v>
      </c>
      <c r="I17" s="54"/>
      <c r="J17" s="54"/>
    </row>
    <row r="18" spans="1:11" ht="15.5" x14ac:dyDescent="0.4">
      <c r="A18" s="2"/>
      <c r="B18" s="49"/>
      <c r="C18" s="4"/>
      <c r="D18" s="41"/>
      <c r="E18" s="40"/>
      <c r="F18" s="1"/>
      <c r="H18" s="24"/>
      <c r="I18" s="28">
        <v>2021</v>
      </c>
      <c r="J18" s="26">
        <v>2020</v>
      </c>
      <c r="K18" s="26">
        <v>2019</v>
      </c>
    </row>
    <row r="19" spans="1:11" ht="15.5" x14ac:dyDescent="0.4">
      <c r="A19" s="2"/>
      <c r="B19" s="49"/>
      <c r="C19" s="4"/>
      <c r="D19" s="41"/>
      <c r="E19" s="40"/>
      <c r="F19" s="1"/>
      <c r="H19" s="24" t="s">
        <v>65</v>
      </c>
      <c r="I19" s="39">
        <v>50642035.729999997</v>
      </c>
      <c r="J19" s="38">
        <v>37764009.530000001</v>
      </c>
      <c r="K19" s="19">
        <v>39268957.659999996</v>
      </c>
    </row>
    <row r="20" spans="1:11" x14ac:dyDescent="0.3">
      <c r="H20" s="24" t="s">
        <v>66</v>
      </c>
      <c r="I20" s="39">
        <v>90465741.25</v>
      </c>
      <c r="J20" s="38">
        <v>79371051.310000002</v>
      </c>
      <c r="K20" s="19">
        <v>77573399.709999993</v>
      </c>
    </row>
    <row r="21" spans="1:11" x14ac:dyDescent="0.3">
      <c r="H21" s="24" t="s">
        <v>67</v>
      </c>
      <c r="I21" s="39">
        <v>560859120.85000002</v>
      </c>
      <c r="J21" s="38">
        <v>376327453.49000001</v>
      </c>
      <c r="K21" s="19">
        <v>310080076.44</v>
      </c>
    </row>
    <row r="22" spans="1:11" x14ac:dyDescent="0.3">
      <c r="H22" s="24" t="s">
        <v>68</v>
      </c>
      <c r="I22" s="39">
        <v>-27207696.559999999</v>
      </c>
      <c r="J22" s="38">
        <v>8843862.6899999995</v>
      </c>
      <c r="K22" s="19">
        <v>-34230308.240000002</v>
      </c>
    </row>
    <row r="23" spans="1:11" x14ac:dyDescent="0.3">
      <c r="H23" s="24" t="s">
        <v>54</v>
      </c>
      <c r="I23" s="40">
        <f>SUM(I19,I20,I21,I22)</f>
        <v>674759201.2700001</v>
      </c>
      <c r="J23" s="40">
        <f>SUM(J19,J20,J21,J22)</f>
        <v>502306377.02000004</v>
      </c>
      <c r="K23" s="19">
        <f>SUM(K19,K20,K21,K22)</f>
        <v>392692125.56999999</v>
      </c>
    </row>
  </sheetData>
  <mergeCells count="7">
    <mergeCell ref="H17:J17"/>
    <mergeCell ref="B1:C1"/>
    <mergeCell ref="B18:B19"/>
    <mergeCell ref="B2:B5"/>
    <mergeCell ref="B7:B10"/>
    <mergeCell ref="B12:B14"/>
    <mergeCell ref="B16:B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4C14-95E4-495E-AC40-CB871012F3E4}">
  <dimension ref="A1:M23"/>
  <sheetViews>
    <sheetView tabSelected="1" zoomScale="55" zoomScaleNormal="55" workbookViewId="0">
      <selection activeCell="F24" sqref="F24"/>
    </sheetView>
  </sheetViews>
  <sheetFormatPr defaultRowHeight="14" x14ac:dyDescent="0.3"/>
  <cols>
    <col min="1" max="1" width="12.5" customWidth="1"/>
    <col min="2" max="5" width="27.1640625" customWidth="1"/>
    <col min="6" max="6" width="32.75" customWidth="1"/>
    <col min="10" max="13" width="17.83203125" customWidth="1"/>
  </cols>
  <sheetData>
    <row r="1" spans="1:13" ht="15.5" x14ac:dyDescent="0.4">
      <c r="A1" s="3" t="s">
        <v>12</v>
      </c>
      <c r="B1" s="50" t="s">
        <v>11</v>
      </c>
      <c r="C1" s="50"/>
      <c r="D1" s="16">
        <v>2020</v>
      </c>
      <c r="E1" s="16">
        <v>2021</v>
      </c>
      <c r="F1" s="3" t="s">
        <v>23</v>
      </c>
      <c r="J1" s="23" t="s">
        <v>49</v>
      </c>
      <c r="K1" s="23" t="s">
        <v>71</v>
      </c>
      <c r="L1" s="55" t="s">
        <v>72</v>
      </c>
    </row>
    <row r="2" spans="1:13" ht="15.5" x14ac:dyDescent="0.4">
      <c r="A2" s="2">
        <v>1</v>
      </c>
      <c r="B2" s="49" t="s">
        <v>0</v>
      </c>
      <c r="C2" s="4" t="s">
        <v>3</v>
      </c>
      <c r="D2" s="39">
        <v>18804012</v>
      </c>
      <c r="E2" s="38">
        <v>14797025</v>
      </c>
      <c r="F2" s="7"/>
      <c r="J2" s="24"/>
      <c r="K2" s="34"/>
      <c r="L2" s="9"/>
    </row>
    <row r="3" spans="1:13" ht="15.5" x14ac:dyDescent="0.4">
      <c r="A3" s="2">
        <v>2</v>
      </c>
      <c r="B3" s="49"/>
      <c r="C3" s="4" t="s">
        <v>4</v>
      </c>
      <c r="D3" s="4">
        <f>K21/K23</f>
        <v>0.55396045383602488</v>
      </c>
      <c r="E3" s="4">
        <f>L21/L23</f>
        <v>0.53243189123827717</v>
      </c>
      <c r="F3" s="7"/>
      <c r="J3" s="24" t="s">
        <v>77</v>
      </c>
      <c r="K3" s="39">
        <v>33422</v>
      </c>
      <c r="L3" s="38">
        <v>31747</v>
      </c>
    </row>
    <row r="4" spans="1:13" ht="15.5" x14ac:dyDescent="0.4">
      <c r="A4" s="2">
        <v>3</v>
      </c>
      <c r="B4" s="49"/>
      <c r="C4" s="4" t="s">
        <v>21</v>
      </c>
      <c r="D4" s="39">
        <v>33422</v>
      </c>
      <c r="E4" s="38">
        <v>31747</v>
      </c>
      <c r="F4" s="7"/>
      <c r="J4" s="24" t="s">
        <v>62</v>
      </c>
      <c r="K4" s="39">
        <v>1319</v>
      </c>
      <c r="L4" s="38">
        <v>1198</v>
      </c>
    </row>
    <row r="5" spans="1:13" ht="15.5" x14ac:dyDescent="0.4">
      <c r="A5" s="2"/>
      <c r="B5" s="49"/>
      <c r="C5" s="4" t="s">
        <v>22</v>
      </c>
      <c r="D5" s="4">
        <f>K3/K9</f>
        <v>0.46045960542268266</v>
      </c>
      <c r="E5" s="4">
        <f>L3/L9</f>
        <v>0.43070724063547194</v>
      </c>
      <c r="F5" s="7"/>
      <c r="J5" s="24" t="s">
        <v>63</v>
      </c>
      <c r="K5" s="39">
        <v>4352</v>
      </c>
      <c r="L5" s="38">
        <v>4638</v>
      </c>
    </row>
    <row r="6" spans="1:13" ht="15.5" x14ac:dyDescent="0.4">
      <c r="A6" s="2">
        <v>4</v>
      </c>
      <c r="B6" s="49"/>
      <c r="C6" s="8"/>
      <c r="D6" s="8"/>
      <c r="E6" s="8"/>
      <c r="F6" s="7"/>
      <c r="J6" s="56" t="s">
        <v>60</v>
      </c>
      <c r="K6" s="38">
        <v>16582</v>
      </c>
      <c r="L6" s="38">
        <v>18143</v>
      </c>
    </row>
    <row r="7" spans="1:13" ht="15.5" x14ac:dyDescent="0.4">
      <c r="A7" s="2">
        <v>5</v>
      </c>
      <c r="B7" s="5"/>
      <c r="C7" s="6"/>
      <c r="D7" s="6"/>
      <c r="E7" s="6"/>
      <c r="F7" s="6"/>
      <c r="J7" s="56" t="s">
        <v>75</v>
      </c>
      <c r="K7" s="38">
        <v>8283</v>
      </c>
      <c r="L7" s="38">
        <v>9030</v>
      </c>
    </row>
    <row r="8" spans="1:13" ht="15.5" x14ac:dyDescent="0.4">
      <c r="A8" s="2">
        <v>6</v>
      </c>
      <c r="B8" s="49" t="s">
        <v>17</v>
      </c>
      <c r="C8" s="4" t="s">
        <v>5</v>
      </c>
      <c r="D8" s="37">
        <v>114521641</v>
      </c>
      <c r="E8" s="37">
        <v>101450670</v>
      </c>
      <c r="F8" s="7"/>
      <c r="J8" s="56" t="s">
        <v>76</v>
      </c>
      <c r="K8" s="38">
        <v>8626</v>
      </c>
      <c r="L8" s="38">
        <v>8953</v>
      </c>
    </row>
    <row r="9" spans="1:13" ht="15.5" x14ac:dyDescent="0.4">
      <c r="A9" s="2">
        <v>7</v>
      </c>
      <c r="B9" s="49"/>
      <c r="C9" s="4" t="s">
        <v>6</v>
      </c>
      <c r="D9" s="38">
        <v>53287660</v>
      </c>
      <c r="E9" s="38">
        <v>46122506</v>
      </c>
      <c r="F9" s="7"/>
      <c r="J9" s="24" t="s">
        <v>54</v>
      </c>
      <c r="K9" s="39">
        <f>SUM(K3,K4,K5,K6,K7,K8)</f>
        <v>72584</v>
      </c>
      <c r="L9" s="38">
        <f>SUM(L3,L4,L5,L6,L7,L8)</f>
        <v>73709</v>
      </c>
    </row>
    <row r="10" spans="1:13" ht="15.5" x14ac:dyDescent="0.4">
      <c r="A10" s="2">
        <v>8</v>
      </c>
      <c r="B10" s="49"/>
      <c r="C10" s="4" t="s">
        <v>7</v>
      </c>
      <c r="D10" s="37">
        <v>7035890</v>
      </c>
      <c r="E10" s="37">
        <v>4721692</v>
      </c>
      <c r="F10" s="7"/>
    </row>
    <row r="11" spans="1:13" ht="15.5" x14ac:dyDescent="0.4">
      <c r="A11" s="2">
        <v>9</v>
      </c>
      <c r="B11" s="49"/>
      <c r="C11" s="4" t="s">
        <v>8</v>
      </c>
      <c r="D11" s="39">
        <f>SUM(D5,D6,D7,D8,D9,D10)</f>
        <v>174845191.46045959</v>
      </c>
      <c r="E11" s="38">
        <f>SUM(E5,E6,E7,E8,E9,E10)</f>
        <v>152294868.43070725</v>
      </c>
      <c r="F11" s="7"/>
      <c r="J11" s="26"/>
      <c r="K11" s="26" t="s">
        <v>34</v>
      </c>
      <c r="L11" s="26" t="s">
        <v>57</v>
      </c>
      <c r="M11" s="26">
        <v>2019</v>
      </c>
    </row>
    <row r="12" spans="1:13" ht="15.5" x14ac:dyDescent="0.4">
      <c r="A12" s="2">
        <v>10</v>
      </c>
      <c r="B12" s="5"/>
      <c r="C12" s="6"/>
      <c r="D12" s="6"/>
      <c r="E12" s="6"/>
      <c r="F12" s="6"/>
      <c r="J12" s="9" t="s">
        <v>48</v>
      </c>
      <c r="K12" s="37">
        <v>114521641</v>
      </c>
      <c r="L12" s="37">
        <v>101450670</v>
      </c>
      <c r="M12" s="40">
        <v>90736582</v>
      </c>
    </row>
    <row r="13" spans="1:13" ht="15.5" x14ac:dyDescent="0.4">
      <c r="A13" s="2">
        <v>11</v>
      </c>
      <c r="B13" s="49" t="s">
        <v>1</v>
      </c>
      <c r="C13" s="4" t="s">
        <v>9</v>
      </c>
      <c r="D13" s="4">
        <f>K12/L12-1</f>
        <v>0.12884065723765059</v>
      </c>
      <c r="E13" s="4">
        <f>(L12/M12)-1</f>
        <v>0.11807903453978463</v>
      </c>
      <c r="F13" s="7" t="s">
        <v>24</v>
      </c>
      <c r="J13" s="9" t="s">
        <v>7</v>
      </c>
      <c r="K13" s="37">
        <v>7035890</v>
      </c>
      <c r="L13" s="37">
        <v>4721692</v>
      </c>
      <c r="M13" s="40">
        <v>5776669</v>
      </c>
    </row>
    <row r="14" spans="1:13" ht="15.5" x14ac:dyDescent="0.4">
      <c r="A14" s="2">
        <v>12</v>
      </c>
      <c r="B14" s="49"/>
      <c r="C14" s="4" t="s">
        <v>10</v>
      </c>
      <c r="D14" s="4">
        <f>(K13/L13)-1</f>
        <v>0.49012049070545061</v>
      </c>
      <c r="E14" s="4">
        <f>(L13/M13)-1</f>
        <v>-0.18262721994284248</v>
      </c>
      <c r="F14" s="7" t="s">
        <v>20</v>
      </c>
      <c r="J14" s="9" t="s">
        <v>6</v>
      </c>
      <c r="K14" s="38">
        <v>53287660</v>
      </c>
      <c r="L14" s="38">
        <v>46122506</v>
      </c>
      <c r="M14" s="40">
        <v>37954298</v>
      </c>
    </row>
    <row r="15" spans="1:13" ht="15.5" x14ac:dyDescent="0.4">
      <c r="A15" s="2"/>
      <c r="B15" s="49"/>
      <c r="C15" s="4" t="s">
        <v>18</v>
      </c>
      <c r="D15" s="4">
        <f>K13/K14</f>
        <v>0.13203600983792496</v>
      </c>
      <c r="E15" s="4">
        <f>L13/L14</f>
        <v>0.10237284157977018</v>
      </c>
      <c r="F15" s="7" t="s">
        <v>19</v>
      </c>
      <c r="J15" s="26" t="s">
        <v>40</v>
      </c>
      <c r="K15" s="38">
        <v>168763425</v>
      </c>
      <c r="L15" s="38">
        <v>150634906</v>
      </c>
      <c r="M15" s="40">
        <v>141202135</v>
      </c>
    </row>
    <row r="16" spans="1:13" ht="15.5" x14ac:dyDescent="0.4">
      <c r="A16" s="2">
        <v>13</v>
      </c>
      <c r="B16" s="49"/>
      <c r="C16" s="8"/>
      <c r="D16" s="8"/>
      <c r="E16" s="8"/>
      <c r="F16" s="1"/>
      <c r="J16" s="1"/>
      <c r="K16" s="1"/>
      <c r="L16" s="1"/>
      <c r="M16" s="1"/>
    </row>
    <row r="17" spans="1:13" ht="15.5" x14ac:dyDescent="0.4">
      <c r="A17" s="2">
        <v>14</v>
      </c>
      <c r="B17" s="5"/>
      <c r="C17" s="6"/>
      <c r="D17" s="6"/>
      <c r="E17" s="6"/>
      <c r="F17" s="6"/>
      <c r="J17" s="53" t="s">
        <v>64</v>
      </c>
      <c r="K17" s="54"/>
      <c r="L17" s="54"/>
    </row>
    <row r="18" spans="1:13" ht="15.5" x14ac:dyDescent="0.4">
      <c r="A18" s="2">
        <v>15</v>
      </c>
      <c r="B18" s="49" t="s">
        <v>2</v>
      </c>
      <c r="C18" s="4" t="s">
        <v>13</v>
      </c>
      <c r="D18" s="4">
        <f>K13/K15</f>
        <v>4.1690846224529989E-2</v>
      </c>
      <c r="E18" s="4">
        <f>L13/L15</f>
        <v>3.1345271327749225E-2</v>
      </c>
      <c r="F18" s="7" t="s">
        <v>16</v>
      </c>
      <c r="J18" s="24"/>
      <c r="K18" s="28">
        <v>2021</v>
      </c>
      <c r="L18" s="26">
        <v>2020</v>
      </c>
      <c r="M18" s="26">
        <v>2019</v>
      </c>
    </row>
    <row r="19" spans="1:13" ht="15.5" x14ac:dyDescent="0.4">
      <c r="A19" s="2">
        <v>16</v>
      </c>
      <c r="B19" s="49"/>
      <c r="C19" s="4" t="s">
        <v>14</v>
      </c>
      <c r="D19" s="4">
        <f>K12/K9</f>
        <v>1577.7807919100628</v>
      </c>
      <c r="E19" s="4">
        <f>L12/L9</f>
        <v>1376.3674720861768</v>
      </c>
      <c r="F19" s="7" t="s">
        <v>15</v>
      </c>
      <c r="J19" s="24" t="s">
        <v>65</v>
      </c>
      <c r="K19" s="39">
        <v>8733152</v>
      </c>
      <c r="L19" s="38">
        <v>7578837</v>
      </c>
      <c r="M19" s="38">
        <v>7868722</v>
      </c>
    </row>
    <row r="20" spans="1:13" x14ac:dyDescent="0.3">
      <c r="J20" s="24" t="s">
        <v>66</v>
      </c>
      <c r="K20" s="39">
        <v>5444613</v>
      </c>
      <c r="L20" s="38">
        <v>4994996</v>
      </c>
      <c r="M20" s="38">
        <v>4772823</v>
      </c>
    </row>
    <row r="21" spans="1:13" x14ac:dyDescent="0.3">
      <c r="J21" s="24" t="s">
        <v>67</v>
      </c>
      <c r="K21" s="39">
        <v>18804012</v>
      </c>
      <c r="L21" s="38">
        <v>14797025</v>
      </c>
      <c r="M21" s="38">
        <v>12547898</v>
      </c>
    </row>
    <row r="22" spans="1:13" x14ac:dyDescent="0.3">
      <c r="J22" s="24" t="s">
        <v>68</v>
      </c>
      <c r="K22" s="39">
        <v>962906</v>
      </c>
      <c r="L22" s="38">
        <v>420537</v>
      </c>
      <c r="M22" s="38">
        <v>965955</v>
      </c>
    </row>
    <row r="23" spans="1:13" x14ac:dyDescent="0.3">
      <c r="J23" s="24" t="s">
        <v>54</v>
      </c>
      <c r="K23" s="38">
        <f>SUM(K19,K20,K21,K22)</f>
        <v>33944683</v>
      </c>
      <c r="L23" s="38">
        <f>SUM(L19,L20,L21,L22)</f>
        <v>27791395</v>
      </c>
      <c r="M23" s="38">
        <f>SUM(M19,M20,M21,M22)</f>
        <v>26155398</v>
      </c>
    </row>
  </sheetData>
  <mergeCells count="6">
    <mergeCell ref="J17:L17"/>
    <mergeCell ref="B1:C1"/>
    <mergeCell ref="B2:B6"/>
    <mergeCell ref="B8:B11"/>
    <mergeCell ref="B13:B16"/>
    <mergeCell ref="B18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指标</vt:lpstr>
      <vt:lpstr>声网</vt:lpstr>
      <vt:lpstr>大华股份(已完成)</vt:lpstr>
      <vt:lpstr>海康威视(已完成)</vt:lpstr>
      <vt:lpstr>恒宇信通(已完成)</vt:lpstr>
      <vt:lpstr>科大讯飞(已完成)</vt:lpstr>
      <vt:lpstr>视源股份(已完成)</vt:lpstr>
      <vt:lpstr>微芯瑞(已完成)</vt:lpstr>
      <vt:lpstr>中兴通讯(已完成)</vt:lpstr>
      <vt:lpstr>达安基因</vt:lpstr>
      <vt:lpstr>高奈特(已完成部分)</vt:lpstr>
      <vt:lpstr>东方电子(已完成)</vt:lpstr>
      <vt:lpstr>中软国际（中软国际)</vt:lpstr>
      <vt:lpstr>航新科技(已完成)</vt:lpstr>
      <vt:lpstr>百家云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2023-04-02T09:07:37Z</dcterms:modified>
</cp:coreProperties>
</file>