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u\Desktop\工商管理毕业论文\我的\企业年报及表格\"/>
    </mc:Choice>
  </mc:AlternateContent>
  <xr:revisionPtr revIDLastSave="0" documentId="13_ncr:1_{A21AC6AD-60CC-4682-92E7-9CA88E6C21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大华股份(已完成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E22" i="2"/>
  <c r="E5" i="2"/>
  <c r="E17" i="2"/>
  <c r="E16" i="2"/>
  <c r="E14" i="2"/>
  <c r="E13" i="2"/>
  <c r="E12" i="2"/>
  <c r="E10" i="2"/>
  <c r="E9" i="2"/>
  <c r="E8" i="2"/>
  <c r="E7" i="2"/>
  <c r="E4" i="2"/>
  <c r="E3" i="2"/>
  <c r="D21" i="2"/>
  <c r="E2" i="2"/>
  <c r="H20" i="2"/>
  <c r="H19" i="2"/>
  <c r="D19" i="2"/>
  <c r="D20" i="2"/>
  <c r="Q24" i="2"/>
  <c r="P24" i="2"/>
  <c r="H3" i="2" s="1"/>
  <c r="O24" i="2"/>
  <c r="H17" i="2"/>
  <c r="D17" i="2"/>
  <c r="H16" i="2"/>
  <c r="D16" i="2"/>
  <c r="H14" i="2"/>
  <c r="D14" i="2"/>
  <c r="H13" i="2"/>
  <c r="D13" i="2"/>
  <c r="H12" i="2"/>
  <c r="D12" i="2"/>
  <c r="H5" i="2"/>
  <c r="D5" i="2"/>
  <c r="D3" i="2"/>
</calcChain>
</file>

<file path=xl/sharedStrings.xml><?xml version="1.0" encoding="utf-8"?>
<sst xmlns="http://schemas.openxmlformats.org/spreadsheetml/2006/main" count="59" uniqueCount="52">
  <si>
    <t>序号</t>
    <phoneticPr fontId="2" type="noConversion"/>
  </si>
  <si>
    <t>评价指标</t>
    <phoneticPr fontId="2" type="noConversion"/>
  </si>
  <si>
    <t>值（2020）</t>
    <phoneticPr fontId="2" type="noConversion"/>
  </si>
  <si>
    <t>计算方法</t>
    <phoneticPr fontId="2" type="noConversion"/>
  </si>
  <si>
    <t>从业人数类型</t>
    <phoneticPr fontId="2" type="noConversion"/>
  </si>
  <si>
    <t>从业人数（2021）</t>
    <phoneticPr fontId="2" type="noConversion"/>
  </si>
  <si>
    <t>从业人数（2020）</t>
    <phoneticPr fontId="2" type="noConversion"/>
  </si>
  <si>
    <t>技术创新力</t>
    <phoneticPr fontId="2" type="noConversion"/>
  </si>
  <si>
    <t>研发经费投入</t>
    <phoneticPr fontId="2" type="noConversion"/>
  </si>
  <si>
    <t>研发</t>
    <phoneticPr fontId="2" type="noConversion"/>
  </si>
  <si>
    <t>研发经费投入比例</t>
    <phoneticPr fontId="2" type="noConversion"/>
  </si>
  <si>
    <t>销售</t>
    <phoneticPr fontId="2" type="noConversion"/>
  </si>
  <si>
    <t>技术人员数量</t>
    <phoneticPr fontId="2" type="noConversion"/>
  </si>
  <si>
    <t>供应链</t>
    <phoneticPr fontId="2" type="noConversion"/>
  </si>
  <si>
    <t>技术人员比重</t>
    <phoneticPr fontId="2" type="noConversion"/>
  </si>
  <si>
    <t>管理</t>
    <phoneticPr fontId="2" type="noConversion"/>
  </si>
  <si>
    <t>专业支持</t>
    <phoneticPr fontId="2" type="noConversion"/>
  </si>
  <si>
    <t>企业规模竞争力</t>
    <phoneticPr fontId="2" type="noConversion"/>
  </si>
  <si>
    <t>营业收入</t>
    <phoneticPr fontId="2" type="noConversion"/>
  </si>
  <si>
    <t>合计</t>
    <phoneticPr fontId="2" type="noConversion"/>
  </si>
  <si>
    <t>净资产</t>
    <phoneticPr fontId="2" type="noConversion"/>
  </si>
  <si>
    <t>净利润</t>
    <phoneticPr fontId="2" type="noConversion"/>
  </si>
  <si>
    <t>2021年</t>
    <phoneticPr fontId="2" type="noConversion"/>
  </si>
  <si>
    <t>2020年</t>
    <phoneticPr fontId="2" type="noConversion"/>
  </si>
  <si>
    <t>从业人数</t>
    <phoneticPr fontId="2" type="noConversion"/>
  </si>
  <si>
    <t>可持续发展竞争力</t>
    <phoneticPr fontId="2" type="noConversion"/>
  </si>
  <si>
    <t>营业增长率</t>
    <phoneticPr fontId="2" type="noConversion"/>
  </si>
  <si>
    <t>（当年那营业收入/上年营业收入)-1</t>
    <phoneticPr fontId="2" type="noConversion"/>
  </si>
  <si>
    <t>净利润增长率</t>
    <phoneticPr fontId="2" type="noConversion"/>
  </si>
  <si>
    <t>（当年净利润/上年净利润）-1</t>
    <phoneticPr fontId="2" type="noConversion"/>
  </si>
  <si>
    <t>净资产利润率</t>
    <phoneticPr fontId="2" type="noConversion"/>
  </si>
  <si>
    <t>净利润/净资产</t>
    <phoneticPr fontId="2" type="noConversion"/>
  </si>
  <si>
    <t>总资产</t>
    <phoneticPr fontId="2" type="noConversion"/>
  </si>
  <si>
    <t>资产管理竞争力</t>
    <phoneticPr fontId="2" type="noConversion"/>
  </si>
  <si>
    <t>总资产贡献</t>
    <phoneticPr fontId="2" type="noConversion"/>
  </si>
  <si>
    <t>净利润/总资产</t>
    <phoneticPr fontId="2" type="noConversion"/>
  </si>
  <si>
    <t>员工劳动效率</t>
    <phoneticPr fontId="2" type="noConversion"/>
  </si>
  <si>
    <t>收入/人员数</t>
    <phoneticPr fontId="2" type="noConversion"/>
  </si>
  <si>
    <t>相关费用</t>
    <phoneticPr fontId="2" type="noConversion"/>
  </si>
  <si>
    <t xml:space="preserve">销售费用 </t>
    <phoneticPr fontId="2" type="noConversion"/>
  </si>
  <si>
    <t>管理费用</t>
    <phoneticPr fontId="2" type="noConversion"/>
  </si>
  <si>
    <t>研发费用</t>
    <phoneticPr fontId="2" type="noConversion"/>
  </si>
  <si>
    <t>财务费用</t>
    <phoneticPr fontId="2" type="noConversion"/>
  </si>
  <si>
    <t>最大值</t>
    <phoneticPr fontId="2" type="noConversion"/>
  </si>
  <si>
    <t>最小值</t>
    <phoneticPr fontId="2" type="noConversion"/>
  </si>
  <si>
    <t>正向化处理结果</t>
    <phoneticPr fontId="2" type="noConversion"/>
  </si>
  <si>
    <t>熵值</t>
    <phoneticPr fontId="2" type="noConversion"/>
  </si>
  <si>
    <t>权重</t>
    <phoneticPr fontId="2" type="noConversion"/>
  </si>
  <si>
    <t>值（2021)（单位:万元）</t>
    <phoneticPr fontId="2" type="noConversion"/>
  </si>
  <si>
    <t>正向化处理结果总计</t>
    <phoneticPr fontId="2" type="noConversion"/>
  </si>
  <si>
    <t>最大值-最小值</t>
    <phoneticPr fontId="2" type="noConversion"/>
  </si>
  <si>
    <t xml:space="preserve">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</si>
</sst>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0000_);[Red]\(0.00000\)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6" borderId="0" xfId="0" applyFill="1"/>
    <xf numFmtId="0" fontId="0" fillId="6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4" fillId="4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1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D05-9ACD-4479-A289-05E7576C8D54}">
  <dimension ref="A1:Q24"/>
  <sheetViews>
    <sheetView tabSelected="1" topLeftCell="J1" zoomScale="85" zoomScaleNormal="85" workbookViewId="0">
      <selection activeCell="C14" sqref="C14"/>
    </sheetView>
  </sheetViews>
  <sheetFormatPr defaultRowHeight="14" x14ac:dyDescent="0.3"/>
  <cols>
    <col min="1" max="1" width="9.9140625" customWidth="1"/>
    <col min="2" max="12" width="29.25" customWidth="1"/>
    <col min="14" max="14" width="21" customWidth="1"/>
    <col min="15" max="15" width="24.1640625" customWidth="1"/>
    <col min="16" max="16" width="22.08203125" customWidth="1"/>
    <col min="17" max="17" width="16.6640625" customWidth="1"/>
  </cols>
  <sheetData>
    <row r="1" spans="1:17" ht="15.5" x14ac:dyDescent="0.4">
      <c r="A1" s="1" t="s">
        <v>0</v>
      </c>
      <c r="B1" s="25" t="s">
        <v>1</v>
      </c>
      <c r="C1" s="2"/>
      <c r="D1" s="3" t="s">
        <v>48</v>
      </c>
      <c r="E1" s="3" t="s">
        <v>45</v>
      </c>
      <c r="F1" s="3" t="s">
        <v>46</v>
      </c>
      <c r="G1" s="3" t="s">
        <v>47</v>
      </c>
      <c r="H1" s="3" t="s">
        <v>2</v>
      </c>
      <c r="I1" s="3" t="s">
        <v>45</v>
      </c>
      <c r="J1" s="3" t="s">
        <v>46</v>
      </c>
      <c r="K1" s="3" t="s">
        <v>47</v>
      </c>
      <c r="L1" s="1" t="s">
        <v>3</v>
      </c>
      <c r="N1" s="4" t="s">
        <v>4</v>
      </c>
      <c r="O1" s="4" t="s">
        <v>5</v>
      </c>
      <c r="P1" s="4" t="s">
        <v>6</v>
      </c>
    </row>
    <row r="2" spans="1:17" ht="15.5" x14ac:dyDescent="0.4">
      <c r="A2" s="5">
        <v>1</v>
      </c>
      <c r="B2" s="26" t="s">
        <v>7</v>
      </c>
      <c r="C2" s="6" t="s">
        <v>8</v>
      </c>
      <c r="D2" s="7">
        <v>249710940.58000001</v>
      </c>
      <c r="E2" s="42">
        <f>((D2-D20)/(D19-D20))+1</f>
        <v>1.0076049123053463</v>
      </c>
      <c r="F2" s="7" t="s">
        <v>51</v>
      </c>
      <c r="G2" s="7"/>
      <c r="H2" s="8">
        <v>2342474614.79</v>
      </c>
      <c r="I2" s="8"/>
      <c r="J2" s="8"/>
      <c r="K2" s="8"/>
      <c r="L2" s="9"/>
      <c r="N2" s="10" t="s">
        <v>9</v>
      </c>
      <c r="O2" s="11">
        <v>11388</v>
      </c>
      <c r="P2" s="11">
        <v>8998</v>
      </c>
    </row>
    <row r="3" spans="1:17" ht="15.5" x14ac:dyDescent="0.4">
      <c r="A3" s="5">
        <v>2</v>
      </c>
      <c r="B3" s="26"/>
      <c r="C3" s="6" t="s">
        <v>10</v>
      </c>
      <c r="D3" s="12">
        <f>O22/O24</f>
        <v>0.48072422478489774</v>
      </c>
      <c r="E3" s="43">
        <f>((D3-D20)/D21)+1</f>
        <v>1.0000000000232563</v>
      </c>
      <c r="F3" s="12"/>
      <c r="G3" s="12"/>
      <c r="H3" s="12">
        <f>P22/P24</f>
        <v>0.5207776598389513</v>
      </c>
      <c r="I3" s="12"/>
      <c r="J3" s="12"/>
      <c r="K3" s="12"/>
      <c r="L3" s="13"/>
      <c r="N3" s="10" t="s">
        <v>11</v>
      </c>
      <c r="O3" s="11">
        <v>4483</v>
      </c>
      <c r="P3" s="11">
        <v>3433</v>
      </c>
    </row>
    <row r="4" spans="1:17" ht="15.5" x14ac:dyDescent="0.4">
      <c r="A4" s="5">
        <v>3</v>
      </c>
      <c r="B4" s="26"/>
      <c r="C4" s="6" t="s">
        <v>12</v>
      </c>
      <c r="D4" s="11">
        <v>11388</v>
      </c>
      <c r="E4" s="44">
        <f>((D4-D20)/D21)+1</f>
        <v>1.0000003468285872</v>
      </c>
      <c r="F4" s="11"/>
      <c r="G4" s="11"/>
      <c r="H4" s="11">
        <v>8998</v>
      </c>
      <c r="I4" s="11"/>
      <c r="J4" s="11"/>
      <c r="K4" s="11"/>
      <c r="L4" s="13"/>
      <c r="N4" s="10" t="s">
        <v>13</v>
      </c>
      <c r="O4" s="11">
        <v>4770</v>
      </c>
      <c r="P4" s="11">
        <v>2991</v>
      </c>
    </row>
    <row r="5" spans="1:17" ht="15.5" x14ac:dyDescent="0.4">
      <c r="A5" s="5"/>
      <c r="B5" s="26"/>
      <c r="C5" s="6" t="s">
        <v>14</v>
      </c>
      <c r="D5" s="12">
        <f>O2/O7</f>
        <v>0.49807557732680197</v>
      </c>
      <c r="E5" s="12">
        <f>((D5-D20)/D21)+1</f>
        <v>1.0000000000237848</v>
      </c>
      <c r="F5" s="12"/>
      <c r="G5" s="12"/>
      <c r="H5" s="6">
        <f>P2/P7</f>
        <v>0.52159295113326765</v>
      </c>
      <c r="I5" s="6"/>
      <c r="J5" s="6"/>
      <c r="K5" s="6"/>
      <c r="L5" s="13"/>
      <c r="N5" s="10" t="s">
        <v>15</v>
      </c>
      <c r="O5" s="11">
        <v>402</v>
      </c>
      <c r="P5" s="10">
        <v>356</v>
      </c>
    </row>
    <row r="6" spans="1:17" ht="15.5" x14ac:dyDescent="0.4">
      <c r="A6" s="5">
        <v>5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N6" s="10" t="s">
        <v>16</v>
      </c>
      <c r="O6" s="9"/>
      <c r="P6" s="11">
        <v>1473</v>
      </c>
    </row>
    <row r="7" spans="1:17" ht="15.5" x14ac:dyDescent="0.4">
      <c r="A7" s="5">
        <v>6</v>
      </c>
      <c r="B7" s="26" t="s">
        <v>17</v>
      </c>
      <c r="C7" s="6" t="s">
        <v>18</v>
      </c>
      <c r="D7" s="12">
        <v>32835479336.849998</v>
      </c>
      <c r="E7" s="12">
        <f>((D7-D20)/D21)+1</f>
        <v>2</v>
      </c>
      <c r="F7" s="12"/>
      <c r="G7" s="12"/>
      <c r="H7" s="8">
        <v>26465968181.099998</v>
      </c>
      <c r="I7" s="8"/>
      <c r="J7" s="8"/>
      <c r="K7" s="8"/>
      <c r="L7" s="13"/>
      <c r="N7" s="10" t="s">
        <v>19</v>
      </c>
      <c r="O7" s="11">
        <v>22864</v>
      </c>
      <c r="P7" s="11">
        <v>17251</v>
      </c>
    </row>
    <row r="8" spans="1:17" ht="15.5" x14ac:dyDescent="0.4">
      <c r="A8" s="5">
        <v>7</v>
      </c>
      <c r="B8" s="26"/>
      <c r="C8" s="6" t="s">
        <v>20</v>
      </c>
      <c r="D8" s="12">
        <v>24567079571.029999</v>
      </c>
      <c r="E8" s="12">
        <f>((D8-D20)/D21)+1</f>
        <v>1.7481870241355224</v>
      </c>
      <c r="F8" s="12"/>
      <c r="G8" s="12"/>
      <c r="H8" s="8">
        <v>2995579590</v>
      </c>
      <c r="I8" s="8"/>
      <c r="J8" s="8"/>
      <c r="K8" s="8"/>
      <c r="L8" s="13"/>
    </row>
    <row r="9" spans="1:17" ht="15.5" x14ac:dyDescent="0.4">
      <c r="A9" s="5">
        <v>8</v>
      </c>
      <c r="B9" s="26"/>
      <c r="C9" s="6" t="s">
        <v>21</v>
      </c>
      <c r="D9" s="12">
        <v>3414235444.04</v>
      </c>
      <c r="E9" s="12">
        <f>((D9-D20)/D21)+1</f>
        <v>1.1039800701329134</v>
      </c>
      <c r="F9" s="12"/>
      <c r="G9" s="12"/>
      <c r="H9" s="8">
        <v>3411546572.5799999</v>
      </c>
      <c r="I9" s="8"/>
      <c r="J9" s="8"/>
      <c r="K9" s="8"/>
      <c r="L9" s="13"/>
      <c r="N9" s="15"/>
      <c r="O9" s="15" t="s">
        <v>22</v>
      </c>
      <c r="P9" s="15" t="s">
        <v>23</v>
      </c>
      <c r="Q9" s="15">
        <v>2019</v>
      </c>
    </row>
    <row r="10" spans="1:17" ht="15.5" x14ac:dyDescent="0.4">
      <c r="A10" s="5">
        <v>9</v>
      </c>
      <c r="B10" s="26"/>
      <c r="C10" s="6" t="s">
        <v>24</v>
      </c>
      <c r="D10" s="8">
        <v>22864</v>
      </c>
      <c r="E10" s="8">
        <f>((D10-D20)/D21)+1</f>
        <v>1.0000006963285863</v>
      </c>
      <c r="F10" s="8"/>
      <c r="G10" s="8"/>
      <c r="H10" s="8">
        <v>17251</v>
      </c>
      <c r="I10" s="8"/>
      <c r="J10" s="8"/>
      <c r="K10" s="8"/>
      <c r="L10" s="13"/>
      <c r="N10" s="15"/>
      <c r="O10" s="15"/>
      <c r="P10" s="15"/>
      <c r="Q10" s="16"/>
    </row>
    <row r="11" spans="1:17" ht="15.5" x14ac:dyDescent="0.4">
      <c r="A11" s="5">
        <v>10</v>
      </c>
      <c r="B11" s="27"/>
      <c r="C11" s="14"/>
      <c r="D11" s="14"/>
      <c r="E11" s="14"/>
      <c r="F11" s="14"/>
      <c r="G11" s="14"/>
      <c r="H11" s="14"/>
      <c r="I11" s="14"/>
      <c r="J11" s="14"/>
      <c r="K11" s="14"/>
      <c r="L11" s="14"/>
      <c r="N11" s="15" t="s">
        <v>18</v>
      </c>
      <c r="O11" s="17">
        <v>32835479336.849998</v>
      </c>
      <c r="P11" s="17">
        <v>26465968181.099998</v>
      </c>
      <c r="Q11" s="18">
        <v>26149430652.419998</v>
      </c>
    </row>
    <row r="12" spans="1:17" ht="15.5" x14ac:dyDescent="0.4">
      <c r="A12" s="5">
        <v>11</v>
      </c>
      <c r="B12" s="26" t="s">
        <v>25</v>
      </c>
      <c r="C12" s="6" t="s">
        <v>26</v>
      </c>
      <c r="D12" s="12">
        <f>(O11/P11)-1</f>
        <v>0.24066798207286544</v>
      </c>
      <c r="E12" s="12">
        <f>((D12-D20)/D21)+1</f>
        <v>1.0000000000159455</v>
      </c>
      <c r="F12" s="12"/>
      <c r="G12" s="12"/>
      <c r="H12" s="12">
        <f>(P11/Q11)-1</f>
        <v>1.2104949162658141E-2</v>
      </c>
      <c r="I12" s="12"/>
      <c r="J12" s="12"/>
      <c r="K12" s="12"/>
      <c r="L12" s="13" t="s">
        <v>27</v>
      </c>
      <c r="N12" s="15" t="s">
        <v>21</v>
      </c>
      <c r="O12" s="17">
        <v>3411546572.5799999</v>
      </c>
      <c r="P12" s="17">
        <v>4757463474.8999996</v>
      </c>
      <c r="Q12" s="18">
        <v>3160858484.54</v>
      </c>
    </row>
    <row r="13" spans="1:17" ht="15.5" x14ac:dyDescent="0.4">
      <c r="A13" s="5">
        <v>12</v>
      </c>
      <c r="B13" s="26"/>
      <c r="C13" s="6" t="s">
        <v>28</v>
      </c>
      <c r="D13" s="12">
        <f>(O12/P12)-1</f>
        <v>-0.28290640788330812</v>
      </c>
      <c r="E13" s="12">
        <f>((D19-D13)/D21)+1</f>
        <v>2</v>
      </c>
      <c r="F13" s="12"/>
      <c r="G13" s="12"/>
      <c r="H13" s="12">
        <f>(P12/Q12)-1</f>
        <v>0.50511751733559618</v>
      </c>
      <c r="I13" s="12"/>
      <c r="J13" s="12"/>
      <c r="K13" s="12"/>
      <c r="L13" s="13" t="s">
        <v>29</v>
      </c>
      <c r="N13" s="15" t="s">
        <v>20</v>
      </c>
      <c r="O13" s="17">
        <v>2994550730</v>
      </c>
      <c r="P13" s="17">
        <v>20703046780.73</v>
      </c>
      <c r="Q13" s="18">
        <v>15764798715.23</v>
      </c>
    </row>
    <row r="14" spans="1:17" ht="15.5" x14ac:dyDescent="0.4">
      <c r="A14" s="5"/>
      <c r="B14" s="26"/>
      <c r="C14" s="6" t="s">
        <v>30</v>
      </c>
      <c r="D14" s="12">
        <f>O12/O13</f>
        <v>1.1392515539651586</v>
      </c>
      <c r="E14" s="12">
        <f>((D14-D20)/D21)+1</f>
        <v>1.0000000000433116</v>
      </c>
      <c r="F14" s="12"/>
      <c r="G14" s="12"/>
      <c r="H14" s="12">
        <f>P12/P13</f>
        <v>0.22979533038239355</v>
      </c>
      <c r="I14" s="12"/>
      <c r="J14" s="12"/>
      <c r="K14" s="12"/>
      <c r="L14" s="13" t="s">
        <v>31</v>
      </c>
      <c r="N14" s="15" t="s">
        <v>32</v>
      </c>
      <c r="O14" s="17">
        <v>30917025922.02</v>
      </c>
      <c r="P14" s="17">
        <v>25827894227.07</v>
      </c>
      <c r="Q14" s="18">
        <v>20532896739.029999</v>
      </c>
    </row>
    <row r="15" spans="1:17" ht="15.5" x14ac:dyDescent="0.4">
      <c r="A15" s="5">
        <v>14</v>
      </c>
      <c r="B15" s="27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7" ht="15.5" x14ac:dyDescent="0.4">
      <c r="A16" s="5">
        <v>15</v>
      </c>
      <c r="B16" s="26" t="s">
        <v>33</v>
      </c>
      <c r="C16" s="6" t="s">
        <v>34</v>
      </c>
      <c r="D16" s="12">
        <f>O12/O14</f>
        <v>0.11034523764299714</v>
      </c>
      <c r="E16" s="12">
        <f>((D16-D20)/D21)+1</f>
        <v>1.0000000000119764</v>
      </c>
      <c r="F16" s="12"/>
      <c r="G16" s="12"/>
      <c r="H16" s="12">
        <f>P12/P14</f>
        <v>0.18419865874755451</v>
      </c>
      <c r="I16" s="12"/>
      <c r="J16" s="12"/>
      <c r="K16" s="12"/>
      <c r="L16" s="13" t="s">
        <v>35</v>
      </c>
    </row>
    <row r="17" spans="1:17" ht="15.5" x14ac:dyDescent="0.4">
      <c r="A17" s="5">
        <v>16</v>
      </c>
      <c r="B17" s="26"/>
      <c r="C17" s="6" t="s">
        <v>36</v>
      </c>
      <c r="D17" s="12">
        <f>O11/O7</f>
        <v>1436121.3845718158</v>
      </c>
      <c r="E17" s="12">
        <f>((D17-D20)/D21)+1</f>
        <v>1.0000437368875519</v>
      </c>
      <c r="F17" s="12"/>
      <c r="G17" s="12"/>
      <c r="H17" s="12">
        <f>P11/P7</f>
        <v>1534170.0875949219</v>
      </c>
      <c r="I17" s="12"/>
      <c r="J17" s="12"/>
      <c r="K17" s="12"/>
      <c r="L17" s="13" t="s">
        <v>37</v>
      </c>
    </row>
    <row r="18" spans="1:17" x14ac:dyDescent="0.3">
      <c r="A18" s="3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N18" s="19" t="s">
        <v>38</v>
      </c>
      <c r="O18" s="20"/>
      <c r="P18" s="20"/>
      <c r="Q18" s="10"/>
    </row>
    <row r="19" spans="1:17" x14ac:dyDescent="0.3">
      <c r="A19" s="34" t="s">
        <v>43</v>
      </c>
      <c r="B19" s="35"/>
      <c r="C19" s="36"/>
      <c r="D19" s="41">
        <f>MAX(D2,D3,D4,D5,D7,D8,D9,D10,D12,D13,D14,D16,D17)</f>
        <v>32835479336.849998</v>
      </c>
      <c r="E19" s="37"/>
      <c r="F19" s="29"/>
      <c r="G19" s="30"/>
      <c r="H19" s="8">
        <f>MAX(H2,H3,H4,H5,H7,H8,H9,H10,H12,H13,H14,H16,H17)</f>
        <v>26465968181.099998</v>
      </c>
      <c r="I19" s="37"/>
      <c r="J19" s="29"/>
      <c r="K19" s="29"/>
      <c r="L19" s="30"/>
      <c r="N19" s="21"/>
      <c r="O19" s="22">
        <v>2021</v>
      </c>
      <c r="P19" s="15">
        <v>2020</v>
      </c>
      <c r="Q19" s="15">
        <v>2019</v>
      </c>
    </row>
    <row r="20" spans="1:17" x14ac:dyDescent="0.3">
      <c r="A20" s="34" t="s">
        <v>44</v>
      </c>
      <c r="B20" s="35"/>
      <c r="C20" s="36"/>
      <c r="D20" s="8">
        <f>MIN(D2,D3,D4,D5,D7,D8,D9,D10,D12,D13,D14,D16,D17)</f>
        <v>-0.28290640788330812</v>
      </c>
      <c r="E20" s="46"/>
      <c r="F20" s="47"/>
      <c r="G20" s="48"/>
      <c r="H20" s="8">
        <f>MIN(H2,H3,H4,H5,H7,H8,H9,H10,H12,H13,H14,H16,H17)</f>
        <v>1.2104949162658141E-2</v>
      </c>
      <c r="I20" s="46"/>
      <c r="J20" s="47"/>
      <c r="K20" s="47"/>
      <c r="L20" s="48"/>
      <c r="N20" s="21" t="s">
        <v>39</v>
      </c>
      <c r="O20" s="23">
        <v>2259362660.46</v>
      </c>
      <c r="P20" s="8">
        <v>1706397097.75</v>
      </c>
      <c r="Q20" s="24">
        <v>3952947275.8200002</v>
      </c>
    </row>
    <row r="21" spans="1:17" x14ac:dyDescent="0.3">
      <c r="A21" s="28" t="s">
        <v>50</v>
      </c>
      <c r="B21" s="28"/>
      <c r="C21" s="28"/>
      <c r="D21" s="8">
        <f>D19-D20</f>
        <v>32835479337.132904</v>
      </c>
      <c r="E21" s="31"/>
      <c r="F21" s="32"/>
      <c r="G21" s="33"/>
      <c r="H21" s="8">
        <f>H19-H20</f>
        <v>26465968181.087894</v>
      </c>
      <c r="I21" s="31"/>
      <c r="J21" s="32"/>
      <c r="K21" s="32"/>
      <c r="L21" s="33"/>
      <c r="N21" s="21" t="s">
        <v>40</v>
      </c>
      <c r="O21" s="23">
        <v>548096369.70000005</v>
      </c>
      <c r="P21" s="8">
        <v>443452678.14999998</v>
      </c>
      <c r="Q21" s="24">
        <v>740880944.66999996</v>
      </c>
    </row>
    <row r="22" spans="1:17" x14ac:dyDescent="0.3">
      <c r="A22" s="40" t="s">
        <v>49</v>
      </c>
      <c r="B22" s="40"/>
      <c r="C22" s="40"/>
      <c r="D22" s="45"/>
      <c r="E22" s="44">
        <f>SUM(E2,E3,E4,E5,E7,E8,E9,E10,E12,E13,E14,E16,E17)</f>
        <v>15.859816786736779</v>
      </c>
      <c r="N22" s="21" t="s">
        <v>41</v>
      </c>
      <c r="O22" s="23">
        <v>2610573358.3200002</v>
      </c>
      <c r="P22" s="8">
        <v>2342474614.79</v>
      </c>
      <c r="Q22" s="24">
        <v>2794219504.2800002</v>
      </c>
    </row>
    <row r="23" spans="1:17" x14ac:dyDescent="0.3">
      <c r="N23" s="21" t="s">
        <v>42</v>
      </c>
      <c r="O23" s="23">
        <v>12468559.310000001</v>
      </c>
      <c r="P23" s="8">
        <v>5707678.3399999999</v>
      </c>
      <c r="Q23" s="24">
        <v>-70077580.109999999</v>
      </c>
    </row>
    <row r="24" spans="1:17" x14ac:dyDescent="0.3">
      <c r="N24" s="21" t="s">
        <v>19</v>
      </c>
      <c r="O24" s="23">
        <f>SUM(O20,O21,O22,O23)</f>
        <v>5430500947.79</v>
      </c>
      <c r="P24" s="8">
        <f>SUM(P20,P21,P22,P23)</f>
        <v>4498032069.0300007</v>
      </c>
      <c r="Q24" s="24">
        <f>SUM(Q20,Q21,Q22,Q23)</f>
        <v>7417970144.6600008</v>
      </c>
    </row>
  </sheetData>
  <mergeCells count="12">
    <mergeCell ref="A20:C20"/>
    <mergeCell ref="A19:C19"/>
    <mergeCell ref="A21:C21"/>
    <mergeCell ref="A22:D22"/>
    <mergeCell ref="E19:G21"/>
    <mergeCell ref="I19:L21"/>
    <mergeCell ref="B1:C1"/>
    <mergeCell ref="B2:B5"/>
    <mergeCell ref="B7:B10"/>
    <mergeCell ref="B12:B14"/>
    <mergeCell ref="B16:B17"/>
    <mergeCell ref="N18:P18"/>
  </mergeCells>
  <phoneticPr fontId="2" type="noConversion"/>
  <dataValidations disablePrompts="1" count="1">
    <dataValidation type="decimal" allowBlank="1" showInputMessage="1" showErrorMessage="1" sqref="O20:O24" xr:uid="{6FFBC5E6-E076-4153-A05B-F51F9A438A37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18" sqref="A18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大华股份(已完成)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2015-06-05T18:19:34Z</dcterms:created>
  <dcterms:modified xsi:type="dcterms:W3CDTF">2023-04-12T16:41:25Z</dcterms:modified>
</cp:coreProperties>
</file>