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Sunnyvale_Football/"/>
    </mc:Choice>
  </mc:AlternateContent>
  <xr:revisionPtr revIDLastSave="6" documentId="13_ncr:1_{EAFC11A6-5285-4A64-B204-643420D4623C}" xr6:coauthVersionLast="47" xr6:coauthVersionMax="47" xr10:uidLastSave="{3487E0BA-3D2F-4865-BB23-C452CE1D0F58}"/>
  <bookViews>
    <workbookView xWindow="-108" yWindow="-108" windowWidth="23256" windowHeight="12456" xr2:uid="{00000000-000D-0000-FFFF-FFFF00000000}"/>
  </bookViews>
  <sheets>
    <sheet name="Overall" sheetId="24" r:id="rId1"/>
    <sheet name="Season Records" sheetId="17" r:id="rId2"/>
    <sheet name="2024-25" sheetId="23" r:id="rId3"/>
    <sheet name="2022-23" sheetId="21" r:id="rId4"/>
    <sheet name="2020-21" sheetId="15" r:id="rId5"/>
    <sheet name="2018-19" sheetId="14" r:id="rId6"/>
    <sheet name="2016-17" sheetId="11" r:id="rId7"/>
    <sheet name="2014-15" sheetId="10" r:id="rId8"/>
    <sheet name="2012-13" sheetId="7" r:id="rId9"/>
    <sheet name="2010-11" sheetId="6" r:id="rId10"/>
    <sheet name="Yearly Success" sheetId="26" r:id="rId11"/>
    <sheet name="Yearly Success Adjusted" sheetId="27" r:id="rId12"/>
    <sheet name="Pre-UIL" sheetId="4" r:id="rId13"/>
  </sheets>
  <definedNames>
    <definedName name="_xlnm.Print_Area" localSheetId="1">'Season Records'!$B$2:$L$83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2" i="24" l="1"/>
  <c r="B16" i="27"/>
  <c r="D16" i="27"/>
  <c r="E16" i="27"/>
  <c r="F16" i="27"/>
  <c r="C16" i="27"/>
  <c r="F15" i="27"/>
  <c r="D15" i="27"/>
  <c r="C15" i="27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C5" i="26"/>
  <c r="C6" i="26"/>
  <c r="C7" i="26"/>
  <c r="E7" i="26" s="1"/>
  <c r="C8" i="26"/>
  <c r="C9" i="26"/>
  <c r="E9" i="26" s="1"/>
  <c r="C10" i="26"/>
  <c r="C11" i="26"/>
  <c r="C12" i="26"/>
  <c r="C13" i="26"/>
  <c r="E13" i="26" s="1"/>
  <c r="C14" i="26"/>
  <c r="C15" i="26"/>
  <c r="C16" i="26"/>
  <c r="C17" i="26"/>
  <c r="D4" i="26"/>
  <c r="C4" i="26"/>
  <c r="E12" i="26" l="1"/>
  <c r="E14" i="26"/>
  <c r="E10" i="26"/>
  <c r="E17" i="26"/>
  <c r="E5" i="26"/>
  <c r="E15" i="26"/>
  <c r="E4" i="26"/>
  <c r="E11" i="26"/>
  <c r="E8" i="26"/>
  <c r="E6" i="26"/>
  <c r="E16" i="26"/>
  <c r="E15" i="27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1" i="24"/>
  <c r="M122" i="24"/>
  <c r="M123" i="24"/>
  <c r="M124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2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21" i="24"/>
  <c r="L20" i="24"/>
  <c r="L19" i="24"/>
  <c r="L18" i="24"/>
  <c r="L17" i="24"/>
  <c r="L16" i="24"/>
  <c r="L15" i="24"/>
  <c r="L14" i="24"/>
  <c r="L13" i="24"/>
  <c r="L12" i="24"/>
  <c r="L2" i="24"/>
  <c r="L3" i="24"/>
  <c r="L4" i="24"/>
  <c r="L5" i="24"/>
  <c r="L6" i="24"/>
  <c r="L7" i="24"/>
  <c r="L8" i="24"/>
  <c r="L9" i="24"/>
  <c r="L10" i="24"/>
  <c r="L11" i="24"/>
  <c r="L24" i="6"/>
  <c r="L25" i="6"/>
  <c r="L26" i="6"/>
  <c r="L27" i="6"/>
  <c r="L28" i="6"/>
  <c r="L29" i="6"/>
  <c r="L30" i="6"/>
  <c r="L31" i="6"/>
  <c r="L32" i="6"/>
  <c r="L23" i="6"/>
  <c r="L5" i="6"/>
  <c r="L6" i="6"/>
  <c r="L7" i="6"/>
  <c r="L8" i="6"/>
  <c r="L9" i="6"/>
  <c r="L10" i="6"/>
  <c r="L11" i="6"/>
  <c r="L12" i="6"/>
  <c r="L13" i="6"/>
  <c r="L4" i="6"/>
  <c r="H40" i="23"/>
  <c r="H41" i="23" s="1"/>
  <c r="G40" i="23"/>
  <c r="G41" i="23" s="1"/>
  <c r="G39" i="23"/>
  <c r="H38" i="23"/>
  <c r="H39" i="23" s="1"/>
  <c r="G38" i="23"/>
  <c r="H36" i="23"/>
  <c r="H37" i="23" s="1"/>
  <c r="G36" i="23"/>
  <c r="G37" i="23" s="1"/>
  <c r="H21" i="23"/>
  <c r="G21" i="23"/>
  <c r="H20" i="23"/>
  <c r="G20" i="23"/>
  <c r="H19" i="23"/>
  <c r="H18" i="23"/>
  <c r="G18" i="23"/>
  <c r="G19" i="23" s="1"/>
  <c r="H17" i="23"/>
  <c r="H16" i="23"/>
  <c r="G16" i="23"/>
  <c r="G17" i="23" s="1"/>
  <c r="I57" i="17"/>
  <c r="H57" i="17"/>
  <c r="G57" i="17"/>
  <c r="F57" i="17"/>
  <c r="I84" i="17"/>
  <c r="H84" i="17"/>
  <c r="G84" i="17"/>
  <c r="F84" i="17"/>
  <c r="I29" i="17"/>
  <c r="H29" i="17"/>
  <c r="G29" i="17"/>
  <c r="F29" i="17"/>
  <c r="H39" i="21"/>
  <c r="G39" i="21"/>
  <c r="G76" i="17"/>
  <c r="F76" i="17"/>
  <c r="G48" i="17"/>
  <c r="F48" i="17"/>
  <c r="E57" i="17" l="1"/>
  <c r="L57" i="17" s="1"/>
  <c r="E76" i="17"/>
  <c r="G20" i="17"/>
  <c r="F20" i="17"/>
  <c r="E48" i="17"/>
  <c r="H21" i="21"/>
  <c r="K75" i="17" s="1"/>
  <c r="G21" i="21"/>
  <c r="J75" i="17" s="1"/>
  <c r="G75" i="17"/>
  <c r="F75" i="17"/>
  <c r="H20" i="21"/>
  <c r="I75" i="17" s="1"/>
  <c r="G20" i="21"/>
  <c r="H75" i="17" s="1"/>
  <c r="G47" i="17"/>
  <c r="F47" i="17"/>
  <c r="G19" i="17"/>
  <c r="F19" i="17"/>
  <c r="H41" i="21"/>
  <c r="G41" i="21"/>
  <c r="H37" i="21"/>
  <c r="H38" i="21" s="1"/>
  <c r="K20" i="17" s="1"/>
  <c r="G37" i="21"/>
  <c r="G38" i="21" s="1"/>
  <c r="J20" i="17" s="1"/>
  <c r="H18" i="21"/>
  <c r="H19" i="21" s="1"/>
  <c r="K47" i="17" s="1"/>
  <c r="G18" i="21"/>
  <c r="H47" i="17" s="1"/>
  <c r="H16" i="21"/>
  <c r="H17" i="21" s="1"/>
  <c r="K19" i="17" s="1"/>
  <c r="G16" i="21"/>
  <c r="H19" i="17" s="1"/>
  <c r="G74" i="17"/>
  <c r="F74" i="17"/>
  <c r="H40" i="15"/>
  <c r="H41" i="15" s="1"/>
  <c r="G40" i="15"/>
  <c r="G41" i="15" s="1"/>
  <c r="G42" i="21" l="1"/>
  <c r="J76" i="17" s="1"/>
  <c r="H76" i="17"/>
  <c r="H42" i="21"/>
  <c r="K76" i="17" s="1"/>
  <c r="I76" i="17"/>
  <c r="G40" i="21"/>
  <c r="J48" i="17" s="1"/>
  <c r="H48" i="17"/>
  <c r="H40" i="21"/>
  <c r="K48" i="17" s="1"/>
  <c r="I48" i="17"/>
  <c r="E20" i="17"/>
  <c r="H20" i="17"/>
  <c r="I20" i="17"/>
  <c r="E75" i="17"/>
  <c r="E47" i="17"/>
  <c r="E19" i="17"/>
  <c r="I47" i="17"/>
  <c r="I19" i="17"/>
  <c r="G17" i="21"/>
  <c r="J19" i="17" s="1"/>
  <c r="G19" i="21"/>
  <c r="J47" i="17" s="1"/>
  <c r="G38" i="17" l="1"/>
  <c r="F38" i="17"/>
  <c r="G39" i="17"/>
  <c r="F39" i="17"/>
  <c r="G40" i="17"/>
  <c r="F40" i="17"/>
  <c r="G41" i="17"/>
  <c r="F41" i="17"/>
  <c r="G42" i="17"/>
  <c r="F42" i="17"/>
  <c r="G43" i="17"/>
  <c r="F43" i="17"/>
  <c r="G44" i="17"/>
  <c r="F44" i="17"/>
  <c r="G45" i="17"/>
  <c r="F45" i="17"/>
  <c r="G46" i="17"/>
  <c r="F46" i="17"/>
  <c r="G73" i="17"/>
  <c r="F73" i="17"/>
  <c r="G18" i="17"/>
  <c r="F18" i="17"/>
  <c r="G17" i="17"/>
  <c r="F17" i="17"/>
  <c r="G16" i="17"/>
  <c r="F16" i="17"/>
  <c r="G15" i="17"/>
  <c r="F15" i="17"/>
  <c r="G72" i="17"/>
  <c r="F72" i="17"/>
  <c r="G71" i="17"/>
  <c r="F71" i="17"/>
  <c r="G70" i="17"/>
  <c r="F70" i="17"/>
  <c r="G69" i="17"/>
  <c r="F69" i="17"/>
  <c r="G14" i="17"/>
  <c r="F14" i="17"/>
  <c r="G13" i="17"/>
  <c r="F13" i="17"/>
  <c r="G67" i="17"/>
  <c r="F67" i="17"/>
  <c r="G68" i="17"/>
  <c r="F68" i="17"/>
  <c r="G12" i="17"/>
  <c r="F12" i="17"/>
  <c r="G66" i="17"/>
  <c r="F66" i="17"/>
  <c r="G65" i="17"/>
  <c r="F65" i="17"/>
  <c r="G37" i="17"/>
  <c r="F37" i="17"/>
  <c r="G36" i="17"/>
  <c r="F36" i="17"/>
  <c r="G64" i="17"/>
  <c r="F64" i="17"/>
  <c r="G63" i="17"/>
  <c r="F63" i="17"/>
  <c r="G35" i="17"/>
  <c r="F35" i="17"/>
  <c r="G6" i="17"/>
  <c r="F6" i="17"/>
  <c r="F56" i="17" l="1"/>
  <c r="G56" i="17"/>
  <c r="F54" i="17"/>
  <c r="F55" i="17"/>
  <c r="G54" i="17"/>
  <c r="G55" i="17"/>
  <c r="E84" i="17"/>
  <c r="L84" i="17" s="1"/>
  <c r="F81" i="17"/>
  <c r="F83" i="17"/>
  <c r="G81" i="17"/>
  <c r="G83" i="17"/>
  <c r="E66" i="17"/>
  <c r="E70" i="17"/>
  <c r="E72" i="17"/>
  <c r="E17" i="17"/>
  <c r="E18" i="17"/>
  <c r="E46" i="17"/>
  <c r="E73" i="17"/>
  <c r="E82" i="17"/>
  <c r="L82" i="17" s="1"/>
  <c r="E12" i="17"/>
  <c r="E15" i="17"/>
  <c r="E16" i="17"/>
  <c r="E37" i="17"/>
  <c r="E41" i="17"/>
  <c r="E43" i="17"/>
  <c r="E44" i="17"/>
  <c r="E45" i="17" s="1"/>
  <c r="E35" i="17"/>
  <c r="E36" i="17"/>
  <c r="E64" i="17"/>
  <c r="E65" i="17"/>
  <c r="E6" i="17"/>
  <c r="E39" i="17"/>
  <c r="E40" i="17"/>
  <c r="E68" i="17"/>
  <c r="E69" i="17"/>
  <c r="E13" i="17"/>
  <c r="E14" i="17"/>
  <c r="E38" i="17"/>
  <c r="E42" i="17"/>
  <c r="E67" i="17"/>
  <c r="E71" i="17"/>
  <c r="E63" i="17"/>
  <c r="E56" i="17" l="1"/>
  <c r="L56" i="17" s="1"/>
  <c r="E55" i="17"/>
  <c r="L55" i="17" s="1"/>
  <c r="E54" i="17"/>
  <c r="L54" i="17" s="1"/>
  <c r="H38" i="15"/>
  <c r="G38" i="15"/>
  <c r="H36" i="15"/>
  <c r="G36" i="15"/>
  <c r="H20" i="15"/>
  <c r="G20" i="15"/>
  <c r="H18" i="15"/>
  <c r="H19" i="15" s="1"/>
  <c r="K45" i="17" s="1"/>
  <c r="G18" i="15"/>
  <c r="G19" i="15" s="1"/>
  <c r="J45" i="17" s="1"/>
  <c r="H16" i="15"/>
  <c r="G16" i="15"/>
  <c r="E74" i="17" l="1"/>
  <c r="E81" i="17"/>
  <c r="L81" i="17" s="1"/>
  <c r="E83" i="17"/>
  <c r="L83" i="17" s="1"/>
  <c r="H21" i="15"/>
  <c r="I73" i="17"/>
  <c r="H37" i="15"/>
  <c r="K18" i="17" s="1"/>
  <c r="I18" i="17"/>
  <c r="H39" i="15"/>
  <c r="K46" i="17" s="1"/>
  <c r="I46" i="17"/>
  <c r="K74" i="17"/>
  <c r="I74" i="17"/>
  <c r="H73" i="17"/>
  <c r="G37" i="15"/>
  <c r="J18" i="17" s="1"/>
  <c r="H18" i="17"/>
  <c r="G39" i="15"/>
  <c r="J46" i="17" s="1"/>
  <c r="H46" i="17"/>
  <c r="J74" i="17"/>
  <c r="H74" i="17"/>
  <c r="H17" i="15"/>
  <c r="K17" i="17" s="1"/>
  <c r="I17" i="17"/>
  <c r="I45" i="17"/>
  <c r="H17" i="17"/>
  <c r="H45" i="17"/>
  <c r="G17" i="15"/>
  <c r="J17" i="17" s="1"/>
  <c r="G21" i="15"/>
  <c r="J73" i="17" l="1"/>
  <c r="K73" i="17"/>
  <c r="H40" i="14" l="1"/>
  <c r="I44" i="17" s="1"/>
  <c r="G40" i="14"/>
  <c r="H44" i="17" s="1"/>
  <c r="G38" i="14"/>
  <c r="H16" i="17" s="1"/>
  <c r="H18" i="14"/>
  <c r="I43" i="17" s="1"/>
  <c r="G18" i="14"/>
  <c r="H43" i="17" s="1"/>
  <c r="H42" i="14"/>
  <c r="I72" i="17" s="1"/>
  <c r="G42" i="14"/>
  <c r="H72" i="17" s="1"/>
  <c r="H38" i="14"/>
  <c r="I16" i="17" s="1"/>
  <c r="H20" i="14"/>
  <c r="G20" i="14"/>
  <c r="H71" i="17" s="1"/>
  <c r="H16" i="14"/>
  <c r="G16" i="14"/>
  <c r="H15" i="17" s="1"/>
  <c r="H21" i="14" l="1"/>
  <c r="K71" i="17" s="1"/>
  <c r="I71" i="17"/>
  <c r="H17" i="14"/>
  <c r="K15" i="17" s="1"/>
  <c r="I15" i="17"/>
  <c r="H19" i="14"/>
  <c r="K42" i="17" s="1"/>
  <c r="H43" i="14"/>
  <c r="K72" i="17" s="1"/>
  <c r="G43" i="14"/>
  <c r="J72" i="17" s="1"/>
  <c r="H41" i="14"/>
  <c r="K44" i="17" s="1"/>
  <c r="G41" i="14"/>
  <c r="J44" i="17" s="1"/>
  <c r="G39" i="14"/>
  <c r="J16" i="17" s="1"/>
  <c r="H39" i="14"/>
  <c r="K16" i="17" s="1"/>
  <c r="G17" i="14"/>
  <c r="J15" i="17" s="1"/>
  <c r="G19" i="14"/>
  <c r="J42" i="17" s="1"/>
  <c r="G21" i="14"/>
  <c r="J71" i="17" s="1"/>
  <c r="H33" i="4" l="1"/>
  <c r="K6" i="17" s="1"/>
  <c r="G33" i="4"/>
  <c r="J6" i="17" s="1"/>
  <c r="H32" i="4"/>
  <c r="I6" i="17" s="1"/>
  <c r="G32" i="4"/>
  <c r="H6" i="17" s="1"/>
  <c r="H18" i="4"/>
  <c r="G18" i="4"/>
  <c r="J15" i="4"/>
  <c r="G5" i="17" s="1"/>
  <c r="H15" i="4"/>
  <c r="K5" i="17" s="1"/>
  <c r="G15" i="4"/>
  <c r="J5" i="17" s="1"/>
  <c r="J14" i="4"/>
  <c r="F5" i="17" s="1"/>
  <c r="H14" i="4"/>
  <c r="I5" i="17" s="1"/>
  <c r="G14" i="4"/>
  <c r="H5" i="17" s="1"/>
  <c r="E5" i="17" l="1"/>
  <c r="H19" i="11"/>
  <c r="I41" i="17" s="1"/>
  <c r="H42" i="11" l="1"/>
  <c r="I70" i="17" s="1"/>
  <c r="G42" i="11"/>
  <c r="H70" i="17" s="1"/>
  <c r="H40" i="11"/>
  <c r="I42" i="17" s="1"/>
  <c r="G40" i="11"/>
  <c r="H42" i="17" s="1"/>
  <c r="H38" i="11"/>
  <c r="I14" i="17" s="1"/>
  <c r="G38" i="11"/>
  <c r="H14" i="17" s="1"/>
  <c r="H21" i="11"/>
  <c r="I69" i="17" s="1"/>
  <c r="H20" i="11"/>
  <c r="K41" i="17" s="1"/>
  <c r="H17" i="11"/>
  <c r="G19" i="11"/>
  <c r="G20" i="11" l="1"/>
  <c r="J41" i="17" s="1"/>
  <c r="H41" i="17"/>
  <c r="H18" i="11"/>
  <c r="K13" i="17" s="1"/>
  <c r="I13" i="17"/>
  <c r="H43" i="11"/>
  <c r="K70" i="17" s="1"/>
  <c r="G43" i="11"/>
  <c r="J70" i="17" s="1"/>
  <c r="H22" i="11"/>
  <c r="K69" i="17" s="1"/>
  <c r="H41" i="11"/>
  <c r="K43" i="17" s="1"/>
  <c r="G41" i="11"/>
  <c r="J43" i="17" s="1"/>
  <c r="G39" i="11"/>
  <c r="J14" i="17" s="1"/>
  <c r="H39" i="11"/>
  <c r="K14" i="17" s="1"/>
  <c r="G21" i="11"/>
  <c r="H69" i="17" s="1"/>
  <c r="G17" i="11"/>
  <c r="H13" i="17" l="1"/>
  <c r="G22" i="11"/>
  <c r="J69" i="17" s="1"/>
  <c r="G18" i="11"/>
  <c r="J13" i="17" s="1"/>
  <c r="H44" i="10"/>
  <c r="G44" i="10"/>
  <c r="G45" i="10" l="1"/>
  <c r="J68" i="17" s="1"/>
  <c r="H68" i="17"/>
  <c r="H45" i="10"/>
  <c r="K68" i="17" s="1"/>
  <c r="I68" i="17"/>
  <c r="H20" i="10"/>
  <c r="G20" i="10"/>
  <c r="H67" i="17" s="1"/>
  <c r="H21" i="10" l="1"/>
  <c r="K67" i="17" s="1"/>
  <c r="I67" i="17"/>
  <c r="G21" i="10"/>
  <c r="J67" i="17" s="1"/>
  <c r="H42" i="10"/>
  <c r="I40" i="17" s="1"/>
  <c r="G42" i="10"/>
  <c r="H40" i="17" s="1"/>
  <c r="H18" i="10"/>
  <c r="I39" i="17" s="1"/>
  <c r="G18" i="10"/>
  <c r="H39" i="17" s="1"/>
  <c r="H40" i="10"/>
  <c r="I12" i="17" s="1"/>
  <c r="G40" i="10"/>
  <c r="H12" i="17" s="1"/>
  <c r="J17" i="10"/>
  <c r="J16" i="10"/>
  <c r="H16" i="10"/>
  <c r="G16" i="10"/>
  <c r="H11" i="17" s="1"/>
  <c r="H17" i="10" l="1"/>
  <c r="K11" i="17" s="1"/>
  <c r="I11" i="17"/>
  <c r="G11" i="17"/>
  <c r="F11" i="17"/>
  <c r="H19" i="10"/>
  <c r="K39" i="17" s="1"/>
  <c r="G43" i="10"/>
  <c r="J40" i="17" s="1"/>
  <c r="H43" i="10"/>
  <c r="K40" i="17" s="1"/>
  <c r="H41" i="10"/>
  <c r="K12" i="17" s="1"/>
  <c r="G41" i="10"/>
  <c r="J12" i="17" s="1"/>
  <c r="G19" i="10"/>
  <c r="J39" i="17" s="1"/>
  <c r="G17" i="10"/>
  <c r="J11" i="17" s="1"/>
  <c r="E11" i="17" l="1"/>
  <c r="J35" i="7"/>
  <c r="G10" i="17" s="1"/>
  <c r="J34" i="7"/>
  <c r="F10" i="17" s="1"/>
  <c r="J16" i="7"/>
  <c r="G9" i="17" s="1"/>
  <c r="J15" i="7"/>
  <c r="F9" i="17" s="1"/>
  <c r="J16" i="6"/>
  <c r="G7" i="17" s="1"/>
  <c r="J15" i="6"/>
  <c r="F7" i="17" s="1"/>
  <c r="J35" i="6"/>
  <c r="G8" i="17" s="1"/>
  <c r="J34" i="6"/>
  <c r="F8" i="17" s="1"/>
  <c r="E10" i="17" l="1"/>
  <c r="E9" i="17"/>
  <c r="F28" i="17"/>
  <c r="E8" i="17"/>
  <c r="G28" i="17"/>
  <c r="F26" i="17"/>
  <c r="E7" i="17"/>
  <c r="F27" i="17"/>
  <c r="F25" i="17"/>
  <c r="E29" i="17" s="1"/>
  <c r="L29" i="17" s="1"/>
  <c r="G26" i="17"/>
  <c r="G25" i="17"/>
  <c r="G27" i="17"/>
  <c r="H38" i="6"/>
  <c r="I64" i="17" s="1"/>
  <c r="G38" i="6"/>
  <c r="H64" i="17" s="1"/>
  <c r="H37" i="6"/>
  <c r="K36" i="17" s="1"/>
  <c r="G37" i="6"/>
  <c r="J36" i="17" s="1"/>
  <c r="H36" i="6"/>
  <c r="I36" i="17" s="1"/>
  <c r="G36" i="6"/>
  <c r="H36" i="17" s="1"/>
  <c r="H35" i="6"/>
  <c r="K8" i="17" s="1"/>
  <c r="G35" i="6"/>
  <c r="J8" i="17" s="1"/>
  <c r="H34" i="6"/>
  <c r="I8" i="17" s="1"/>
  <c r="G34" i="6"/>
  <c r="H8" i="17" s="1"/>
  <c r="H18" i="6"/>
  <c r="K35" i="17" s="1"/>
  <c r="G18" i="6"/>
  <c r="J35" i="17" s="1"/>
  <c r="H16" i="6"/>
  <c r="K7" i="17" s="1"/>
  <c r="G16" i="6"/>
  <c r="J7" i="17" s="1"/>
  <c r="H19" i="6"/>
  <c r="I63" i="17" s="1"/>
  <c r="G19" i="6"/>
  <c r="H63" i="17" s="1"/>
  <c r="H15" i="6"/>
  <c r="I7" i="17" s="1"/>
  <c r="G15" i="6"/>
  <c r="H7" i="17" s="1"/>
  <c r="H17" i="6"/>
  <c r="I35" i="17" s="1"/>
  <c r="G17" i="6"/>
  <c r="H35" i="17" s="1"/>
  <c r="H38" i="7"/>
  <c r="I66" i="17" s="1"/>
  <c r="G38" i="7"/>
  <c r="H66" i="17" s="1"/>
  <c r="H36" i="7"/>
  <c r="I38" i="17" s="1"/>
  <c r="G36" i="7"/>
  <c r="H38" i="17" s="1"/>
  <c r="H34" i="7"/>
  <c r="I10" i="17" s="1"/>
  <c r="G34" i="7"/>
  <c r="H10" i="17" s="1"/>
  <c r="H15" i="7"/>
  <c r="I9" i="17" s="1"/>
  <c r="G15" i="7"/>
  <c r="H9" i="17" s="1"/>
  <c r="H19" i="7"/>
  <c r="I65" i="17" s="1"/>
  <c r="G19" i="7"/>
  <c r="H17" i="7"/>
  <c r="I37" i="17" s="1"/>
  <c r="G17" i="7"/>
  <c r="H37" i="17" s="1"/>
  <c r="I56" i="17" l="1"/>
  <c r="K56" i="17" s="1"/>
  <c r="H56" i="17"/>
  <c r="J56" i="17" s="1"/>
  <c r="H54" i="17"/>
  <c r="J54" i="17" s="1"/>
  <c r="H55" i="17"/>
  <c r="J55" i="17" s="1"/>
  <c r="I54" i="17"/>
  <c r="K54" i="17" s="1"/>
  <c r="I55" i="17"/>
  <c r="K55" i="17" s="1"/>
  <c r="E27" i="17"/>
  <c r="L27" i="17" s="1"/>
  <c r="E25" i="17"/>
  <c r="L25" i="17" s="1"/>
  <c r="E28" i="17"/>
  <c r="L28" i="17" s="1"/>
  <c r="G20" i="7"/>
  <c r="H65" i="17"/>
  <c r="H83" i="17" s="1"/>
  <c r="J83" i="17" s="1"/>
  <c r="H28" i="17"/>
  <c r="I28" i="17"/>
  <c r="I83" i="17"/>
  <c r="K83" i="17" s="1"/>
  <c r="H82" i="17"/>
  <c r="H81" i="17"/>
  <c r="J81" i="17" s="1"/>
  <c r="I82" i="17"/>
  <c r="I81" i="17"/>
  <c r="K81" i="17" s="1"/>
  <c r="H26" i="17"/>
  <c r="H25" i="17"/>
  <c r="H27" i="17"/>
  <c r="J27" i="17" s="1"/>
  <c r="E26" i="17"/>
  <c r="L26" i="17" s="1"/>
  <c r="I26" i="17"/>
  <c r="I27" i="17"/>
  <c r="I25" i="17"/>
  <c r="G18" i="7"/>
  <c r="J37" i="17" s="1"/>
  <c r="G16" i="7"/>
  <c r="J9" i="17" s="1"/>
  <c r="G39" i="7"/>
  <c r="H18" i="7"/>
  <c r="K37" i="17" s="1"/>
  <c r="H20" i="7"/>
  <c r="H16" i="7"/>
  <c r="K9" i="17" s="1"/>
  <c r="H39" i="7"/>
  <c r="H37" i="7"/>
  <c r="K38" i="17" s="1"/>
  <c r="G37" i="7"/>
  <c r="J38" i="17" s="1"/>
  <c r="H35" i="7"/>
  <c r="K10" i="17" s="1"/>
  <c r="G35" i="7"/>
  <c r="J10" i="17" s="1"/>
  <c r="K27" i="17" l="1"/>
  <c r="K28" i="17"/>
  <c r="K25" i="17"/>
  <c r="J28" i="17"/>
  <c r="J25" i="17"/>
  <c r="K26" i="17"/>
  <c r="J26" i="17"/>
</calcChain>
</file>

<file path=xl/sharedStrings.xml><?xml version="1.0" encoding="utf-8"?>
<sst xmlns="http://schemas.openxmlformats.org/spreadsheetml/2006/main" count="3063" uniqueCount="182">
  <si>
    <t>2010</t>
  </si>
  <si>
    <t>2009</t>
  </si>
  <si>
    <t>2008</t>
  </si>
  <si>
    <t>2011</t>
  </si>
  <si>
    <t>Home</t>
  </si>
  <si>
    <t>Away</t>
  </si>
  <si>
    <t>Moody</t>
  </si>
  <si>
    <t>Opponent</t>
  </si>
  <si>
    <t>Venue</t>
  </si>
  <si>
    <t>District</t>
  </si>
  <si>
    <t>Playoff</t>
  </si>
  <si>
    <t>Class</t>
  </si>
  <si>
    <t>1A</t>
  </si>
  <si>
    <t>Maypearl</t>
  </si>
  <si>
    <t>2A</t>
  </si>
  <si>
    <t>Day</t>
  </si>
  <si>
    <t>Year</t>
  </si>
  <si>
    <t>Raiders</t>
  </si>
  <si>
    <t>2012</t>
  </si>
  <si>
    <t>2013</t>
  </si>
  <si>
    <t>Grand Saline</t>
  </si>
  <si>
    <t>Italy</t>
  </si>
  <si>
    <t>Farmersville</t>
  </si>
  <si>
    <t>Caddo Mills</t>
  </si>
  <si>
    <t>Commerce</t>
  </si>
  <si>
    <t>Van Alstyne</t>
  </si>
  <si>
    <t>Pottsboro</t>
  </si>
  <si>
    <t>Howe</t>
  </si>
  <si>
    <t>2A-1</t>
  </si>
  <si>
    <t>1A-1</t>
  </si>
  <si>
    <t>1A-2</t>
  </si>
  <si>
    <t>Riesel</t>
  </si>
  <si>
    <t>Krum</t>
  </si>
  <si>
    <t>Dallas Jefferson</t>
  </si>
  <si>
    <t>4A</t>
  </si>
  <si>
    <t>Tom Bean</t>
  </si>
  <si>
    <t>2A-2</t>
  </si>
  <si>
    <t>Palmer</t>
  </si>
  <si>
    <t>First  Baptist Academy</t>
  </si>
  <si>
    <t>Dallas Life Oak Cliff</t>
  </si>
  <si>
    <t>Dallas Christian</t>
  </si>
  <si>
    <t>Dallas Conrad</t>
  </si>
  <si>
    <t>Arlington Oak Ridge</t>
  </si>
  <si>
    <t>Callisburg</t>
  </si>
  <si>
    <t>Waco ISD</t>
  </si>
  <si>
    <t>Ponder</t>
  </si>
  <si>
    <t>Eustace</t>
  </si>
  <si>
    <t>Grandview</t>
  </si>
  <si>
    <t>Dallas HSAA North</t>
  </si>
  <si>
    <t>Private</t>
  </si>
  <si>
    <t>Dallas Gateway</t>
  </si>
  <si>
    <t>3A</t>
  </si>
  <si>
    <t>Van JV</t>
  </si>
  <si>
    <t>Prosper JV</t>
  </si>
  <si>
    <t>A+ Academy</t>
  </si>
  <si>
    <t>2010 Season Totals</t>
  </si>
  <si>
    <t>2011 Season Totals</t>
  </si>
  <si>
    <t>2012 Season Totals</t>
  </si>
  <si>
    <t>2013 Season Totals</t>
  </si>
  <si>
    <t>Pre-UIL Totals</t>
  </si>
  <si>
    <t>Wins</t>
  </si>
  <si>
    <t>Losses</t>
  </si>
  <si>
    <t>Home:</t>
  </si>
  <si>
    <t>Away:</t>
  </si>
  <si>
    <t>Season:</t>
  </si>
  <si>
    <t>Disrict:</t>
  </si>
  <si>
    <t>Neutral:</t>
  </si>
  <si>
    <t>Playoff:</t>
  </si>
  <si>
    <t>Coach</t>
  </si>
  <si>
    <t>Settle</t>
  </si>
  <si>
    <t>Wright</t>
  </si>
  <si>
    <t>Average</t>
  </si>
  <si>
    <t>Games</t>
  </si>
  <si>
    <t>Rowlett 10th</t>
  </si>
  <si>
    <t>Everman 10th</t>
  </si>
  <si>
    <t>Type</t>
  </si>
  <si>
    <t>Leander Rouse</t>
  </si>
  <si>
    <t>Liberty Christian JV</t>
  </si>
  <si>
    <t>Godley</t>
  </si>
  <si>
    <t>Community</t>
  </si>
  <si>
    <t>Venus</t>
  </si>
  <si>
    <t>Redwater</t>
  </si>
  <si>
    <t>Scurry Rosser</t>
  </si>
  <si>
    <t>3A-1</t>
  </si>
  <si>
    <t>2014</t>
  </si>
  <si>
    <t>2015</t>
  </si>
  <si>
    <t>Whitesboro</t>
  </si>
  <si>
    <t>Rockwall</t>
  </si>
  <si>
    <t>2014 Season Totals</t>
  </si>
  <si>
    <t>Daingerfield</t>
  </si>
  <si>
    <t>Williams</t>
  </si>
  <si>
    <t>Lindale</t>
  </si>
  <si>
    <t>White Oak</t>
  </si>
  <si>
    <t>Van</t>
  </si>
  <si>
    <t>Mineola</t>
  </si>
  <si>
    <t>Royce City</t>
  </si>
  <si>
    <t>2016</t>
  </si>
  <si>
    <t>Midlothian Heritage</t>
  </si>
  <si>
    <t>Dallas Madison</t>
  </si>
  <si>
    <t>2016 Season Totals</t>
  </si>
  <si>
    <t>2017 Season Totals</t>
  </si>
  <si>
    <t>2017</t>
  </si>
  <si>
    <t>McGregor</t>
  </si>
  <si>
    <t>Kemp</t>
  </si>
  <si>
    <t>Princeton</t>
  </si>
  <si>
    <t>Forney</t>
  </si>
  <si>
    <t>4A-2</t>
  </si>
  <si>
    <t>Brownsboro</t>
  </si>
  <si>
    <t>Glen Rose</t>
  </si>
  <si>
    <t>Dallas Roosevelt</t>
  </si>
  <si>
    <t>Dallas Lincoln</t>
  </si>
  <si>
    <t>2018 Season Totals</t>
  </si>
  <si>
    <t>2018</t>
  </si>
  <si>
    <t>2019</t>
  </si>
  <si>
    <t>2019 Season Totals</t>
  </si>
  <si>
    <t>Gilmer</t>
  </si>
  <si>
    <t>Greenville</t>
  </si>
  <si>
    <t>Rains</t>
  </si>
  <si>
    <t>Pittsburg</t>
  </si>
  <si>
    <t>Athens</t>
  </si>
  <si>
    <t>Mexia</t>
  </si>
  <si>
    <t>Pleasant Grove</t>
  </si>
  <si>
    <t>The Star</t>
  </si>
  <si>
    <t>2021</t>
  </si>
  <si>
    <t>Quinlan Ford</t>
  </si>
  <si>
    <t>Wills Point</t>
  </si>
  <si>
    <t>Waco Connally</t>
  </si>
  <si>
    <t>2020</t>
  </si>
  <si>
    <t>Melissa</t>
  </si>
  <si>
    <t>Kennedale</t>
  </si>
  <si>
    <t>Carrollton Ranchview</t>
  </si>
  <si>
    <t>UIL</t>
  </si>
  <si>
    <t>Season</t>
  </si>
  <si>
    <t>Points</t>
  </si>
  <si>
    <t>Opponents</t>
  </si>
  <si>
    <t>Program</t>
  </si>
  <si>
    <t>Playoffs</t>
  </si>
  <si>
    <t>Pre-UIL</t>
  </si>
  <si>
    <t>SUNNYVALE RAIDERS - SEASON RECORDS</t>
  </si>
  <si>
    <t>SUNNYVALE RAIDERS - DISTRICT RECORDS</t>
  </si>
  <si>
    <t>SUNNYVALE RAIDERS - PLAYOFF RECORDS</t>
  </si>
  <si>
    <t>Ferris</t>
  </si>
  <si>
    <t>Gunter</t>
  </si>
  <si>
    <t>Dallas Woodrow Wilson</t>
  </si>
  <si>
    <t>Malakoff</t>
  </si>
  <si>
    <t>Dallas Carter</t>
  </si>
  <si>
    <t>2020 Season Totals</t>
  </si>
  <si>
    <t>2021 Season Totals</t>
  </si>
  <si>
    <t>Waxahachie Life</t>
  </si>
  <si>
    <t>Mesquite</t>
  </si>
  <si>
    <t>2022</t>
  </si>
  <si>
    <t>2023</t>
  </si>
  <si>
    <t>2022 Season Totals</t>
  </si>
  <si>
    <t>Aubrey</t>
  </si>
  <si>
    <t>Terrell</t>
  </si>
  <si>
    <t>Kaufman</t>
  </si>
  <si>
    <t>Gainesville</t>
  </si>
  <si>
    <t>Carrollton</t>
  </si>
  <si>
    <t>5A-2</t>
  </si>
  <si>
    <t>4A-1</t>
  </si>
  <si>
    <t>3A-2</t>
  </si>
  <si>
    <t>JV</t>
  </si>
  <si>
    <t>Class-</t>
  </si>
  <si>
    <t>UIL-Num</t>
  </si>
  <si>
    <t>FORFEIT</t>
  </si>
  <si>
    <t>CANCEL</t>
  </si>
  <si>
    <t>Tyler</t>
  </si>
  <si>
    <t>Stutts</t>
  </si>
  <si>
    <t>2024</t>
  </si>
  <si>
    <t>2025</t>
  </si>
  <si>
    <t>TBD</t>
  </si>
  <si>
    <t>Canton</t>
  </si>
  <si>
    <t>Outcome</t>
  </si>
  <si>
    <t>Margin</t>
  </si>
  <si>
    <t>Grand Total</t>
  </si>
  <si>
    <t>Average of Margin</t>
  </si>
  <si>
    <t>Win</t>
  </si>
  <si>
    <t>Loss</t>
  </si>
  <si>
    <t>Win %</t>
  </si>
  <si>
    <t>Playoff Games</t>
  </si>
  <si>
    <t>Average Rank</t>
  </si>
  <si>
    <t>Overall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</si>
</sst>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2" borderId="0" xfId="1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1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1" fillId="2" borderId="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center" vertical="top"/>
    </xf>
    <xf numFmtId="49" fontId="1" fillId="2" borderId="0" xfId="1" applyNumberFormat="1" applyFont="1" applyFill="1" applyBorder="1" applyAlignment="1">
      <alignment horizontal="center" vertical="top"/>
    </xf>
    <xf numFmtId="0" fontId="1" fillId="0" borderId="0" xfId="0" applyFont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1" fillId="2" borderId="0" xfId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/>
    </xf>
    <xf numFmtId="164" fontId="0" fillId="0" borderId="2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/>
    </xf>
    <xf numFmtId="164" fontId="0" fillId="0" borderId="5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5" xfId="1" applyFont="1" applyFill="1" applyBorder="1" applyAlignment="1">
      <alignment horizontal="center" vertical="top"/>
    </xf>
    <xf numFmtId="0" fontId="0" fillId="2" borderId="4" xfId="1" applyFont="1" applyFill="1" applyBorder="1" applyAlignment="1">
      <alignment horizontal="left" vertical="top"/>
    </xf>
    <xf numFmtId="0" fontId="0" fillId="2" borderId="6" xfId="1" applyFont="1" applyFill="1" applyBorder="1" applyAlignment="1">
      <alignment horizontal="center" vertical="top"/>
    </xf>
    <xf numFmtId="0" fontId="0" fillId="2" borderId="8" xfId="1" applyFont="1" applyFill="1" applyBorder="1" applyAlignment="1">
      <alignment horizontal="left" vertical="top"/>
    </xf>
    <xf numFmtId="164" fontId="0" fillId="0" borderId="9" xfId="0" applyNumberFormat="1" applyBorder="1" applyAlignment="1">
      <alignment horizontal="center" vertical="top"/>
    </xf>
    <xf numFmtId="49" fontId="0" fillId="0" borderId="9" xfId="0" applyNumberFormat="1" applyBorder="1" applyAlignment="1">
      <alignment horizontal="center" vertical="top"/>
    </xf>
    <xf numFmtId="0" fontId="0" fillId="2" borderId="9" xfId="1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2" borderId="10" xfId="1" applyFont="1" applyFill="1" applyBorder="1" applyAlignment="1">
      <alignment horizontal="center" vertical="top"/>
    </xf>
    <xf numFmtId="0" fontId="1" fillId="2" borderId="11" xfId="1" applyFont="1" applyFill="1" applyBorder="1" applyAlignment="1">
      <alignment horizontal="right" vertical="top"/>
    </xf>
    <xf numFmtId="0" fontId="1" fillId="0" borderId="12" xfId="0" applyFont="1" applyBorder="1" applyAlignment="1">
      <alignment horizontal="center" vertical="top"/>
    </xf>
    <xf numFmtId="0" fontId="1" fillId="2" borderId="13" xfId="1" applyFont="1" applyFill="1" applyBorder="1" applyAlignment="1">
      <alignment horizontal="right" vertical="top"/>
    </xf>
    <xf numFmtId="0" fontId="1" fillId="0" borderId="14" xfId="0" applyFont="1" applyBorder="1" applyAlignment="1">
      <alignment horizontal="center" vertical="top"/>
    </xf>
    <xf numFmtId="0" fontId="1" fillId="2" borderId="15" xfId="1" applyFont="1" applyFill="1" applyBorder="1" applyAlignment="1">
      <alignment horizontal="right" vertical="top"/>
    </xf>
    <xf numFmtId="0" fontId="1" fillId="0" borderId="16" xfId="0" applyFont="1" applyBorder="1" applyAlignment="1">
      <alignment horizontal="center" vertical="top"/>
    </xf>
    <xf numFmtId="49" fontId="1" fillId="0" borderId="12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49" fontId="1" fillId="2" borderId="16" xfId="1" applyNumberFormat="1" applyFont="1" applyFill="1" applyBorder="1" applyAlignment="1">
      <alignment horizontal="right" vertical="top"/>
    </xf>
    <xf numFmtId="49" fontId="1" fillId="2" borderId="14" xfId="1" applyNumberFormat="1" applyFont="1" applyFill="1" applyBorder="1" applyAlignment="1">
      <alignment horizontal="right" vertical="top"/>
    </xf>
    <xf numFmtId="49" fontId="1" fillId="0" borderId="17" xfId="0" applyNumberFormat="1" applyFont="1" applyBorder="1" applyAlignment="1">
      <alignment horizontal="right" vertical="top"/>
    </xf>
    <xf numFmtId="0" fontId="1" fillId="0" borderId="17" xfId="0" applyFont="1" applyBorder="1" applyAlignment="1">
      <alignment horizontal="right"/>
    </xf>
    <xf numFmtId="49" fontId="1" fillId="0" borderId="18" xfId="0" applyNumberFormat="1" applyFont="1" applyBorder="1" applyAlignment="1">
      <alignment horizontal="right" vertical="top"/>
    </xf>
    <xf numFmtId="0" fontId="1" fillId="0" borderId="1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2" borderId="20" xfId="1" applyFont="1" applyFill="1" applyBorder="1" applyAlignment="1">
      <alignment horizontal="left" vertical="top"/>
    </xf>
    <xf numFmtId="164" fontId="0" fillId="0" borderId="18" xfId="0" applyNumberFormat="1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0" fontId="0" fillId="2" borderId="18" xfId="1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2" borderId="21" xfId="1" applyFont="1" applyFill="1" applyBorder="1" applyAlignment="1">
      <alignment horizontal="center" vertical="top"/>
    </xf>
    <xf numFmtId="164" fontId="1" fillId="0" borderId="22" xfId="0" applyNumberFormat="1" applyFont="1" applyBorder="1" applyAlignment="1">
      <alignment horizontal="right" vertical="top"/>
    </xf>
    <xf numFmtId="49" fontId="1" fillId="2" borderId="17" xfId="1" applyNumberFormat="1" applyFont="1" applyFill="1" applyBorder="1" applyAlignment="1">
      <alignment horizontal="right" vertical="top"/>
    </xf>
    <xf numFmtId="49" fontId="1" fillId="2" borderId="18" xfId="1" applyNumberFormat="1" applyFont="1" applyFill="1" applyBorder="1" applyAlignment="1">
      <alignment horizontal="right" vertical="top"/>
    </xf>
    <xf numFmtId="49" fontId="1" fillId="2" borderId="7" xfId="1" applyNumberFormat="1" applyFont="1" applyFill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49" fontId="1" fillId="2" borderId="22" xfId="1" applyNumberFormat="1" applyFont="1" applyFill="1" applyBorder="1" applyAlignment="1">
      <alignment horizontal="right" vertical="top"/>
    </xf>
    <xf numFmtId="0" fontId="0" fillId="2" borderId="1" xfId="1" applyFont="1" applyFill="1" applyBorder="1" applyAlignment="1">
      <alignment horizontal="left" vertical="top"/>
    </xf>
    <xf numFmtId="0" fontId="0" fillId="2" borderId="2" xfId="1" applyFont="1" applyFill="1" applyBorder="1" applyAlignment="1">
      <alignment horizontal="center" vertical="top"/>
    </xf>
    <xf numFmtId="1" fontId="1" fillId="2" borderId="17" xfId="1" applyNumberFormat="1" applyFont="1" applyFill="1" applyBorder="1" applyAlignment="1">
      <alignment horizontal="center" vertical="top"/>
    </xf>
    <xf numFmtId="1" fontId="1" fillId="0" borderId="12" xfId="0" applyNumberFormat="1" applyFont="1" applyBorder="1" applyAlignment="1">
      <alignment horizontal="center" vertical="top"/>
    </xf>
    <xf numFmtId="1" fontId="1" fillId="2" borderId="18" xfId="1" applyNumberFormat="1" applyFont="1" applyFill="1" applyBorder="1" applyAlignment="1">
      <alignment horizontal="center" vertical="top"/>
    </xf>
    <xf numFmtId="1" fontId="1" fillId="0" borderId="16" xfId="0" applyNumberFormat="1" applyFont="1" applyBorder="1" applyAlignment="1">
      <alignment horizontal="center" vertical="top"/>
    </xf>
    <xf numFmtId="1" fontId="1" fillId="2" borderId="7" xfId="1" applyNumberFormat="1" applyFont="1" applyFill="1" applyBorder="1" applyAlignment="1">
      <alignment horizontal="center" vertical="top"/>
    </xf>
    <xf numFmtId="1" fontId="1" fillId="0" borderId="14" xfId="0" applyNumberFormat="1" applyFont="1" applyBorder="1" applyAlignment="1">
      <alignment horizontal="center" vertical="top"/>
    </xf>
    <xf numFmtId="0" fontId="0" fillId="2" borderId="3" xfId="1" applyFont="1" applyFill="1" applyBorder="1" applyAlignment="1">
      <alignment horizontal="center" vertical="top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/>
    </xf>
    <xf numFmtId="1" fontId="1" fillId="2" borderId="0" xfId="1" applyNumberFormat="1" applyFont="1" applyFill="1" applyBorder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49" fontId="1" fillId="2" borderId="0" xfId="1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6" xfId="1" applyFont="1" applyFill="1" applyBorder="1" applyAlignment="1">
      <alignment horizontal="right" vertical="top"/>
    </xf>
    <xf numFmtId="0" fontId="1" fillId="2" borderId="27" xfId="1" applyFont="1" applyFill="1" applyBorder="1" applyAlignment="1">
      <alignment horizontal="right" vertical="top"/>
    </xf>
    <xf numFmtId="1" fontId="1" fillId="2" borderId="29" xfId="1" applyNumberFormat="1" applyFont="1" applyFill="1" applyBorder="1" applyAlignment="1">
      <alignment horizontal="center" vertical="top"/>
    </xf>
    <xf numFmtId="1" fontId="1" fillId="2" borderId="30" xfId="1" applyNumberFormat="1" applyFont="1" applyFill="1" applyBorder="1" applyAlignment="1">
      <alignment horizontal="center" vertical="top"/>
    </xf>
    <xf numFmtId="1" fontId="1" fillId="2" borderId="31" xfId="1" applyNumberFormat="1" applyFont="1" applyFill="1" applyBorder="1" applyAlignment="1">
      <alignment horizontal="center" vertical="top"/>
    </xf>
    <xf numFmtId="1" fontId="1" fillId="0" borderId="17" xfId="0" applyNumberFormat="1" applyFont="1" applyBorder="1" applyAlignment="1">
      <alignment horizontal="center" vertical="top"/>
    </xf>
    <xf numFmtId="165" fontId="1" fillId="0" borderId="18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horizontal="center" vertical="top"/>
    </xf>
    <xf numFmtId="0" fontId="1" fillId="2" borderId="32" xfId="1" applyFont="1" applyFill="1" applyBorder="1" applyAlignment="1">
      <alignment horizontal="right" vertical="top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0" fillId="0" borderId="8" xfId="0" applyBorder="1" applyAlignment="1">
      <alignment horizontal="left" vertical="top"/>
    </xf>
    <xf numFmtId="0" fontId="0" fillId="2" borderId="42" xfId="1" applyFont="1" applyFill="1" applyBorder="1" applyAlignment="1">
      <alignment horizontal="left" vertical="top"/>
    </xf>
    <xf numFmtId="164" fontId="0" fillId="0" borderId="42" xfId="0" applyNumberFormat="1" applyBorder="1" applyAlignment="1">
      <alignment horizontal="center" vertical="top"/>
    </xf>
    <xf numFmtId="49" fontId="0" fillId="0" borderId="42" xfId="0" applyNumberFormat="1" applyBorder="1" applyAlignment="1">
      <alignment horizontal="center" vertical="top"/>
    </xf>
    <xf numFmtId="0" fontId="0" fillId="2" borderId="42" xfId="1" applyFont="1" applyFill="1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2" borderId="28" xfId="1" applyFont="1" applyFill="1" applyBorder="1" applyAlignment="1">
      <alignment horizontal="left" vertical="top"/>
    </xf>
    <xf numFmtId="164" fontId="0" fillId="0" borderId="28" xfId="0" applyNumberFormat="1" applyBorder="1" applyAlignment="1">
      <alignment horizontal="center" vertical="top"/>
    </xf>
    <xf numFmtId="49" fontId="0" fillId="0" borderId="28" xfId="0" applyNumberFormat="1" applyBorder="1" applyAlignment="1">
      <alignment horizontal="center" vertical="top"/>
    </xf>
    <xf numFmtId="0" fontId="0" fillId="2" borderId="28" xfId="1" applyFont="1" applyFill="1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0" xfId="0" applyAlignment="1">
      <alignment horizontal="center"/>
    </xf>
    <xf numFmtId="165" fontId="0" fillId="0" borderId="33" xfId="0" applyNumberFormat="1" applyBorder="1" applyAlignment="1">
      <alignment horizontal="center" vertical="top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3" fillId="0" borderId="0" xfId="0" applyFont="1"/>
    <xf numFmtId="164" fontId="1" fillId="0" borderId="53" xfId="0" applyNumberFormat="1" applyFont="1" applyBorder="1" applyAlignment="1">
      <alignment horizontal="center" vertical="top"/>
    </xf>
    <xf numFmtId="165" fontId="1" fillId="0" borderId="57" xfId="0" applyNumberFormat="1" applyFont="1" applyBorder="1" applyAlignment="1">
      <alignment horizontal="center" vertical="top"/>
    </xf>
    <xf numFmtId="164" fontId="1" fillId="0" borderId="58" xfId="0" applyNumberFormat="1" applyFont="1" applyBorder="1" applyAlignment="1">
      <alignment horizontal="center" vertical="top"/>
    </xf>
    <xf numFmtId="164" fontId="1" fillId="0" borderId="59" xfId="0" applyNumberFormat="1" applyFont="1" applyBorder="1" applyAlignment="1">
      <alignment horizontal="center" vertical="top"/>
    </xf>
    <xf numFmtId="164" fontId="1" fillId="0" borderId="60" xfId="0" applyNumberFormat="1" applyFont="1" applyBorder="1" applyAlignment="1">
      <alignment horizontal="center" vertical="top"/>
    </xf>
    <xf numFmtId="49" fontId="1" fillId="0" borderId="19" xfId="0" applyNumberFormat="1" applyFont="1" applyBorder="1" applyAlignment="1">
      <alignment horizontal="center" vertical="top"/>
    </xf>
    <xf numFmtId="164" fontId="1" fillId="0" borderId="19" xfId="0" applyNumberFormat="1" applyFont="1" applyBorder="1" applyAlignment="1">
      <alignment horizontal="center" vertical="top"/>
    </xf>
    <xf numFmtId="164" fontId="1" fillId="0" borderId="25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61" xfId="0" applyFont="1" applyBorder="1" applyAlignment="1">
      <alignment horizontal="center" vertical="top"/>
    </xf>
    <xf numFmtId="0" fontId="1" fillId="0" borderId="62" xfId="0" applyFont="1" applyBorder="1" applyAlignment="1">
      <alignment horizontal="center" vertical="top"/>
    </xf>
    <xf numFmtId="1" fontId="0" fillId="0" borderId="61" xfId="0" applyNumberFormat="1" applyBorder="1" applyAlignment="1">
      <alignment horizontal="center" vertical="top"/>
    </xf>
    <xf numFmtId="1" fontId="0" fillId="0" borderId="63" xfId="0" applyNumberFormat="1" applyBorder="1" applyAlignment="1">
      <alignment horizontal="center" vertical="top"/>
    </xf>
    <xf numFmtId="1" fontId="0" fillId="0" borderId="62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49" fontId="1" fillId="0" borderId="64" xfId="0" applyNumberFormat="1" applyFont="1" applyBorder="1" applyAlignment="1">
      <alignment horizontal="center" vertical="top"/>
    </xf>
    <xf numFmtId="0" fontId="1" fillId="0" borderId="65" xfId="0" applyFont="1" applyBorder="1" applyAlignment="1">
      <alignment horizontal="center" vertical="top"/>
    </xf>
    <xf numFmtId="0" fontId="1" fillId="0" borderId="66" xfId="0" applyFont="1" applyBorder="1" applyAlignment="1">
      <alignment horizontal="center" vertical="top"/>
    </xf>
    <xf numFmtId="1" fontId="0" fillId="0" borderId="65" xfId="0" applyNumberFormat="1" applyBorder="1" applyAlignment="1">
      <alignment horizontal="center" vertical="top"/>
    </xf>
    <xf numFmtId="1" fontId="0" fillId="0" borderId="67" xfId="0" applyNumberFormat="1" applyBorder="1" applyAlignment="1">
      <alignment horizontal="center" vertical="top"/>
    </xf>
    <xf numFmtId="1" fontId="0" fillId="0" borderId="66" xfId="0" applyNumberFormat="1" applyBorder="1" applyAlignment="1">
      <alignment horizontal="center" vertical="top"/>
    </xf>
    <xf numFmtId="1" fontId="0" fillId="0" borderId="33" xfId="0" applyNumberFormat="1" applyBorder="1" applyAlignment="1">
      <alignment horizontal="center" vertical="top"/>
    </xf>
    <xf numFmtId="1" fontId="0" fillId="0" borderId="34" xfId="0" applyNumberFormat="1" applyBorder="1" applyAlignment="1">
      <alignment horizontal="center" vertical="top"/>
    </xf>
    <xf numFmtId="165" fontId="0" fillId="0" borderId="68" xfId="0" applyNumberFormat="1" applyBorder="1" applyAlignment="1">
      <alignment horizontal="center" vertical="top"/>
    </xf>
    <xf numFmtId="0" fontId="0" fillId="0" borderId="69" xfId="0" applyBorder="1" applyAlignment="1">
      <alignment horizontal="center" vertical="top"/>
    </xf>
    <xf numFmtId="49" fontId="1" fillId="0" borderId="4" xfId="0" applyNumberFormat="1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" fontId="0" fillId="0" borderId="70" xfId="0" applyNumberFormat="1" applyBorder="1" applyAlignment="1">
      <alignment horizontal="center" vertical="top"/>
    </xf>
    <xf numFmtId="165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" fontId="0" fillId="0" borderId="33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1" fontId="0" fillId="0" borderId="71" xfId="0" applyNumberFormat="1" applyBorder="1" applyAlignment="1">
      <alignment horizontal="center" vertical="top"/>
    </xf>
    <xf numFmtId="1" fontId="0" fillId="0" borderId="72" xfId="0" applyNumberFormat="1" applyBorder="1" applyAlignment="1">
      <alignment horizontal="center" vertical="top"/>
    </xf>
    <xf numFmtId="1" fontId="0" fillId="0" borderId="73" xfId="0" applyNumberFormat="1" applyBorder="1" applyAlignment="1">
      <alignment horizontal="center" vertical="top"/>
    </xf>
    <xf numFmtId="1" fontId="0" fillId="0" borderId="71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0" fontId="1" fillId="0" borderId="71" xfId="0" applyFont="1" applyBorder="1" applyAlignment="1">
      <alignment horizontal="center" vertical="top"/>
    </xf>
    <xf numFmtId="0" fontId="1" fillId="0" borderId="73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74" xfId="0" applyNumberFormat="1" applyBorder="1" applyAlignment="1">
      <alignment horizontal="center" vertical="top"/>
    </xf>
    <xf numFmtId="1" fontId="0" fillId="0" borderId="36" xfId="0" applyNumberFormat="1" applyBorder="1" applyAlignment="1">
      <alignment horizontal="center" vertical="top"/>
    </xf>
    <xf numFmtId="1" fontId="0" fillId="0" borderId="35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52" xfId="0" applyBorder="1" applyAlignment="1">
      <alignment horizontal="center" vertical="top"/>
    </xf>
    <xf numFmtId="0" fontId="1" fillId="0" borderId="75" xfId="0" applyFont="1" applyBorder="1" applyAlignment="1">
      <alignment horizontal="center" vertical="top"/>
    </xf>
    <xf numFmtId="0" fontId="1" fillId="0" borderId="56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1" fontId="1" fillId="0" borderId="76" xfId="0" applyNumberFormat="1" applyFont="1" applyBorder="1" applyAlignment="1">
      <alignment horizontal="center" vertical="top"/>
    </xf>
    <xf numFmtId="1" fontId="1" fillId="0" borderId="77" xfId="0" applyNumberFormat="1" applyFont="1" applyBorder="1" applyAlignment="1">
      <alignment horizontal="center" vertical="top"/>
    </xf>
    <xf numFmtId="1" fontId="1" fillId="0" borderId="78" xfId="0" applyNumberFormat="1" applyFont="1" applyBorder="1" applyAlignment="1">
      <alignment horizontal="center" vertical="top"/>
    </xf>
    <xf numFmtId="1" fontId="1" fillId="0" borderId="79" xfId="0" applyNumberFormat="1" applyFont="1" applyBorder="1" applyAlignment="1">
      <alignment horizontal="center" vertical="top"/>
    </xf>
    <xf numFmtId="165" fontId="1" fillId="0" borderId="80" xfId="0" applyNumberFormat="1" applyFont="1" applyBorder="1" applyAlignment="1">
      <alignment horizontal="center" vertical="top"/>
    </xf>
    <xf numFmtId="166" fontId="1" fillId="0" borderId="57" xfId="0" applyNumberFormat="1" applyFont="1" applyBorder="1" applyAlignment="1">
      <alignment horizontal="center" vertical="top"/>
    </xf>
    <xf numFmtId="0" fontId="1" fillId="0" borderId="81" xfId="0" applyFont="1" applyBorder="1" applyAlignment="1">
      <alignment horizontal="right" vertical="top"/>
    </xf>
    <xf numFmtId="1" fontId="1" fillId="0" borderId="65" xfId="0" applyNumberFormat="1" applyFont="1" applyBorder="1" applyAlignment="1">
      <alignment horizontal="center" vertical="top"/>
    </xf>
    <xf numFmtId="1" fontId="1" fillId="0" borderId="67" xfId="0" applyNumberFormat="1" applyFont="1" applyBorder="1" applyAlignment="1">
      <alignment horizontal="center" vertical="top"/>
    </xf>
    <xf numFmtId="1" fontId="1" fillId="0" borderId="66" xfId="0" applyNumberFormat="1" applyFont="1" applyBorder="1" applyAlignment="1">
      <alignment horizontal="center" vertical="top"/>
    </xf>
    <xf numFmtId="165" fontId="1" fillId="0" borderId="68" xfId="0" applyNumberFormat="1" applyFont="1" applyBorder="1" applyAlignment="1">
      <alignment horizontal="center" vertical="top"/>
    </xf>
    <xf numFmtId="166" fontId="1" fillId="0" borderId="69" xfId="0" applyNumberFormat="1" applyFont="1" applyBorder="1" applyAlignment="1">
      <alignment horizontal="center" vertical="top"/>
    </xf>
    <xf numFmtId="164" fontId="1" fillId="0" borderId="38" xfId="0" applyNumberFormat="1" applyFont="1" applyBorder="1" applyAlignment="1">
      <alignment horizontal="right" vertical="top"/>
    </xf>
    <xf numFmtId="164" fontId="1" fillId="0" borderId="51" xfId="0" applyNumberFormat="1" applyFont="1" applyBorder="1" applyAlignment="1">
      <alignment horizontal="right" vertical="top"/>
    </xf>
    <xf numFmtId="164" fontId="1" fillId="0" borderId="82" xfId="0" applyNumberFormat="1" applyFont="1" applyBorder="1" applyAlignment="1">
      <alignment horizontal="right" vertical="top"/>
    </xf>
    <xf numFmtId="1" fontId="1" fillId="0" borderId="35" xfId="0" applyNumberFormat="1" applyFont="1" applyBorder="1" applyAlignment="1">
      <alignment horizontal="center" vertical="top"/>
    </xf>
    <xf numFmtId="1" fontId="1" fillId="0" borderId="74" xfId="0" applyNumberFormat="1" applyFont="1" applyBorder="1" applyAlignment="1">
      <alignment horizontal="center" vertical="top"/>
    </xf>
    <xf numFmtId="1" fontId="1" fillId="0" borderId="36" xfId="0" applyNumberFormat="1" applyFont="1" applyBorder="1" applyAlignment="1">
      <alignment horizontal="center" vertical="top"/>
    </xf>
    <xf numFmtId="166" fontId="1" fillId="0" borderId="52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center" vertical="top"/>
    </xf>
    <xf numFmtId="0" fontId="1" fillId="0" borderId="57" xfId="0" applyFont="1" applyBorder="1" applyAlignment="1">
      <alignment horizontal="center" vertical="top"/>
    </xf>
    <xf numFmtId="0" fontId="1" fillId="0" borderId="59" xfId="0" applyFont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1" fontId="1" fillId="0" borderId="19" xfId="0" applyNumberFormat="1" applyFont="1" applyBorder="1" applyAlignment="1">
      <alignment horizontal="center" vertical="top"/>
    </xf>
    <xf numFmtId="1" fontId="1" fillId="0" borderId="25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64" xfId="0" applyFont="1" applyBorder="1" applyAlignment="1">
      <alignment horizontal="center" vertical="top"/>
    </xf>
    <xf numFmtId="165" fontId="0" fillId="0" borderId="65" xfId="0" applyNumberFormat="1" applyBorder="1" applyAlignment="1">
      <alignment horizontal="center" vertical="top"/>
    </xf>
    <xf numFmtId="165" fontId="0" fillId="0" borderId="66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5" fontId="0" fillId="0" borderId="34" xfId="0" applyNumberFormat="1" applyBorder="1" applyAlignment="1">
      <alignment horizontal="center" vertical="top"/>
    </xf>
    <xf numFmtId="1" fontId="0" fillId="0" borderId="50" xfId="0" applyNumberFormat="1" applyBorder="1" applyAlignment="1">
      <alignment horizontal="center" vertical="top"/>
    </xf>
    <xf numFmtId="165" fontId="0" fillId="0" borderId="71" xfId="0" applyNumberFormat="1" applyBorder="1" applyAlignment="1">
      <alignment horizontal="center" vertical="top"/>
    </xf>
    <xf numFmtId="165" fontId="0" fillId="0" borderId="73" xfId="0" applyNumberFormat="1" applyBorder="1" applyAlignment="1">
      <alignment horizontal="center" vertical="top"/>
    </xf>
    <xf numFmtId="1" fontId="0" fillId="0" borderId="83" xfId="0" applyNumberFormat="1" applyBorder="1" applyAlignment="1">
      <alignment horizontal="center" vertical="top"/>
    </xf>
    <xf numFmtId="164" fontId="1" fillId="0" borderId="75" xfId="0" applyNumberFormat="1" applyFont="1" applyBorder="1" applyAlignment="1">
      <alignment horizontal="center" vertical="top"/>
    </xf>
    <xf numFmtId="165" fontId="1" fillId="0" borderId="79" xfId="0" applyNumberFormat="1" applyFont="1" applyBorder="1" applyAlignment="1">
      <alignment horizontal="center" vertical="top"/>
    </xf>
    <xf numFmtId="165" fontId="1" fillId="0" borderId="78" xfId="0" applyNumberFormat="1" applyFont="1" applyBorder="1" applyAlignment="1">
      <alignment horizontal="center" vertical="top"/>
    </xf>
    <xf numFmtId="166" fontId="1" fillId="0" borderId="84" xfId="0" applyNumberFormat="1" applyFont="1" applyBorder="1" applyAlignment="1">
      <alignment horizontal="center" vertical="top"/>
    </xf>
    <xf numFmtId="165" fontId="1" fillId="0" borderId="65" xfId="0" applyNumberFormat="1" applyFont="1" applyBorder="1" applyAlignment="1">
      <alignment horizontal="center" vertical="top"/>
    </xf>
    <xf numFmtId="165" fontId="1" fillId="0" borderId="66" xfId="0" applyNumberFormat="1" applyFont="1" applyBorder="1" applyAlignment="1">
      <alignment horizontal="center" vertical="top"/>
    </xf>
    <xf numFmtId="166" fontId="1" fillId="0" borderId="85" xfId="0" applyNumberFormat="1" applyFont="1" applyBorder="1" applyAlignment="1">
      <alignment horizontal="center" vertical="top"/>
    </xf>
    <xf numFmtId="164" fontId="1" fillId="0" borderId="86" xfId="0" applyNumberFormat="1" applyFont="1" applyBorder="1" applyAlignment="1">
      <alignment horizontal="center" vertical="top"/>
    </xf>
    <xf numFmtId="0" fontId="1" fillId="0" borderId="87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88" xfId="0" applyFont="1" applyBorder="1" applyAlignment="1">
      <alignment horizontal="right" vertical="top"/>
    </xf>
    <xf numFmtId="1" fontId="1" fillId="0" borderId="48" xfId="0" applyNumberFormat="1" applyFont="1" applyBorder="1" applyAlignment="1">
      <alignment horizontal="center" vertical="top"/>
    </xf>
    <xf numFmtId="1" fontId="1" fillId="0" borderId="89" xfId="0" applyNumberFormat="1" applyFont="1" applyBorder="1" applyAlignment="1">
      <alignment horizontal="center" vertical="top"/>
    </xf>
    <xf numFmtId="1" fontId="1" fillId="0" borderId="46" xfId="0" applyNumberFormat="1" applyFont="1" applyBorder="1" applyAlignment="1">
      <alignment horizontal="center" vertical="top"/>
    </xf>
    <xf numFmtId="1" fontId="1" fillId="0" borderId="45" xfId="0" applyNumberFormat="1" applyFont="1" applyBorder="1" applyAlignment="1">
      <alignment horizontal="center" vertical="top"/>
    </xf>
    <xf numFmtId="165" fontId="1" fillId="0" borderId="16" xfId="0" applyNumberFormat="1" applyFont="1" applyBorder="1" applyAlignment="1">
      <alignment horizontal="center" vertical="top"/>
    </xf>
    <xf numFmtId="166" fontId="1" fillId="0" borderId="40" xfId="0" applyNumberFormat="1" applyFont="1" applyBorder="1" applyAlignment="1">
      <alignment horizontal="center" vertical="top"/>
    </xf>
    <xf numFmtId="0" fontId="0" fillId="0" borderId="83" xfId="0" applyBorder="1" applyAlignment="1">
      <alignment horizontal="center" vertical="top"/>
    </xf>
    <xf numFmtId="1" fontId="1" fillId="2" borderId="9" xfId="1" applyNumberFormat="1" applyFont="1" applyFill="1" applyBorder="1" applyAlignment="1">
      <alignment horizontal="center" vertical="top"/>
    </xf>
    <xf numFmtId="1" fontId="1" fillId="0" borderId="40" xfId="0" applyNumberFormat="1" applyFont="1" applyBorder="1" applyAlignment="1">
      <alignment horizontal="center" vertical="top"/>
    </xf>
    <xf numFmtId="165" fontId="0" fillId="0" borderId="71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1" fillId="0" borderId="42" xfId="0" applyFont="1" applyBorder="1" applyAlignment="1">
      <alignment horizontal="center" vertical="top"/>
    </xf>
    <xf numFmtId="0" fontId="1" fillId="0" borderId="49" xfId="0" applyFont="1" applyBorder="1" applyAlignment="1">
      <alignment horizontal="center" vertical="top"/>
    </xf>
    <xf numFmtId="1" fontId="1" fillId="0" borderId="90" xfId="0" applyNumberFormat="1" applyFont="1" applyBorder="1" applyAlignment="1">
      <alignment horizontal="center" vertical="top"/>
    </xf>
    <xf numFmtId="1" fontId="1" fillId="0" borderId="91" xfId="0" applyNumberFormat="1" applyFont="1" applyBorder="1" applyAlignment="1">
      <alignment horizontal="center" vertical="top"/>
    </xf>
    <xf numFmtId="1" fontId="1" fillId="0" borderId="44" xfId="0" applyNumberFormat="1" applyFont="1" applyBorder="1" applyAlignment="1">
      <alignment horizontal="center" vertical="top"/>
    </xf>
    <xf numFmtId="1" fontId="1" fillId="0" borderId="43" xfId="0" applyNumberFormat="1" applyFont="1" applyBorder="1" applyAlignment="1">
      <alignment horizontal="center" vertical="top"/>
    </xf>
    <xf numFmtId="165" fontId="1" fillId="0" borderId="24" xfId="0" applyNumberFormat="1" applyFont="1" applyBorder="1" applyAlignment="1">
      <alignment horizontal="center" vertical="top"/>
    </xf>
    <xf numFmtId="166" fontId="1" fillId="0" borderId="92" xfId="0" applyNumberFormat="1" applyFont="1" applyBorder="1" applyAlignment="1">
      <alignment horizontal="center" vertical="top"/>
    </xf>
    <xf numFmtId="0" fontId="1" fillId="0" borderId="86" xfId="0" applyFont="1" applyBorder="1" applyAlignment="1">
      <alignment horizontal="right" vertical="top"/>
    </xf>
    <xf numFmtId="0" fontId="1" fillId="0" borderId="87" xfId="0" applyFont="1" applyBorder="1" applyAlignment="1">
      <alignment horizontal="right" vertical="top"/>
    </xf>
    <xf numFmtId="0" fontId="1" fillId="0" borderId="93" xfId="0" applyFont="1" applyBorder="1" applyAlignment="1">
      <alignment horizontal="center" vertical="top"/>
    </xf>
    <xf numFmtId="0" fontId="1" fillId="0" borderId="94" xfId="0" applyFont="1" applyBorder="1" applyAlignment="1">
      <alignment horizontal="center" vertical="top"/>
    </xf>
    <xf numFmtId="0" fontId="1" fillId="0" borderId="95" xfId="0" applyFont="1" applyBorder="1" applyAlignment="1">
      <alignment horizontal="center" vertical="top"/>
    </xf>
    <xf numFmtId="1" fontId="1" fillId="0" borderId="96" xfId="0" applyNumberFormat="1" applyFont="1" applyBorder="1" applyAlignment="1">
      <alignment horizontal="center" vertical="top"/>
    </xf>
    <xf numFmtId="1" fontId="1" fillId="0" borderId="97" xfId="0" applyNumberFormat="1" applyFont="1" applyBorder="1" applyAlignment="1">
      <alignment horizontal="center" vertical="top"/>
    </xf>
    <xf numFmtId="1" fontId="1" fillId="0" borderId="98" xfId="0" applyNumberFormat="1" applyFont="1" applyBorder="1" applyAlignment="1">
      <alignment horizontal="center" vertical="top"/>
    </xf>
    <xf numFmtId="1" fontId="1" fillId="0" borderId="99" xfId="0" applyNumberFormat="1" applyFont="1" applyBorder="1" applyAlignment="1">
      <alignment horizontal="center" vertical="top"/>
    </xf>
    <xf numFmtId="166" fontId="1" fillId="0" borderId="21" xfId="0" applyNumberFormat="1" applyFont="1" applyBorder="1" applyAlignment="1">
      <alignment horizontal="center" vertical="top"/>
    </xf>
    <xf numFmtId="49" fontId="1" fillId="0" borderId="8" xfId="0" applyNumberFormat="1" applyFont="1" applyBorder="1" applyAlignment="1">
      <alignment horizontal="center" vertical="top"/>
    </xf>
    <xf numFmtId="49" fontId="1" fillId="0" borderId="37" xfId="0" applyNumberFormat="1" applyFont="1" applyBorder="1" applyAlignment="1">
      <alignment horizontal="center" vertical="top"/>
    </xf>
    <xf numFmtId="1" fontId="0" fillId="0" borderId="47" xfId="0" applyNumberFormat="1" applyBorder="1" applyAlignment="1">
      <alignment horizontal="center" vertical="top"/>
    </xf>
    <xf numFmtId="49" fontId="1" fillId="0" borderId="38" xfId="0" applyNumberFormat="1" applyFont="1" applyBorder="1" applyAlignment="1">
      <alignment horizontal="center" vertical="top"/>
    </xf>
    <xf numFmtId="1" fontId="0" fillId="0" borderId="100" xfId="0" applyNumberForma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49" fontId="1" fillId="0" borderId="101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0" fillId="0" borderId="102" xfId="0" applyNumberFormat="1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1" fontId="0" fillId="0" borderId="6" xfId="0" applyNumberForma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1" applyFont="1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49" fontId="1" fillId="2" borderId="0" xfId="1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2" borderId="61" xfId="1" applyFont="1" applyFill="1" applyBorder="1" applyAlignment="1">
      <alignment horizontal="right" vertical="top"/>
    </xf>
    <xf numFmtId="0" fontId="0" fillId="2" borderId="62" xfId="1" applyFont="1" applyFill="1" applyBorder="1" applyAlignment="1">
      <alignment horizontal="left" vertical="top"/>
    </xf>
    <xf numFmtId="0" fontId="0" fillId="2" borderId="33" xfId="0" applyFill="1" applyBorder="1" applyAlignment="1">
      <alignment horizontal="right" vertical="top"/>
    </xf>
    <xf numFmtId="0" fontId="0" fillId="2" borderId="34" xfId="0" applyFill="1" applyBorder="1" applyAlignment="1">
      <alignment horizontal="left" vertical="top"/>
    </xf>
    <xf numFmtId="0" fontId="0" fillId="2" borderId="33" xfId="1" applyFont="1" applyFill="1" applyBorder="1" applyAlignment="1">
      <alignment horizontal="right" vertical="top"/>
    </xf>
    <xf numFmtId="0" fontId="0" fillId="2" borderId="34" xfId="1" applyFont="1" applyFill="1" applyBorder="1" applyAlignment="1">
      <alignment horizontal="left" vertical="top"/>
    </xf>
    <xf numFmtId="0" fontId="0" fillId="2" borderId="71" xfId="1" applyFont="1" applyFill="1" applyBorder="1" applyAlignment="1">
      <alignment horizontal="right" vertical="top"/>
    </xf>
    <xf numFmtId="0" fontId="0" fillId="2" borderId="73" xfId="1" applyFont="1" applyFill="1" applyBorder="1" applyAlignment="1">
      <alignment horizontal="left" vertical="top"/>
    </xf>
    <xf numFmtId="0" fontId="0" fillId="2" borderId="99" xfId="1" applyFont="1" applyFill="1" applyBorder="1" applyAlignment="1">
      <alignment horizontal="right" vertical="top"/>
    </xf>
    <xf numFmtId="0" fontId="0" fillId="2" borderId="98" xfId="1" applyFont="1" applyFill="1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33" xfId="0" applyBorder="1" applyAlignment="1">
      <alignment horizontal="right" vertical="top"/>
    </xf>
    <xf numFmtId="0" fontId="0" fillId="0" borderId="34" xfId="0" applyBorder="1" applyAlignment="1">
      <alignment horizontal="left" vertical="top"/>
    </xf>
    <xf numFmtId="0" fontId="0" fillId="0" borderId="73" xfId="0" applyBorder="1" applyAlignment="1">
      <alignment horizontal="left" vertical="top"/>
    </xf>
    <xf numFmtId="0" fontId="0" fillId="0" borderId="98" xfId="0" applyBorder="1" applyAlignment="1">
      <alignment horizontal="left" vertical="top"/>
    </xf>
    <xf numFmtId="0" fontId="0" fillId="2" borderId="61" xfId="1" applyFont="1" applyFill="1" applyBorder="1" applyAlignment="1">
      <alignment horizontal="center" vertical="top"/>
    </xf>
    <xf numFmtId="0" fontId="0" fillId="2" borderId="62" xfId="1" applyFont="1" applyFill="1" applyBorder="1" applyAlignment="1">
      <alignment horizontal="center" vertical="top"/>
    </xf>
    <xf numFmtId="0" fontId="0" fillId="2" borderId="33" xfId="1" applyFont="1" applyFill="1" applyBorder="1" applyAlignment="1">
      <alignment horizontal="center" vertical="top"/>
    </xf>
    <xf numFmtId="0" fontId="0" fillId="2" borderId="34" xfId="1" applyFont="1" applyFill="1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33" xfId="0" applyFill="1" applyBorder="1" applyAlignment="1">
      <alignment horizontal="center" vertical="top"/>
    </xf>
    <xf numFmtId="0" fontId="0" fillId="2" borderId="71" xfId="1" applyFont="1" applyFill="1" applyBorder="1" applyAlignment="1">
      <alignment horizontal="center" vertical="top"/>
    </xf>
    <xf numFmtId="0" fontId="0" fillId="2" borderId="73" xfId="1" applyFont="1" applyFill="1" applyBorder="1" applyAlignment="1">
      <alignment horizontal="center" vertical="top"/>
    </xf>
    <xf numFmtId="0" fontId="0" fillId="2" borderId="99" xfId="1" applyFont="1" applyFill="1" applyBorder="1" applyAlignment="1">
      <alignment horizontal="center" vertical="top"/>
    </xf>
    <xf numFmtId="0" fontId="0" fillId="2" borderId="98" xfId="1" applyFont="1" applyFill="1" applyBorder="1" applyAlignment="1">
      <alignment horizontal="center" vertical="top"/>
    </xf>
    <xf numFmtId="0" fontId="0" fillId="2" borderId="61" xfId="0" applyFill="1" applyBorder="1" applyAlignment="1">
      <alignment horizontal="center" vertical="top"/>
    </xf>
    <xf numFmtId="0" fontId="0" fillId="2" borderId="62" xfId="0" applyFill="1" applyBorder="1" applyAlignment="1">
      <alignment horizontal="center" vertical="top"/>
    </xf>
    <xf numFmtId="49" fontId="1" fillId="2" borderId="17" xfId="1" applyNumberFormat="1" applyFont="1" applyFill="1" applyBorder="1" applyAlignment="1">
      <alignment horizontal="center" vertical="top"/>
    </xf>
    <xf numFmtId="49" fontId="1" fillId="2" borderId="18" xfId="1" applyNumberFormat="1" applyFont="1" applyFill="1" applyBorder="1" applyAlignment="1">
      <alignment horizontal="center" vertical="top"/>
    </xf>
    <xf numFmtId="49" fontId="1" fillId="2" borderId="7" xfId="1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6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73" xfId="0" applyBorder="1" applyAlignment="1">
      <alignment horizontal="center" vertical="top"/>
    </xf>
    <xf numFmtId="164" fontId="1" fillId="0" borderId="37" xfId="0" applyNumberFormat="1" applyFont="1" applyBorder="1" applyAlignment="1">
      <alignment horizontal="right" vertical="top"/>
    </xf>
    <xf numFmtId="164" fontId="1" fillId="0" borderId="103" xfId="0" applyNumberFormat="1" applyFont="1" applyBorder="1" applyAlignment="1">
      <alignment horizontal="right" vertical="top"/>
    </xf>
    <xf numFmtId="164" fontId="1" fillId="0" borderId="104" xfId="0" applyNumberFormat="1" applyFont="1" applyBorder="1" applyAlignment="1">
      <alignment horizontal="right" vertical="top"/>
    </xf>
    <xf numFmtId="1" fontId="1" fillId="0" borderId="33" xfId="0" applyNumberFormat="1" applyFont="1" applyBorder="1" applyAlignment="1">
      <alignment horizontal="center" vertical="top"/>
    </xf>
    <xf numFmtId="1" fontId="1" fillId="0" borderId="70" xfId="0" applyNumberFormat="1" applyFont="1" applyBorder="1" applyAlignment="1">
      <alignment horizontal="center" vertical="top"/>
    </xf>
    <xf numFmtId="1" fontId="1" fillId="0" borderId="34" xfId="0" applyNumberFormat="1" applyFont="1" applyBorder="1" applyAlignment="1">
      <alignment horizontal="center" vertical="top"/>
    </xf>
    <xf numFmtId="165" fontId="1" fillId="0" borderId="5" xfId="0" applyNumberFormat="1" applyFont="1" applyBorder="1" applyAlignment="1">
      <alignment horizontal="center" vertical="top"/>
    </xf>
    <xf numFmtId="166" fontId="1" fillId="0" borderId="6" xfId="0" applyNumberFormat="1" applyFont="1" applyBorder="1" applyAlignment="1">
      <alignment horizontal="center" vertical="top"/>
    </xf>
    <xf numFmtId="164" fontId="1" fillId="0" borderId="101" xfId="0" applyNumberFormat="1" applyFont="1" applyBorder="1" applyAlignment="1">
      <alignment horizontal="center" vertical="top"/>
    </xf>
    <xf numFmtId="0" fontId="1" fillId="0" borderId="105" xfId="0" applyFont="1" applyBorder="1" applyAlignment="1">
      <alignment horizontal="center" vertical="top"/>
    </xf>
    <xf numFmtId="1" fontId="1" fillId="0" borderId="71" xfId="0" applyNumberFormat="1" applyFont="1" applyBorder="1" applyAlignment="1">
      <alignment horizontal="center" vertical="top"/>
    </xf>
    <xf numFmtId="1" fontId="1" fillId="0" borderId="72" xfId="0" applyNumberFormat="1" applyFont="1" applyBorder="1" applyAlignment="1">
      <alignment horizontal="center" vertical="top"/>
    </xf>
    <xf numFmtId="1" fontId="1" fillId="0" borderId="73" xfId="0" applyNumberFormat="1" applyFont="1" applyBorder="1" applyAlignment="1">
      <alignment horizontal="center" vertical="top"/>
    </xf>
    <xf numFmtId="165" fontId="1" fillId="0" borderId="71" xfId="0" applyNumberFormat="1" applyFont="1" applyBorder="1" applyAlignment="1">
      <alignment horizontal="center" vertical="top"/>
    </xf>
    <xf numFmtId="165" fontId="1" fillId="0" borderId="73" xfId="0" applyNumberFormat="1" applyFont="1" applyBorder="1" applyAlignment="1">
      <alignment horizontal="center" vertical="top"/>
    </xf>
    <xf numFmtId="166" fontId="1" fillId="0" borderId="83" xfId="0" applyNumberFormat="1" applyFont="1" applyBorder="1" applyAlignment="1">
      <alignment horizontal="center" vertical="top"/>
    </xf>
    <xf numFmtId="0" fontId="1" fillId="0" borderId="105" xfId="0" applyFont="1" applyBorder="1" applyAlignment="1">
      <alignment horizontal="right" vertical="top"/>
    </xf>
    <xf numFmtId="164" fontId="1" fillId="0" borderId="101" xfId="0" applyNumberFormat="1" applyFont="1" applyBorder="1" applyAlignment="1">
      <alignment horizontal="right" vertical="top"/>
    </xf>
    <xf numFmtId="164" fontId="1" fillId="0" borderId="105" xfId="0" applyNumberFormat="1" applyFont="1" applyBorder="1" applyAlignment="1">
      <alignment horizontal="right" vertical="top"/>
    </xf>
    <xf numFmtId="164" fontId="1" fillId="0" borderId="106" xfId="0" applyNumberFormat="1" applyFont="1" applyBorder="1" applyAlignment="1">
      <alignment horizontal="right" vertical="top"/>
    </xf>
    <xf numFmtId="165" fontId="1" fillId="0" borderId="9" xfId="0" applyNumberFormat="1" applyFont="1" applyBorder="1" applyAlignment="1">
      <alignment horizontal="center" vertical="top"/>
    </xf>
    <xf numFmtId="166" fontId="1" fillId="0" borderId="10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4" fillId="0" borderId="28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49" fontId="1" fillId="0" borderId="54" xfId="0" applyNumberFormat="1" applyFont="1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164" fontId="4" fillId="0" borderId="28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horizontal="center" vertical="top"/>
    </xf>
    <xf numFmtId="1" fontId="1" fillId="0" borderId="54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Knight" refreshedDate="45453.634973148146" createdVersion="8" refreshedVersion="8" minRefreshableVersion="3" recordCount="160" xr:uid="{98714BB7-A0BC-4D29-AD11-26CF38ACB4E3}">
  <cacheSource type="worksheet">
    <worksheetSource ref="A1:M161" sheet="Overall"/>
  </cacheSource>
  <cacheFields count="13">
    <cacheField name="Opponent" numFmtId="0">
      <sharedItems/>
    </cacheField>
    <cacheField name="Class" numFmtId="0">
      <sharedItems/>
    </cacheField>
    <cacheField name="Day" numFmtId="164">
      <sharedItems containsSemiMixedTypes="0" containsNonDate="0" containsDate="1" containsString="0" minDate="2013-08-26T00:00:00" maxDate="2024-11-18T00:00:00"/>
    </cacheField>
    <cacheField name="Year" numFmtId="49">
      <sharedItems count="14"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Venue" numFmtId="0">
      <sharedItems containsBlank="1"/>
    </cacheField>
    <cacheField name="Type" numFmtId="0">
      <sharedItems containsBlank="1"/>
    </cacheField>
    <cacheField name="Raiders" numFmtId="0">
      <sharedItems containsMixedTypes="1" containsNumber="1" containsInteger="1" minValue="0" maxValue="70"/>
    </cacheField>
    <cacheField name="Opponent2" numFmtId="0">
      <sharedItems containsString="0" containsBlank="1" containsNumber="1" containsInteger="1" minValue="0" maxValue="61"/>
    </cacheField>
    <cacheField name="Class-" numFmtId="0">
      <sharedItems/>
    </cacheField>
    <cacheField name="UIL-Num" numFmtId="0">
      <sharedItems containsString="0" containsBlank="1" containsNumber="1" containsInteger="1" minValue="-6" maxValue="6"/>
    </cacheField>
    <cacheField name="Coach" numFmtId="0">
      <sharedItems/>
    </cacheField>
    <cacheField name="Outcome" numFmtId="0">
      <sharedItems count="2">
        <s v="Win"/>
        <s v="Loss"/>
      </sharedItems>
    </cacheField>
    <cacheField name="Margin" numFmtId="0">
      <sharedItems containsString="0" containsBlank="1" containsNumber="1" containsInteger="1" minValue="-44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First  Baptist Academy"/>
    <s v="Private"/>
    <d v="2013-08-27T00:00:00"/>
    <x v="0"/>
    <s v="Away"/>
    <m/>
    <n v="35"/>
    <n v="20"/>
    <s v="2A-1"/>
    <m/>
    <s v="Wright"/>
    <x v="0"/>
    <n v="15"/>
  </r>
  <r>
    <s v="Dallas Gateway"/>
    <s v="1A-2"/>
    <d v="2013-09-03T00:00:00"/>
    <x v="0"/>
    <s v="Away"/>
    <m/>
    <n v="47"/>
    <n v="8"/>
    <s v="2A-1"/>
    <m/>
    <s v="Wright"/>
    <x v="0"/>
    <n v="39"/>
  </r>
  <r>
    <s v="Tom Bean"/>
    <s v="2A-2"/>
    <d v="2013-09-10T00:00:00"/>
    <x v="0"/>
    <s v="Home"/>
    <m/>
    <n v="7"/>
    <n v="14"/>
    <s v="2A-1"/>
    <m/>
    <s v="Wright"/>
    <x v="1"/>
    <n v="-7"/>
  </r>
  <r>
    <s v="Moody"/>
    <s v="1A-1"/>
    <d v="2013-09-24T00:00:00"/>
    <x v="0"/>
    <s v="Away"/>
    <m/>
    <n v="23"/>
    <n v="12"/>
    <s v="2A-1"/>
    <m/>
    <s v="Wright"/>
    <x v="0"/>
    <n v="11"/>
  </r>
  <r>
    <s v="Dallas Christian"/>
    <s v="Private"/>
    <d v="2013-10-01T00:00:00"/>
    <x v="0"/>
    <s v="Home"/>
    <m/>
    <n v="0"/>
    <n v="42"/>
    <s v="2A-1"/>
    <m/>
    <s v="Wright"/>
    <x v="1"/>
    <n v="-42"/>
  </r>
  <r>
    <s v="Eustace"/>
    <s v="2A-1"/>
    <d v="2013-10-08T00:00:00"/>
    <x v="0"/>
    <s v="Away"/>
    <s v="District"/>
    <n v="41"/>
    <n v="61"/>
    <s v="2A-1"/>
    <n v="-6"/>
    <s v="Wright"/>
    <x v="1"/>
    <n v="-20"/>
  </r>
  <r>
    <s v="Grandview"/>
    <s v="2A-1"/>
    <d v="2013-10-15T00:00:00"/>
    <x v="0"/>
    <s v="Home"/>
    <s v="District"/>
    <n v="7"/>
    <n v="42"/>
    <s v="2A-1"/>
    <n v="-6"/>
    <s v="Wright"/>
    <x v="1"/>
    <n v="-35"/>
  </r>
  <r>
    <s v="Maypearl"/>
    <s v="2A-1"/>
    <d v="2013-10-22T00:00:00"/>
    <x v="0"/>
    <s v="Away"/>
    <s v="District"/>
    <n v="0"/>
    <n v="35"/>
    <s v="2A-1"/>
    <n v="-6"/>
    <s v="Wright"/>
    <x v="1"/>
    <n v="-35"/>
  </r>
  <r>
    <s v="Dallas Life Oak Cliff"/>
    <s v="2A-1"/>
    <d v="2013-10-29T00:00:00"/>
    <x v="0"/>
    <s v="Home"/>
    <s v="District"/>
    <n v="7"/>
    <n v="35"/>
    <s v="2A-1"/>
    <n v="-6"/>
    <s v="Wright"/>
    <x v="1"/>
    <n v="-28"/>
  </r>
  <r>
    <s v="Palmer"/>
    <s v="2A-1"/>
    <d v="2013-11-05T00:00:00"/>
    <x v="0"/>
    <s v="Away"/>
    <s v="District"/>
    <n v="7"/>
    <n v="13"/>
    <s v="2A-1"/>
    <n v="-6"/>
    <s v="Wright"/>
    <x v="1"/>
    <n v="-6"/>
  </r>
  <r>
    <s v="Riesel"/>
    <s v="1A-1"/>
    <d v="2013-08-26T00:00:00"/>
    <x v="1"/>
    <s v="Away"/>
    <m/>
    <n v="35"/>
    <n v="18"/>
    <s v="1A-1"/>
    <m/>
    <s v="Settle"/>
    <x v="0"/>
    <n v="17"/>
  </r>
  <r>
    <s v="Dallas Gateway"/>
    <s v="1A-2"/>
    <d v="2013-09-02T00:00:00"/>
    <x v="1"/>
    <s v="Home"/>
    <m/>
    <n v="63"/>
    <n v="24"/>
    <s v="1A-2"/>
    <m/>
    <s v="Settle"/>
    <x v="0"/>
    <n v="39"/>
  </r>
  <r>
    <s v="Tom Bean"/>
    <s v="2A-2"/>
    <d v="2013-09-09T00:00:00"/>
    <x v="1"/>
    <s v="Away"/>
    <m/>
    <n v="42"/>
    <n v="28"/>
    <s v="2A-2"/>
    <m/>
    <s v="Settle"/>
    <x v="0"/>
    <n v="14"/>
  </r>
  <r>
    <s v="Krum"/>
    <s v="2A-1"/>
    <d v="2013-09-16T00:00:00"/>
    <x v="1"/>
    <s v="Away"/>
    <m/>
    <n v="18"/>
    <n v="13"/>
    <s v="2A-1"/>
    <m/>
    <s v="Settle"/>
    <x v="0"/>
    <n v="5"/>
  </r>
  <r>
    <s v="Moody"/>
    <s v="1A-1"/>
    <d v="2013-09-23T00:00:00"/>
    <x v="1"/>
    <s v="Home"/>
    <m/>
    <n v="42"/>
    <n v="20"/>
    <s v="1A-1"/>
    <m/>
    <s v="Settle"/>
    <x v="0"/>
    <n v="22"/>
  </r>
  <r>
    <s v="Eustace"/>
    <s v="2A-1"/>
    <d v="2013-10-07T00:00:00"/>
    <x v="1"/>
    <s v="Home"/>
    <s v="District"/>
    <n v="17"/>
    <n v="24"/>
    <s v="2A-1"/>
    <n v="-6"/>
    <s v="Settle"/>
    <x v="1"/>
    <n v="-7"/>
  </r>
  <r>
    <s v="Grandview"/>
    <s v="2A-1"/>
    <d v="2013-10-14T00:00:00"/>
    <x v="1"/>
    <s v="Away"/>
    <s v="District"/>
    <n v="29"/>
    <n v="61"/>
    <s v="2A-1"/>
    <n v="-6"/>
    <s v="Settle"/>
    <x v="1"/>
    <n v="-32"/>
  </r>
  <r>
    <s v="Maypearl"/>
    <s v="2A-1"/>
    <d v="2013-10-21T00:00:00"/>
    <x v="1"/>
    <s v="Home"/>
    <s v="District"/>
    <n v="49"/>
    <n v="0"/>
    <s v="2A-1"/>
    <n v="-6"/>
    <s v="Settle"/>
    <x v="0"/>
    <n v="49"/>
  </r>
  <r>
    <s v="Dallas Life Oak Cliff"/>
    <s v="2A-1"/>
    <d v="2013-10-28T00:00:00"/>
    <x v="1"/>
    <s v="Away"/>
    <s v="District"/>
    <n v="48"/>
    <n v="60"/>
    <s v="2A-1"/>
    <n v="-6"/>
    <s v="Settle"/>
    <x v="1"/>
    <n v="-12"/>
  </r>
  <r>
    <s v="Palmer"/>
    <s v="2A-1"/>
    <d v="2013-11-04T00:00:00"/>
    <x v="1"/>
    <s v="Home"/>
    <s v="District"/>
    <n v="49"/>
    <n v="20"/>
    <s v="2A-1"/>
    <n v="-6"/>
    <s v="Settle"/>
    <x v="0"/>
    <n v="29"/>
  </r>
  <r>
    <s v="Grand Saline"/>
    <s v="2A-1"/>
    <d v="2013-08-31T00:00:00"/>
    <x v="2"/>
    <s v="Home"/>
    <m/>
    <n v="35"/>
    <n v="20"/>
    <s v="2A-1"/>
    <m/>
    <s v="Settle"/>
    <x v="0"/>
    <n v="15"/>
  </r>
  <r>
    <s v="Dallas Life Oak Cliff"/>
    <s v="2A-1"/>
    <d v="2013-09-07T00:00:00"/>
    <x v="2"/>
    <s v="Home"/>
    <m/>
    <n v="37"/>
    <n v="7"/>
    <s v="2A-1"/>
    <m/>
    <s v="Settle"/>
    <x v="0"/>
    <n v="30"/>
  </r>
  <r>
    <s v="Italy"/>
    <s v="1A-1"/>
    <d v="2013-09-14T00:00:00"/>
    <x v="2"/>
    <s v="Away"/>
    <m/>
    <n v="21"/>
    <n v="14"/>
    <s v="2A-1"/>
    <m/>
    <s v="Settle"/>
    <x v="0"/>
    <n v="7"/>
  </r>
  <r>
    <s v="Maypearl"/>
    <s v="2A-1"/>
    <d v="2013-09-21T00:00:00"/>
    <x v="2"/>
    <s v="Away"/>
    <m/>
    <n v="52"/>
    <n v="7"/>
    <s v="2A-1"/>
    <m/>
    <s v="Settle"/>
    <x v="0"/>
    <n v="45"/>
  </r>
  <r>
    <s v="Farmersville"/>
    <s v="2A-1"/>
    <d v="2013-09-28T00:00:00"/>
    <x v="2"/>
    <s v="Home"/>
    <s v="District"/>
    <n v="33"/>
    <n v="18"/>
    <s v="2A-1"/>
    <n v="6"/>
    <s v="Settle"/>
    <x v="0"/>
    <n v="15"/>
  </r>
  <r>
    <s v="Caddo Mills"/>
    <s v="2A-1"/>
    <d v="2013-10-05T00:00:00"/>
    <x v="2"/>
    <s v="Away"/>
    <s v="District"/>
    <n v="17"/>
    <n v="36"/>
    <s v="2A-1"/>
    <n v="6"/>
    <s v="Settle"/>
    <x v="1"/>
    <n v="-19"/>
  </r>
  <r>
    <s v="Commerce"/>
    <s v="2A-1"/>
    <d v="2013-10-12T00:00:00"/>
    <x v="2"/>
    <s v="Home"/>
    <s v="District"/>
    <n v="10"/>
    <n v="28"/>
    <s v="2A-1"/>
    <n v="6"/>
    <s v="Settle"/>
    <x v="1"/>
    <n v="-18"/>
  </r>
  <r>
    <s v="Van Alstyne"/>
    <s v="2A-1"/>
    <d v="2013-10-19T00:00:00"/>
    <x v="2"/>
    <s v="Away"/>
    <s v="District"/>
    <n v="20"/>
    <n v="17"/>
    <s v="2A-1"/>
    <n v="6"/>
    <s v="Settle"/>
    <x v="0"/>
    <n v="3"/>
  </r>
  <r>
    <s v="Pottsboro"/>
    <s v="2A-1"/>
    <d v="2013-11-02T00:00:00"/>
    <x v="2"/>
    <s v="Home"/>
    <s v="District"/>
    <n v="7"/>
    <n v="51"/>
    <s v="2A-1"/>
    <n v="6"/>
    <s v="Settle"/>
    <x v="1"/>
    <n v="-44"/>
  </r>
  <r>
    <s v="Howe"/>
    <s v="2A-1"/>
    <d v="2013-11-09T00:00:00"/>
    <x v="2"/>
    <s v="Away"/>
    <s v="District"/>
    <n v="40"/>
    <n v="12"/>
    <s v="2A-1"/>
    <n v="6"/>
    <s v="Settle"/>
    <x v="0"/>
    <n v="28"/>
  </r>
  <r>
    <s v="Grand Saline"/>
    <s v="2A-1"/>
    <d v="2013-08-30T00:00:00"/>
    <x v="3"/>
    <s v="Away"/>
    <m/>
    <n v="42"/>
    <n v="7"/>
    <s v="2A-1"/>
    <m/>
    <s v="Settle"/>
    <x v="0"/>
    <n v="35"/>
  </r>
  <r>
    <s v="Dallas Life Oak Cliff"/>
    <s v="2A-1"/>
    <d v="2013-09-06T00:00:00"/>
    <x v="3"/>
    <s v="Away"/>
    <m/>
    <n v="44"/>
    <n v="17"/>
    <s v="2A-1"/>
    <m/>
    <s v="Settle"/>
    <x v="0"/>
    <n v="27"/>
  </r>
  <r>
    <s v="Italy"/>
    <s v="1A-1"/>
    <d v="2013-09-13T00:00:00"/>
    <x v="3"/>
    <s v="Home"/>
    <m/>
    <n v="34"/>
    <n v="13"/>
    <s v="1A-1"/>
    <m/>
    <s v="Settle"/>
    <x v="0"/>
    <n v="21"/>
  </r>
  <r>
    <s v="Maypearl"/>
    <s v="2A-1"/>
    <d v="2013-09-20T00:00:00"/>
    <x v="3"/>
    <s v="Home"/>
    <m/>
    <n v="44"/>
    <n v="21"/>
    <s v="2A-1"/>
    <m/>
    <s v="Settle"/>
    <x v="0"/>
    <n v="23"/>
  </r>
  <r>
    <s v="Farmersville"/>
    <s v="2A-1"/>
    <d v="2013-09-27T00:00:00"/>
    <x v="3"/>
    <s v="Away"/>
    <s v="District"/>
    <n v="48"/>
    <n v="51"/>
    <s v="2A-1"/>
    <n v="6"/>
    <s v="Settle"/>
    <x v="1"/>
    <n v="-3"/>
  </r>
  <r>
    <s v="Caddo Mills"/>
    <s v="2A-1"/>
    <d v="2013-10-04T00:00:00"/>
    <x v="3"/>
    <s v="Home"/>
    <s v="District"/>
    <n v="40"/>
    <n v="41"/>
    <s v="2A-1"/>
    <n v="6"/>
    <s v="Settle"/>
    <x v="1"/>
    <n v="-1"/>
  </r>
  <r>
    <s v="Commerce"/>
    <s v="2A-1"/>
    <d v="2013-10-11T00:00:00"/>
    <x v="3"/>
    <s v="Away"/>
    <s v="District"/>
    <n v="31"/>
    <n v="21"/>
    <s v="2A-1"/>
    <n v="6"/>
    <s v="Settle"/>
    <x v="0"/>
    <n v="10"/>
  </r>
  <r>
    <s v="Van Alstyne"/>
    <s v="2A-1"/>
    <d v="2013-10-18T00:00:00"/>
    <x v="3"/>
    <s v="Home"/>
    <s v="District"/>
    <n v="28"/>
    <n v="21"/>
    <s v="2A-1"/>
    <n v="6"/>
    <s v="Settle"/>
    <x v="0"/>
    <n v="7"/>
  </r>
  <r>
    <s v="Pottsboro"/>
    <s v="2A-1"/>
    <d v="2013-11-01T00:00:00"/>
    <x v="3"/>
    <s v="Away"/>
    <s v="District"/>
    <n v="7"/>
    <n v="10"/>
    <s v="2A-1"/>
    <n v="6"/>
    <s v="Settle"/>
    <x v="1"/>
    <n v="-3"/>
  </r>
  <r>
    <s v="Howe"/>
    <s v="2A-1"/>
    <d v="2013-11-08T00:00:00"/>
    <x v="3"/>
    <s v="Home"/>
    <s v="District"/>
    <n v="41"/>
    <n v="6"/>
    <s v="2A-1"/>
    <n v="6"/>
    <s v="Settle"/>
    <x v="0"/>
    <n v="35"/>
  </r>
  <r>
    <s v="Godley"/>
    <s v="3A-1"/>
    <d v="2014-08-29T00:00:00"/>
    <x v="4"/>
    <s v="Home"/>
    <m/>
    <n v="49"/>
    <n v="42"/>
    <s v="3A-1"/>
    <m/>
    <s v="Settle"/>
    <x v="0"/>
    <n v="7"/>
  </r>
  <r>
    <s v="Eustace"/>
    <s v="3A-1"/>
    <d v="2014-09-05T00:00:00"/>
    <x v="4"/>
    <s v="Away"/>
    <m/>
    <n v="51"/>
    <n v="40"/>
    <s v="3A-1"/>
    <m/>
    <s v="Settle"/>
    <x v="0"/>
    <n v="11"/>
  </r>
  <r>
    <s v="Community"/>
    <s v="3A-1"/>
    <d v="2014-09-12T00:00:00"/>
    <x v="4"/>
    <s v="Home"/>
    <m/>
    <n v="42"/>
    <n v="40"/>
    <s v="3A-1"/>
    <m/>
    <s v="Settle"/>
    <x v="0"/>
    <n v="2"/>
  </r>
  <r>
    <s v="Venus"/>
    <s v="3A-1"/>
    <d v="2014-09-19T00:00:00"/>
    <x v="4"/>
    <s v="Away"/>
    <m/>
    <n v="62"/>
    <n v="19"/>
    <s v="3A-1"/>
    <m/>
    <s v="Settle"/>
    <x v="0"/>
    <n v="43"/>
  </r>
  <r>
    <s v="Redwater"/>
    <s v="3A-1"/>
    <d v="2014-09-26T00:00:00"/>
    <x v="4"/>
    <s v="Away"/>
    <m/>
    <n v="19"/>
    <n v="14"/>
    <s v="3A-1"/>
    <m/>
    <s v="Settle"/>
    <x v="0"/>
    <n v="5"/>
  </r>
  <r>
    <s v="Waxahachie Life"/>
    <s v="3A-1"/>
    <d v="2014-10-10T00:00:00"/>
    <x v="4"/>
    <s v="Home"/>
    <s v="District"/>
    <n v="38"/>
    <n v="31"/>
    <s v="3A-1"/>
    <n v="6"/>
    <s v="Settle"/>
    <x v="0"/>
    <n v="7"/>
  </r>
  <r>
    <s v="Dallas Life Oak Cliff"/>
    <s v="3A-1"/>
    <d v="2014-10-17T00:00:00"/>
    <x v="4"/>
    <s v="Home"/>
    <s v="District"/>
    <n v="63"/>
    <n v="14"/>
    <s v="3A-1"/>
    <n v="6"/>
    <s v="Settle"/>
    <x v="0"/>
    <n v="49"/>
  </r>
  <r>
    <s v="Commerce"/>
    <s v="3A-1"/>
    <d v="2014-10-24T00:00:00"/>
    <x v="4"/>
    <s v="Away"/>
    <s v="District"/>
    <n v="35"/>
    <n v="28"/>
    <s v="3A-1"/>
    <n v="6"/>
    <s v="Settle"/>
    <x v="0"/>
    <n v="7"/>
  </r>
  <r>
    <s v="Caddo Mills"/>
    <s v="3A-1"/>
    <d v="2014-10-31T00:00:00"/>
    <x v="4"/>
    <s v="Home"/>
    <s v="District"/>
    <n v="36"/>
    <n v="35"/>
    <s v="3A-1"/>
    <n v="6"/>
    <s v="Settle"/>
    <x v="0"/>
    <n v="1"/>
  </r>
  <r>
    <s v="Scurry Rosser"/>
    <s v="3A-1"/>
    <d v="2014-11-07T00:00:00"/>
    <x v="4"/>
    <s v="Away"/>
    <s v="District"/>
    <n v="51"/>
    <n v="18"/>
    <s v="3A-1"/>
    <n v="6"/>
    <s v="Settle"/>
    <x v="0"/>
    <n v="33"/>
  </r>
  <r>
    <s v="Whitesboro"/>
    <s v="3A-1"/>
    <d v="2014-11-14T00:00:00"/>
    <x v="4"/>
    <s v="Rockwall"/>
    <s v="Playoff"/>
    <n v="39"/>
    <n v="47"/>
    <s v="3A-1"/>
    <m/>
    <s v="Settle"/>
    <x v="1"/>
    <n v="-8"/>
  </r>
  <r>
    <s v="Godley"/>
    <s v="3A-1"/>
    <d v="2014-08-28T00:00:00"/>
    <x v="5"/>
    <s v="Away"/>
    <m/>
    <n v="57"/>
    <n v="48"/>
    <s v="3A-1"/>
    <m/>
    <s v="Settle"/>
    <x v="0"/>
    <n v="9"/>
  </r>
  <r>
    <s v="Eustace"/>
    <s v="3A-1"/>
    <d v="2014-09-04T00:00:00"/>
    <x v="5"/>
    <s v="Home"/>
    <m/>
    <n v="28"/>
    <n v="45"/>
    <s v="3A-1"/>
    <m/>
    <s v="Settle"/>
    <x v="1"/>
    <n v="-17"/>
  </r>
  <r>
    <s v="Community"/>
    <s v="3A-1"/>
    <d v="2014-09-11T00:00:00"/>
    <x v="5"/>
    <s v="Away"/>
    <m/>
    <n v="70"/>
    <n v="38"/>
    <s v="3A-1"/>
    <m/>
    <s v="Settle"/>
    <x v="0"/>
    <n v="32"/>
  </r>
  <r>
    <s v="Venus"/>
    <s v="3A-1"/>
    <d v="2014-09-18T00:00:00"/>
    <x v="5"/>
    <s v="Home"/>
    <m/>
    <n v="49"/>
    <n v="21"/>
    <s v="3A-1"/>
    <m/>
    <s v="Settle"/>
    <x v="0"/>
    <n v="28"/>
  </r>
  <r>
    <s v="Redwater"/>
    <s v="3A-1"/>
    <d v="2014-09-25T00:00:00"/>
    <x v="5"/>
    <s v="Home"/>
    <m/>
    <n v="63"/>
    <n v="34"/>
    <s v="3A-1"/>
    <m/>
    <s v="Settle"/>
    <x v="0"/>
    <n v="29"/>
  </r>
  <r>
    <s v="Waxahachie Life"/>
    <s v="3A-1"/>
    <d v="2014-10-09T00:00:00"/>
    <x v="5"/>
    <s v="Away"/>
    <s v="District"/>
    <n v="28"/>
    <n v="21"/>
    <s v="3A-1"/>
    <n v="6"/>
    <s v="Settle"/>
    <x v="0"/>
    <n v="7"/>
  </r>
  <r>
    <s v="Dallas Life Oak Cliff"/>
    <s v="3A-1"/>
    <d v="2014-10-16T00:00:00"/>
    <x v="5"/>
    <s v="Away"/>
    <s v="District"/>
    <n v="66"/>
    <n v="28"/>
    <s v="3A-1"/>
    <n v="6"/>
    <s v="Settle"/>
    <x v="0"/>
    <n v="38"/>
  </r>
  <r>
    <s v="Commerce"/>
    <s v="3A-1"/>
    <d v="2014-10-23T00:00:00"/>
    <x v="5"/>
    <s v="Home"/>
    <s v="District"/>
    <n v="35"/>
    <n v="0"/>
    <s v="3A-1"/>
    <n v="6"/>
    <s v="Settle"/>
    <x v="0"/>
    <n v="35"/>
  </r>
  <r>
    <s v="Caddo Mills"/>
    <s v="3A-1"/>
    <d v="2014-10-30T00:00:00"/>
    <x v="5"/>
    <s v="Away"/>
    <s v="District"/>
    <n v="42"/>
    <n v="17"/>
    <s v="3A-1"/>
    <n v="6"/>
    <s v="Settle"/>
    <x v="0"/>
    <n v="25"/>
  </r>
  <r>
    <s v="Scurry Rosser"/>
    <s v="3A-1"/>
    <d v="2014-11-06T00:00:00"/>
    <x v="5"/>
    <s v="Home"/>
    <s v="District"/>
    <n v="56"/>
    <n v="28"/>
    <s v="3A-1"/>
    <n v="6"/>
    <s v="Settle"/>
    <x v="0"/>
    <n v="28"/>
  </r>
  <r>
    <s v="Van Alstyne"/>
    <s v="3A-1"/>
    <d v="2015-11-13T00:00:00"/>
    <x v="5"/>
    <s v="Williams"/>
    <s v="Playoff"/>
    <n v="49"/>
    <n v="14"/>
    <s v="3A-1"/>
    <m/>
    <s v="Settle"/>
    <x v="0"/>
    <n v="35"/>
  </r>
  <r>
    <s v="Daingerfield"/>
    <s v="3A-1"/>
    <d v="2015-11-20T00:00:00"/>
    <x v="5"/>
    <s v="Lindale"/>
    <s v="Playoff"/>
    <n v="38"/>
    <n v="13"/>
    <s v="3A-1"/>
    <m/>
    <s v="Settle"/>
    <x v="0"/>
    <n v="25"/>
  </r>
  <r>
    <s v="White Oak"/>
    <s v="3A-1"/>
    <d v="2015-11-27T00:00:00"/>
    <x v="5"/>
    <s v="Van"/>
    <s v="Playoff"/>
    <n v="32"/>
    <n v="15"/>
    <s v="3A-1"/>
    <m/>
    <s v="Settle"/>
    <x v="0"/>
    <n v="17"/>
  </r>
  <r>
    <s v="Mineola"/>
    <s v="3A-1"/>
    <d v="2015-12-05T00:00:00"/>
    <x v="5"/>
    <s v="Royce City"/>
    <s v="Playoff"/>
    <n v="28"/>
    <n v="45"/>
    <s v="3A-1"/>
    <m/>
    <s v="Settle"/>
    <x v="1"/>
    <n v="-17"/>
  </r>
  <r>
    <s v="Midlothian Heritage"/>
    <s v="4A-1"/>
    <d v="2016-08-26T00:00:00"/>
    <x v="6"/>
    <s v="Home"/>
    <m/>
    <n v="56"/>
    <n v="36"/>
    <s v="3A-1"/>
    <m/>
    <s v="Settle"/>
    <x v="0"/>
    <n v="20"/>
  </r>
  <r>
    <s v="McGregor"/>
    <s v="3A-1"/>
    <d v="2016-09-02T00:00:00"/>
    <x v="6"/>
    <s v="Away"/>
    <m/>
    <n v="24"/>
    <n v="14"/>
    <s v="3A-1"/>
    <m/>
    <s v="Settle"/>
    <x v="0"/>
    <n v="10"/>
  </r>
  <r>
    <s v="Community"/>
    <s v="3A-1"/>
    <d v="2016-09-09T00:00:00"/>
    <x v="6"/>
    <s v="Home"/>
    <m/>
    <n v="49"/>
    <n v="3"/>
    <s v="3A-1"/>
    <m/>
    <s v="Settle"/>
    <x v="0"/>
    <n v="46"/>
  </r>
  <r>
    <s v="Palmer"/>
    <s v="3A-1"/>
    <d v="2016-09-16T00:00:00"/>
    <x v="6"/>
    <s v="Away"/>
    <s v="District"/>
    <n v="70"/>
    <n v="0"/>
    <s v="3A-1"/>
    <n v="6"/>
    <s v="Settle"/>
    <x v="0"/>
    <n v="70"/>
  </r>
  <r>
    <s v="Grandview"/>
    <s v="3A-1"/>
    <d v="2016-09-23T00:00:00"/>
    <x v="6"/>
    <s v="Home"/>
    <s v="District"/>
    <n v="45"/>
    <n v="36"/>
    <s v="3A-1"/>
    <n v="6"/>
    <s v="Settle"/>
    <x v="0"/>
    <n v="9"/>
  </r>
  <r>
    <s v="Dallas Madison"/>
    <s v="3A-1"/>
    <d v="2016-10-07T00:00:00"/>
    <x v="6"/>
    <s v="Away"/>
    <s v="District"/>
    <n v="55"/>
    <n v="28"/>
    <s v="3A-1"/>
    <n v="6"/>
    <s v="Settle"/>
    <x v="0"/>
    <n v="27"/>
  </r>
  <r>
    <s v="Dallas Life Oak Cliff"/>
    <s v="3A-1"/>
    <d v="2016-10-14T00:00:00"/>
    <x v="6"/>
    <s v="Home"/>
    <s v="District"/>
    <n v="49"/>
    <n v="0"/>
    <s v="3A-1"/>
    <n v="6"/>
    <s v="Settle"/>
    <x v="0"/>
    <n v="49"/>
  </r>
  <r>
    <s v="Scurry Rosser"/>
    <s v="3A-1"/>
    <d v="2016-10-21T00:00:00"/>
    <x v="6"/>
    <s v="Away"/>
    <s v="District"/>
    <n v="62"/>
    <n v="13"/>
    <s v="3A-1"/>
    <n v="6"/>
    <s v="Settle"/>
    <x v="0"/>
    <n v="49"/>
  </r>
  <r>
    <s v="Maypearl"/>
    <s v="3A-1"/>
    <d v="2016-10-28T00:00:00"/>
    <x v="6"/>
    <s v="Away"/>
    <s v="District"/>
    <n v="63"/>
    <n v="14"/>
    <s v="3A-1"/>
    <n v="6"/>
    <s v="Settle"/>
    <x v="0"/>
    <n v="49"/>
  </r>
  <r>
    <s v="Kemp"/>
    <s v="3A-1"/>
    <d v="2016-11-04T00:00:00"/>
    <x v="6"/>
    <s v="Home"/>
    <s v="District"/>
    <n v="49"/>
    <n v="21"/>
    <s v="3A-1"/>
    <n v="6"/>
    <s v="Settle"/>
    <x v="0"/>
    <n v="28"/>
  </r>
  <r>
    <s v="Van Alstyne"/>
    <s v="3A-1"/>
    <d v="2016-11-11T00:00:00"/>
    <x v="6"/>
    <s v="Princeton"/>
    <s v="Playoff"/>
    <n v="14"/>
    <n v="10"/>
    <s v="3A-1"/>
    <m/>
    <s v="Settle"/>
    <x v="0"/>
    <n v="4"/>
  </r>
  <r>
    <s v="Farmersville"/>
    <s v="3A-1"/>
    <d v="2016-11-18T00:00:00"/>
    <x v="6"/>
    <s v="Rockwall"/>
    <s v="Playoff"/>
    <n v="35"/>
    <n v="45"/>
    <s v="3A-1"/>
    <m/>
    <s v="Settle"/>
    <x v="1"/>
    <n v="-10"/>
  </r>
  <r>
    <s v="Midlothian Heritage"/>
    <s v="4A-1"/>
    <d v="2017-09-01T00:00:00"/>
    <x v="7"/>
    <s v="Away"/>
    <m/>
    <n v="16"/>
    <n v="44"/>
    <s v="3A-1"/>
    <m/>
    <s v="Settle"/>
    <x v="1"/>
    <n v="-28"/>
  </r>
  <r>
    <s v="McGregor"/>
    <s v="3A-1"/>
    <d v="2017-09-08T00:00:00"/>
    <x v="7"/>
    <s v="Home"/>
    <m/>
    <n v="7"/>
    <n v="15"/>
    <s v="3A-1"/>
    <m/>
    <s v="Settle"/>
    <x v="1"/>
    <n v="-8"/>
  </r>
  <r>
    <s v="Community"/>
    <s v="3A-1"/>
    <d v="2017-09-15T00:00:00"/>
    <x v="7"/>
    <s v="Away"/>
    <m/>
    <n v="24"/>
    <n v="9"/>
    <s v="3A-1"/>
    <m/>
    <s v="Settle"/>
    <x v="0"/>
    <n v="15"/>
  </r>
  <r>
    <s v="Palmer"/>
    <s v="3A-1"/>
    <d v="2017-09-22T00:00:00"/>
    <x v="7"/>
    <s v="Home"/>
    <s v="District"/>
    <n v="44"/>
    <n v="14"/>
    <s v="3A-1"/>
    <n v="6"/>
    <s v="Settle"/>
    <x v="0"/>
    <n v="30"/>
  </r>
  <r>
    <s v="Grandview"/>
    <s v="3A-1"/>
    <d v="2017-09-29T00:00:00"/>
    <x v="7"/>
    <s v="Away"/>
    <s v="District"/>
    <n v="7"/>
    <n v="48"/>
    <s v="3A-1"/>
    <n v="6"/>
    <s v="Settle"/>
    <x v="1"/>
    <n v="-41"/>
  </r>
  <r>
    <s v="Dallas Madison"/>
    <s v="3A-1"/>
    <d v="2017-10-13T00:00:00"/>
    <x v="7"/>
    <s v="Home"/>
    <s v="District"/>
    <n v="40"/>
    <n v="35"/>
    <s v="3A-1"/>
    <n v="6"/>
    <s v="Settle"/>
    <x v="0"/>
    <n v="5"/>
  </r>
  <r>
    <s v="Dallas Life Oak Cliff"/>
    <s v="3A-1"/>
    <d v="2017-10-20T00:00:00"/>
    <x v="7"/>
    <s v="Away"/>
    <s v="District"/>
    <n v="52"/>
    <n v="0"/>
    <s v="3A-1"/>
    <n v="6"/>
    <s v="Settle"/>
    <x v="0"/>
    <n v="52"/>
  </r>
  <r>
    <s v="Scurry Rosser"/>
    <s v="3A-1"/>
    <d v="2017-10-27T00:00:00"/>
    <x v="7"/>
    <s v="Home"/>
    <s v="District"/>
    <n v="56"/>
    <n v="6"/>
    <s v="3A-1"/>
    <n v="6"/>
    <s v="Settle"/>
    <x v="0"/>
    <n v="50"/>
  </r>
  <r>
    <s v="Maypearl"/>
    <s v="3A-1"/>
    <d v="2017-11-03T00:00:00"/>
    <x v="7"/>
    <s v="Home"/>
    <s v="District"/>
    <n v="31"/>
    <n v="0"/>
    <s v="3A-1"/>
    <n v="6"/>
    <s v="Settle"/>
    <x v="0"/>
    <n v="31"/>
  </r>
  <r>
    <s v="Kemp"/>
    <s v="3A-1"/>
    <d v="2017-11-10T00:00:00"/>
    <x v="7"/>
    <s v="Away"/>
    <s v="District"/>
    <n v="14"/>
    <n v="26"/>
    <s v="3A-1"/>
    <n v="6"/>
    <s v="Settle"/>
    <x v="1"/>
    <n v="-12"/>
  </r>
  <r>
    <s v="Van Alstyne"/>
    <s v="3A-1"/>
    <d v="2017-11-17T00:00:00"/>
    <x v="7"/>
    <s v="Princeton"/>
    <s v="Playoff"/>
    <n v="35"/>
    <n v="19"/>
    <s v="3A-1"/>
    <m/>
    <s v="Settle"/>
    <x v="0"/>
    <n v="16"/>
  </r>
  <r>
    <s v="Commerce"/>
    <s v="3A-1"/>
    <d v="2017-11-24T00:00:00"/>
    <x v="7"/>
    <s v="Forney"/>
    <s v="Playoff"/>
    <n v="17"/>
    <n v="20"/>
    <s v="3A-1"/>
    <m/>
    <s v="Settle"/>
    <x v="1"/>
    <n v="-3"/>
  </r>
  <r>
    <s v="Kemp"/>
    <s v="4A-2"/>
    <d v="2018-08-31T00:00:00"/>
    <x v="8"/>
    <s v="Home"/>
    <m/>
    <n v="35"/>
    <n v="19"/>
    <s v="4A-2"/>
    <m/>
    <s v="Settle"/>
    <x v="0"/>
    <n v="16"/>
  </r>
  <r>
    <s v="Van Alstyne"/>
    <s v="4A-2"/>
    <d v="2018-09-07T00:00:00"/>
    <x v="8"/>
    <s v="Away"/>
    <m/>
    <n v="38"/>
    <n v="15"/>
    <s v="4A-2"/>
    <m/>
    <s v="Settle"/>
    <x v="0"/>
    <n v="23"/>
  </r>
  <r>
    <s v="Brownsboro"/>
    <s v="4A-2"/>
    <d v="2018-09-14T00:00:00"/>
    <x v="8"/>
    <s v="Away"/>
    <m/>
    <n v="55"/>
    <n v="39"/>
    <s v="4A-2"/>
    <m/>
    <s v="Settle"/>
    <x v="0"/>
    <n v="16"/>
  </r>
  <r>
    <s v="Glen Rose"/>
    <s v="4A-2"/>
    <d v="2018-09-21T00:00:00"/>
    <x v="8"/>
    <s v="Home"/>
    <m/>
    <s v="CANCEL"/>
    <m/>
    <s v="4A-2"/>
    <m/>
    <s v="Settle"/>
    <x v="0"/>
    <m/>
  </r>
  <r>
    <s v="Dallas Madison"/>
    <s v="4A-2"/>
    <d v="2018-09-28T00:00:00"/>
    <x v="8"/>
    <s v="Home"/>
    <m/>
    <n v="42"/>
    <n v="32"/>
    <s v="4A-2"/>
    <m/>
    <s v="Settle"/>
    <x v="0"/>
    <n v="10"/>
  </r>
  <r>
    <s v="Caddo Mills"/>
    <s v="4A-2"/>
    <d v="2018-10-12T00:00:00"/>
    <x v="8"/>
    <s v="Home"/>
    <s v="District"/>
    <n v="42"/>
    <n v="14"/>
    <s v="4A-2"/>
    <n v="5"/>
    <s v="Settle"/>
    <x v="0"/>
    <n v="28"/>
  </r>
  <r>
    <s v="Community"/>
    <s v="4A-2"/>
    <d v="2018-10-19T00:00:00"/>
    <x v="8"/>
    <s v="Away"/>
    <s v="District"/>
    <n v="35"/>
    <n v="30"/>
    <s v="4A-2"/>
    <n v="5"/>
    <s v="Settle"/>
    <x v="0"/>
    <n v="5"/>
  </r>
  <r>
    <s v="Dallas Roosevelt"/>
    <s v="4A-2"/>
    <d v="2018-10-26T00:00:00"/>
    <x v="8"/>
    <s v="Home"/>
    <s v="District"/>
    <n v="52"/>
    <n v="24"/>
    <s v="4A-2"/>
    <n v="5"/>
    <s v="Settle"/>
    <x v="0"/>
    <n v="28"/>
  </r>
  <r>
    <s v="Dallas Lincoln"/>
    <s v="4A-2"/>
    <d v="2018-11-02T00:00:00"/>
    <x v="8"/>
    <s v="Away"/>
    <s v="District"/>
    <n v="42"/>
    <n v="7"/>
    <s v="4A-2"/>
    <n v="5"/>
    <s v="Settle"/>
    <x v="0"/>
    <n v="35"/>
  </r>
  <r>
    <s v="Farmersville"/>
    <s v="4A-2"/>
    <d v="2018-11-09T00:00:00"/>
    <x v="8"/>
    <s v="Home"/>
    <s v="District"/>
    <n v="46"/>
    <n v="13"/>
    <s v="4A-2"/>
    <n v="5"/>
    <s v="Settle"/>
    <x v="0"/>
    <n v="33"/>
  </r>
  <r>
    <s v="Gilmer"/>
    <s v="4A-2"/>
    <d v="2018-11-16T00:00:00"/>
    <x v="8"/>
    <s v="Greenville"/>
    <s v="Playoff"/>
    <n v="24"/>
    <n v="38"/>
    <s v="4A-2"/>
    <m/>
    <s v="Settle"/>
    <x v="1"/>
    <n v="-14"/>
  </r>
  <r>
    <s v="Kemp"/>
    <s v="4A-2"/>
    <d v="2019-08-30T00:00:00"/>
    <x v="9"/>
    <s v="Away"/>
    <m/>
    <n v="50"/>
    <n v="0"/>
    <s v="4A-2"/>
    <m/>
    <s v="Settle"/>
    <x v="0"/>
    <n v="50"/>
  </r>
  <r>
    <s v="Van Alstyne"/>
    <s v="4A-2"/>
    <d v="2019-09-06T00:00:00"/>
    <x v="9"/>
    <s v="Home"/>
    <m/>
    <n v="52"/>
    <n v="13"/>
    <s v="4A-2"/>
    <m/>
    <s v="Settle"/>
    <x v="0"/>
    <n v="39"/>
  </r>
  <r>
    <s v="Brownsboro"/>
    <s v="4A-2"/>
    <d v="2019-09-13T00:00:00"/>
    <x v="9"/>
    <s v="Home"/>
    <m/>
    <n v="57"/>
    <n v="41"/>
    <s v="4A-2"/>
    <m/>
    <s v="Settle"/>
    <x v="0"/>
    <n v="16"/>
  </r>
  <r>
    <s v="Glen Rose"/>
    <s v="4A-2"/>
    <d v="2019-09-20T00:00:00"/>
    <x v="9"/>
    <s v="Away"/>
    <m/>
    <n v="45"/>
    <n v="7"/>
    <s v="4A-2"/>
    <m/>
    <s v="Settle"/>
    <x v="0"/>
    <n v="38"/>
  </r>
  <r>
    <s v="Dallas Madison"/>
    <s v="4A-2"/>
    <d v="2019-09-27T00:00:00"/>
    <x v="9"/>
    <s v="Away"/>
    <m/>
    <n v="42"/>
    <n v="21"/>
    <s v="4A-2"/>
    <m/>
    <s v="Settle"/>
    <x v="0"/>
    <n v="21"/>
  </r>
  <r>
    <s v="Caddo Mills"/>
    <s v="4A-2"/>
    <d v="2019-10-11T00:00:00"/>
    <x v="9"/>
    <s v="Away"/>
    <s v="District"/>
    <n v="54"/>
    <n v="21"/>
    <s v="4A-2"/>
    <n v="5"/>
    <s v="Settle"/>
    <x v="0"/>
    <n v="33"/>
  </r>
  <r>
    <s v="Community"/>
    <s v="4A-2"/>
    <d v="2019-10-18T00:00:00"/>
    <x v="9"/>
    <s v="Home"/>
    <s v="District"/>
    <n v="58"/>
    <n v="21"/>
    <s v="4A-2"/>
    <n v="5"/>
    <s v="Settle"/>
    <x v="0"/>
    <n v="37"/>
  </r>
  <r>
    <s v="Dallas Roosevelt"/>
    <s v="4A-2"/>
    <d v="2019-10-25T00:00:00"/>
    <x v="9"/>
    <s v="Away"/>
    <s v="District"/>
    <n v="49"/>
    <n v="0"/>
    <s v="4A-2"/>
    <n v="5"/>
    <s v="Settle"/>
    <x v="0"/>
    <n v="49"/>
  </r>
  <r>
    <s v="Dallas Lincoln"/>
    <s v="4A-2"/>
    <d v="2019-11-01T00:00:00"/>
    <x v="9"/>
    <s v="Home"/>
    <s v="District"/>
    <n v="49"/>
    <n v="12"/>
    <s v="4A-2"/>
    <n v="5"/>
    <s v="Settle"/>
    <x v="0"/>
    <n v="37"/>
  </r>
  <r>
    <s v="Farmersville"/>
    <s v="4A-2"/>
    <d v="2019-11-08T00:00:00"/>
    <x v="9"/>
    <s v="Away"/>
    <s v="District"/>
    <n v="42"/>
    <n v="20"/>
    <s v="4A-2"/>
    <n v="5"/>
    <s v="Settle"/>
    <x v="0"/>
    <n v="22"/>
  </r>
  <r>
    <s v="Pittsburg"/>
    <s v="4A-2"/>
    <d v="2019-11-14T00:00:00"/>
    <x v="9"/>
    <s v="Rains"/>
    <s v="Playoff"/>
    <n v="25"/>
    <n v="13"/>
    <s v="4A-2"/>
    <m/>
    <s v="Settle"/>
    <x v="0"/>
    <n v="12"/>
  </r>
  <r>
    <s v="Mexia"/>
    <s v="4A-2"/>
    <d v="2019-11-22T00:00:00"/>
    <x v="9"/>
    <s v="Athens"/>
    <s v="Playoff"/>
    <n v="27"/>
    <n v="17"/>
    <s v="4A-2"/>
    <m/>
    <s v="Settle"/>
    <x v="0"/>
    <n v="10"/>
  </r>
  <r>
    <s v="Pleasant Grove"/>
    <s v="4A-2"/>
    <d v="2019-11-29T00:00:00"/>
    <x v="9"/>
    <s v="The Star"/>
    <s v="Playoff"/>
    <n v="28"/>
    <n v="49"/>
    <s v="4A-2"/>
    <m/>
    <s v="Settle"/>
    <x v="1"/>
    <n v="-21"/>
  </r>
  <r>
    <s v="Waco Connally"/>
    <s v="4A-2"/>
    <d v="2020-08-28T00:00:00"/>
    <x v="10"/>
    <s v="Away"/>
    <m/>
    <n v="25"/>
    <n v="46"/>
    <s v="4A-2"/>
    <m/>
    <s v="Settle"/>
    <x v="1"/>
    <n v="-21"/>
  </r>
  <r>
    <s v="Melissa"/>
    <s v="4A-1"/>
    <d v="2020-09-04T00:00:00"/>
    <x v="10"/>
    <s v="Away"/>
    <m/>
    <n v="28"/>
    <n v="58"/>
    <s v="4A-2"/>
    <m/>
    <s v="Settle"/>
    <x v="1"/>
    <n v="-30"/>
  </r>
  <r>
    <s v="Kennedale"/>
    <s v="4A-1"/>
    <d v="2020-09-11T00:00:00"/>
    <x v="10"/>
    <s v="Away"/>
    <m/>
    <n v="27"/>
    <n v="28"/>
    <s v="4A-2"/>
    <m/>
    <s v="Settle"/>
    <x v="1"/>
    <n v="-1"/>
  </r>
  <r>
    <s v="Carrollton Ranchview"/>
    <s v="4A-1"/>
    <d v="2020-09-18T00:00:00"/>
    <x v="10"/>
    <s v="Home"/>
    <m/>
    <n v="47"/>
    <n v="14"/>
    <s v="4A-2"/>
    <m/>
    <s v="Settle"/>
    <x v="0"/>
    <n v="33"/>
  </r>
  <r>
    <s v="Caddo Mills"/>
    <s v="4A-2"/>
    <d v="2020-10-09T00:00:00"/>
    <x v="10"/>
    <s v="Away"/>
    <s v="District"/>
    <n v="38"/>
    <n v="44"/>
    <s v="4A-2"/>
    <n v="6"/>
    <s v="Settle"/>
    <x v="1"/>
    <n v="-6"/>
  </r>
  <r>
    <s v="Community"/>
    <s v="4A-2"/>
    <d v="2021-10-16T00:00:00"/>
    <x v="10"/>
    <s v="Home"/>
    <s v="District"/>
    <s v="CANCEL"/>
    <m/>
    <s v="4A-2"/>
    <n v="6"/>
    <s v="Settle"/>
    <x v="0"/>
    <m/>
  </r>
  <r>
    <s v="Quinlan Ford"/>
    <s v="4A-2"/>
    <d v="2020-10-23T00:00:00"/>
    <x v="10"/>
    <s v="Away"/>
    <s v="District"/>
    <n v="28"/>
    <n v="14"/>
    <s v="4A-2"/>
    <n v="6"/>
    <s v="Settle"/>
    <x v="0"/>
    <n v="14"/>
  </r>
  <r>
    <s v="Wills Point"/>
    <s v="4A-2"/>
    <d v="2020-10-30T00:00:00"/>
    <x v="10"/>
    <s v="Home"/>
    <s v="District"/>
    <n v="67"/>
    <n v="12"/>
    <s v="4A-2"/>
    <n v="6"/>
    <s v="Settle"/>
    <x v="0"/>
    <n v="55"/>
  </r>
  <r>
    <s v="Farmersville"/>
    <s v="4A-2"/>
    <d v="2020-11-06T00:00:00"/>
    <x v="10"/>
    <s v="Away"/>
    <s v="District"/>
    <n v="60"/>
    <n v="7"/>
    <s v="4A-2"/>
    <n v="6"/>
    <s v="Settle"/>
    <x v="0"/>
    <n v="53"/>
  </r>
  <r>
    <s v="Ferris"/>
    <s v="4A-2"/>
    <d v="2020-11-12T00:00:00"/>
    <x v="10"/>
    <s v="Home"/>
    <s v="Playoff"/>
    <n v="38"/>
    <n v="14"/>
    <s v="4A-2"/>
    <m/>
    <s v="Settle"/>
    <x v="0"/>
    <n v="24"/>
  </r>
  <r>
    <s v="Mexia"/>
    <s v="4A-2"/>
    <d v="2020-11-20T00:00:00"/>
    <x v="10"/>
    <m/>
    <s v="Playoff"/>
    <s v="FORFEIT"/>
    <m/>
    <s v="4A-2"/>
    <m/>
    <s v="Settle"/>
    <x v="0"/>
    <m/>
  </r>
  <r>
    <s v="Gilmer"/>
    <s v="4A-2"/>
    <d v="2020-11-27T00:00:00"/>
    <x v="10"/>
    <s v="Athens"/>
    <s v="Playoff"/>
    <n v="14"/>
    <n v="31"/>
    <s v="4A-2"/>
    <m/>
    <s v="Settle"/>
    <x v="1"/>
    <n v="-17"/>
  </r>
  <r>
    <s v="Gunter"/>
    <s v="3A-2"/>
    <d v="2021-08-27T00:00:00"/>
    <x v="11"/>
    <s v="Away"/>
    <m/>
    <n v="7"/>
    <n v="43"/>
    <s v="4A-2"/>
    <m/>
    <s v="Settle"/>
    <x v="1"/>
    <n v="-36"/>
  </r>
  <r>
    <s v="Dallas Woodrow Wilson"/>
    <s v="5A-2"/>
    <d v="2021-09-03T00:00:00"/>
    <x v="11"/>
    <s v="Home"/>
    <m/>
    <n v="24"/>
    <n v="34"/>
    <s v="4A-2"/>
    <m/>
    <s v="Settle"/>
    <x v="1"/>
    <n v="-10"/>
  </r>
  <r>
    <s v="Brownsboro"/>
    <s v="4A-2"/>
    <d v="2021-09-10T00:00:00"/>
    <x v="11"/>
    <s v="Home"/>
    <m/>
    <n v="49"/>
    <n v="14"/>
    <s v="4A-2"/>
    <m/>
    <s v="Settle"/>
    <x v="0"/>
    <n v="35"/>
  </r>
  <r>
    <s v="Malakoff"/>
    <s v="3A-1"/>
    <d v="2021-09-17T00:00:00"/>
    <x v="11"/>
    <s v="Away"/>
    <m/>
    <n v="7"/>
    <n v="41"/>
    <s v="4A-2"/>
    <m/>
    <s v="Settle"/>
    <x v="1"/>
    <n v="-34"/>
  </r>
  <r>
    <s v="Dallas Carter"/>
    <s v="4A-1"/>
    <d v="2021-09-24T00:00:00"/>
    <x v="11"/>
    <s v="Home"/>
    <m/>
    <n v="27"/>
    <n v="35"/>
    <s v="4A-2"/>
    <m/>
    <s v="Settle"/>
    <x v="1"/>
    <n v="-8"/>
  </r>
  <r>
    <s v="Caddo Mills"/>
    <s v="4A-2"/>
    <d v="2021-10-08T00:00:00"/>
    <x v="11"/>
    <s v="Home"/>
    <s v="District"/>
    <n v="47"/>
    <n v="7"/>
    <s v="4A-2"/>
    <n v="6"/>
    <s v="Settle"/>
    <x v="0"/>
    <n v="40"/>
  </r>
  <r>
    <s v="Community"/>
    <s v="4A-2"/>
    <d v="2021-10-15T00:00:00"/>
    <x v="11"/>
    <s v="Away"/>
    <s v="District"/>
    <n v="36"/>
    <n v="0"/>
    <s v="4A-2"/>
    <n v="6"/>
    <s v="Settle"/>
    <x v="0"/>
    <n v="36"/>
  </r>
  <r>
    <s v="Quinlan Ford"/>
    <s v="4A-2"/>
    <d v="2021-10-22T00:00:00"/>
    <x v="11"/>
    <s v="Home"/>
    <s v="District"/>
    <n v="21"/>
    <n v="40"/>
    <s v="4A-2"/>
    <n v="6"/>
    <s v="Settle"/>
    <x v="1"/>
    <n v="-19"/>
  </r>
  <r>
    <s v="Wills Point"/>
    <s v="4A-2"/>
    <d v="2021-10-29T00:00:00"/>
    <x v="11"/>
    <s v="Away"/>
    <s v="District"/>
    <n v="49"/>
    <n v="0"/>
    <s v="4A-2"/>
    <n v="6"/>
    <s v="Settle"/>
    <x v="0"/>
    <n v="49"/>
  </r>
  <r>
    <s v="Farmersville"/>
    <s v="4A-2"/>
    <d v="2021-11-05T00:00:00"/>
    <x v="11"/>
    <s v="Home"/>
    <s v="District"/>
    <n v="66"/>
    <n v="0"/>
    <s v="4A-2"/>
    <n v="6"/>
    <s v="Settle"/>
    <x v="0"/>
    <n v="66"/>
  </r>
  <r>
    <s v="Ferris"/>
    <s v="4A-2"/>
    <d v="2021-11-12T00:00:00"/>
    <x v="11"/>
    <s v="Mesquite"/>
    <s v="Playoff"/>
    <n v="41"/>
    <n v="27"/>
    <s v="4A-2"/>
    <m/>
    <s v="Settle"/>
    <x v="0"/>
    <n v="14"/>
  </r>
  <r>
    <s v="Van"/>
    <s v="4A-2"/>
    <d v="2021-11-19T00:00:00"/>
    <x v="11"/>
    <s v="Rockwall"/>
    <s v="Playoff"/>
    <n v="25"/>
    <n v="35"/>
    <s v="4A-2"/>
    <m/>
    <s v="Settle"/>
    <x v="1"/>
    <n v="-10"/>
  </r>
  <r>
    <s v="Aubrey"/>
    <s v="4A-2"/>
    <d v="2022-08-26T00:00:00"/>
    <x v="12"/>
    <s v="Home"/>
    <m/>
    <n v="24"/>
    <n v="28"/>
    <s v="4A-2"/>
    <m/>
    <s v="Settle"/>
    <x v="1"/>
    <n v="-4"/>
  </r>
  <r>
    <s v="Terrell"/>
    <s v="5A-2"/>
    <d v="2022-09-02T00:00:00"/>
    <x v="12"/>
    <s v="Home"/>
    <m/>
    <n v="22"/>
    <n v="42"/>
    <s v="4A-2"/>
    <m/>
    <s v="Settle"/>
    <x v="1"/>
    <n v="-20"/>
  </r>
  <r>
    <s v="Dallas Carter"/>
    <s v="4A-1"/>
    <d v="2022-09-09T00:00:00"/>
    <x v="12"/>
    <s v="Away"/>
    <m/>
    <n v="42"/>
    <n v="18"/>
    <s v="4A-2"/>
    <m/>
    <s v="Settle"/>
    <x v="0"/>
    <n v="24"/>
  </r>
  <r>
    <s v="Ferris"/>
    <s v="4A-2"/>
    <d v="2022-09-16T00:00:00"/>
    <x v="12"/>
    <s v="Home"/>
    <m/>
    <n v="43"/>
    <n v="14"/>
    <s v="4A-2"/>
    <m/>
    <s v="Settle"/>
    <x v="0"/>
    <n v="29"/>
  </r>
  <r>
    <s v="Kaufman"/>
    <s v="4A-1"/>
    <d v="2022-09-23T00:00:00"/>
    <x v="12"/>
    <s v="Away"/>
    <m/>
    <n v="7"/>
    <n v="21"/>
    <s v="4A-2"/>
    <m/>
    <s v="Settle"/>
    <x v="1"/>
    <n v="-14"/>
  </r>
  <r>
    <s v="Quinlan Ford"/>
    <s v="4A-2"/>
    <d v="2022-10-07T00:00:00"/>
    <x v="12"/>
    <s v="Away"/>
    <s v="District"/>
    <n v="35"/>
    <n v="21"/>
    <s v="4A-2"/>
    <n v="6"/>
    <s v="Settle"/>
    <x v="0"/>
    <n v="14"/>
  </r>
  <r>
    <s v="Dallas Roosevelt"/>
    <s v="4A-2"/>
    <d v="2022-10-14T00:00:00"/>
    <x v="12"/>
    <s v="Home"/>
    <s v="District"/>
    <n v="58"/>
    <n v="7"/>
    <s v="4A-2"/>
    <n v="6"/>
    <s v="Settle"/>
    <x v="0"/>
    <n v="51"/>
  </r>
  <r>
    <s v="Wills Point"/>
    <s v="4A-2"/>
    <d v="2022-10-21T00:00:00"/>
    <x v="12"/>
    <s v="Away"/>
    <s v="District"/>
    <n v="45"/>
    <n v="0"/>
    <s v="4A-2"/>
    <n v="6"/>
    <s v="Settle"/>
    <x v="0"/>
    <n v="45"/>
  </r>
  <r>
    <s v="Caddo Mills"/>
    <s v="4A-2"/>
    <d v="2022-10-28T00:00:00"/>
    <x v="12"/>
    <s v="Away"/>
    <s v="District"/>
    <n v="14"/>
    <n v="30"/>
    <s v="4A-2"/>
    <n v="6"/>
    <s v="Settle"/>
    <x v="1"/>
    <n v="-16"/>
  </r>
  <r>
    <s v="Dallas Lincoln"/>
    <s v="4A-2"/>
    <d v="2022-11-04T00:00:00"/>
    <x v="12"/>
    <s v="Home"/>
    <s v="District"/>
    <n v="49"/>
    <n v="42"/>
    <s v="4A-2"/>
    <n v="6"/>
    <s v="Settle"/>
    <x v="0"/>
    <n v="7"/>
  </r>
  <r>
    <s v="Gainesville"/>
    <s v="4A-2"/>
    <d v="2022-11-11T00:00:00"/>
    <x v="12"/>
    <s v="Carrollton"/>
    <s v="Playoff"/>
    <n v="24"/>
    <n v="35"/>
    <s v="4A-2"/>
    <m/>
    <s v="Settle"/>
    <x v="1"/>
    <n v="-11"/>
  </r>
  <r>
    <s v="Aubrey"/>
    <s v="4A-2"/>
    <d v="2022-08-27T00:00:00"/>
    <x v="13"/>
    <s v="Away"/>
    <m/>
    <n v="24"/>
    <n v="21"/>
    <s v="4A-2"/>
    <m/>
    <s v="Settle"/>
    <x v="0"/>
    <n v="3"/>
  </r>
  <r>
    <s v="Terrell"/>
    <s v="5A-2"/>
    <d v="2022-09-03T00:00:00"/>
    <x v="13"/>
    <s v="Away"/>
    <m/>
    <n v="24"/>
    <n v="41"/>
    <s v="4A-2"/>
    <m/>
    <s v="Settle"/>
    <x v="1"/>
    <n v="-17"/>
  </r>
  <r>
    <s v="Dallas Carter"/>
    <s v="4A-1"/>
    <d v="2022-09-10T00:00:00"/>
    <x v="13"/>
    <s v="Home"/>
    <m/>
    <n v="22"/>
    <n v="14"/>
    <s v="4A-2"/>
    <m/>
    <s v="Settle"/>
    <x v="0"/>
    <n v="8"/>
  </r>
  <r>
    <s v="Ferris"/>
    <s v="4A-2"/>
    <d v="2022-09-17T00:00:00"/>
    <x v="13"/>
    <s v="Away"/>
    <m/>
    <n v="37"/>
    <n v="19"/>
    <s v="4A-2"/>
    <m/>
    <s v="Settle"/>
    <x v="0"/>
    <n v="18"/>
  </r>
  <r>
    <s v="Kaufman"/>
    <s v="4A-1"/>
    <d v="2022-09-30T00:00:00"/>
    <x v="13"/>
    <s v="Home"/>
    <m/>
    <n v="28"/>
    <n v="32"/>
    <s v="4A-2"/>
    <m/>
    <s v="Settle"/>
    <x v="1"/>
    <n v="-4"/>
  </r>
  <r>
    <s v="Quinlan Ford"/>
    <s v="4A-2"/>
    <d v="2022-10-08T00:00:00"/>
    <x v="13"/>
    <s v="Away"/>
    <s v="District"/>
    <n v="21"/>
    <n v="0"/>
    <s v="4A-2"/>
    <m/>
    <s v="Settle"/>
    <x v="0"/>
    <n v="21"/>
  </r>
  <r>
    <s v="Dallas Roosevelt"/>
    <s v="4A-2"/>
    <d v="2022-10-15T00:00:00"/>
    <x v="13"/>
    <s v="Home"/>
    <s v="District"/>
    <n v="51"/>
    <n v="6"/>
    <s v="4A-2"/>
    <n v="6"/>
    <s v="Settle"/>
    <x v="0"/>
    <n v="45"/>
  </r>
  <r>
    <s v="Wills Point"/>
    <s v="4A-2"/>
    <d v="2022-10-22T00:00:00"/>
    <x v="13"/>
    <s v="Home"/>
    <s v="District"/>
    <n v="69"/>
    <n v="7"/>
    <s v="4A-2"/>
    <n v="6"/>
    <s v="Settle"/>
    <x v="0"/>
    <n v="62"/>
  </r>
  <r>
    <s v="Caddo Mills"/>
    <s v="4A-2"/>
    <d v="2022-10-29T00:00:00"/>
    <x v="13"/>
    <s v="Home"/>
    <s v="District"/>
    <n v="45"/>
    <n v="14"/>
    <s v="4A-2"/>
    <n v="6"/>
    <s v="Settle"/>
    <x v="0"/>
    <n v="31"/>
  </r>
  <r>
    <s v="Dallas Lincoln"/>
    <s v="4A-2"/>
    <d v="2022-11-05T00:00:00"/>
    <x v="13"/>
    <s v="Away"/>
    <s v="District"/>
    <n v="62"/>
    <n v="21"/>
    <s v="4A-2"/>
    <n v="6"/>
    <s v="Settle"/>
    <x v="0"/>
    <n v="41"/>
  </r>
  <r>
    <s v="Krum"/>
    <s v="4A-2"/>
    <d v="2023-11-10T00:00:00"/>
    <x v="13"/>
    <s v="Princeton"/>
    <s v="Playoff"/>
    <n v="47"/>
    <n v="7"/>
    <s v="4A-2"/>
    <n v="6"/>
    <s v="Settle"/>
    <x v="0"/>
    <n v="40"/>
  </r>
  <r>
    <s v="Gilmer"/>
    <s v="4A-2"/>
    <d v="2024-11-17T00:00:00"/>
    <x v="13"/>
    <s v="Tyler"/>
    <s v="Playoff"/>
    <n v="38"/>
    <n v="41"/>
    <s v="4A-2"/>
    <n v="6"/>
    <s v="Settle"/>
    <x v="1"/>
    <n v="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DE3E3-A5EC-4E4A-A64B-D02C7169127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B18" firstHeaderRow="1" firstDataRow="1" firstDataCol="1"/>
  <pivotFields count="13">
    <pivotField showAll="0"/>
    <pivotField showAll="0"/>
    <pivotField numFmtId="16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Margin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4E49-51F4-4D0C-8262-F6BB74224C6F}">
  <dimension ref="A1:M162"/>
  <sheetViews>
    <sheetView tabSelected="1" workbookViewId="0">
      <selection activeCell="J6" sqref="J6"/>
    </sheetView>
  </sheetViews>
  <sheetFormatPr defaultRowHeight="14.4" x14ac:dyDescent="0.3"/>
  <sheetData>
    <row r="1" spans="1:13" s="1" customFormat="1" ht="15" thickBot="1" x14ac:dyDescent="0.35">
      <c r="A1" s="12" t="s">
        <v>7</v>
      </c>
      <c r="B1" s="12" t="s">
        <v>11</v>
      </c>
      <c r="C1" s="13" t="s">
        <v>15</v>
      </c>
      <c r="D1" s="14" t="s">
        <v>16</v>
      </c>
      <c r="E1" s="12" t="s">
        <v>8</v>
      </c>
      <c r="F1" s="12" t="s">
        <v>75</v>
      </c>
      <c r="G1" s="12" t="s">
        <v>17</v>
      </c>
      <c r="H1" s="12" t="s">
        <v>7</v>
      </c>
      <c r="I1" s="262" t="s">
        <v>162</v>
      </c>
      <c r="J1" s="263" t="s">
        <v>163</v>
      </c>
      <c r="K1" s="12" t="s">
        <v>68</v>
      </c>
      <c r="L1" s="1" t="s">
        <v>172</v>
      </c>
      <c r="M1" s="1" t="s">
        <v>173</v>
      </c>
    </row>
    <row r="2" spans="1:13" ht="15" thickTop="1" x14ac:dyDescent="0.3">
      <c r="A2" s="72" t="s">
        <v>38</v>
      </c>
      <c r="B2" s="26" t="s">
        <v>49</v>
      </c>
      <c r="C2" s="23">
        <v>41513</v>
      </c>
      <c r="D2" s="24" t="s">
        <v>0</v>
      </c>
      <c r="E2" s="73" t="s">
        <v>5</v>
      </c>
      <c r="F2" s="73"/>
      <c r="G2" s="26">
        <v>35</v>
      </c>
      <c r="H2" s="26">
        <v>20</v>
      </c>
      <c r="I2" s="269" t="s">
        <v>28</v>
      </c>
      <c r="J2" s="270"/>
      <c r="K2" s="80" t="s">
        <v>70</v>
      </c>
      <c r="L2" t="str">
        <f>IF(G2&gt;H2,"Win","Loss")</f>
        <v>Win</v>
      </c>
      <c r="M2">
        <f>G2-H2</f>
        <v>15</v>
      </c>
    </row>
    <row r="3" spans="1:13" x14ac:dyDescent="0.3">
      <c r="A3" s="28" t="s">
        <v>50</v>
      </c>
      <c r="B3" s="32" t="s">
        <v>30</v>
      </c>
      <c r="C3" s="29">
        <v>41520</v>
      </c>
      <c r="D3" s="30" t="s">
        <v>0</v>
      </c>
      <c r="E3" s="34" t="s">
        <v>5</v>
      </c>
      <c r="F3" s="34"/>
      <c r="G3" s="32">
        <v>47</v>
      </c>
      <c r="H3" s="32">
        <v>8</v>
      </c>
      <c r="I3" s="280" t="s">
        <v>28</v>
      </c>
      <c r="J3" s="274"/>
      <c r="K3" s="36" t="s">
        <v>70</v>
      </c>
      <c r="L3" t="str">
        <f t="shared" ref="L3:L11" si="0">IF(G3&gt;H3,"Win","Loss")</f>
        <v>Win</v>
      </c>
      <c r="M3">
        <f t="shared" ref="M3:M66" si="1">G3-H3</f>
        <v>39</v>
      </c>
    </row>
    <row r="4" spans="1:13" x14ac:dyDescent="0.3">
      <c r="A4" s="35" t="s">
        <v>35</v>
      </c>
      <c r="B4" s="32" t="s">
        <v>36</v>
      </c>
      <c r="C4" s="29">
        <v>41527</v>
      </c>
      <c r="D4" s="30" t="s">
        <v>0</v>
      </c>
      <c r="E4" s="34" t="s">
        <v>4</v>
      </c>
      <c r="F4" s="34"/>
      <c r="G4" s="32">
        <v>7</v>
      </c>
      <c r="H4" s="32">
        <v>14</v>
      </c>
      <c r="I4" s="273" t="s">
        <v>28</v>
      </c>
      <c r="J4" s="274"/>
      <c r="K4" s="36" t="s">
        <v>70</v>
      </c>
      <c r="L4" t="str">
        <f t="shared" si="0"/>
        <v>Loss</v>
      </c>
      <c r="M4">
        <f t="shared" si="1"/>
        <v>-7</v>
      </c>
    </row>
    <row r="5" spans="1:13" x14ac:dyDescent="0.3">
      <c r="A5" s="28" t="s">
        <v>6</v>
      </c>
      <c r="B5" s="32" t="s">
        <v>29</v>
      </c>
      <c r="C5" s="29">
        <v>41541</v>
      </c>
      <c r="D5" s="30" t="s">
        <v>0</v>
      </c>
      <c r="E5" s="31" t="s">
        <v>5</v>
      </c>
      <c r="F5" s="31"/>
      <c r="G5" s="32">
        <v>23</v>
      </c>
      <c r="H5" s="32">
        <v>12</v>
      </c>
      <c r="I5" s="271" t="s">
        <v>28</v>
      </c>
      <c r="J5" s="272"/>
      <c r="K5" s="36" t="s">
        <v>70</v>
      </c>
      <c r="L5" t="str">
        <f t="shared" si="0"/>
        <v>Win</v>
      </c>
      <c r="M5">
        <f t="shared" si="1"/>
        <v>11</v>
      </c>
    </row>
    <row r="6" spans="1:13" x14ac:dyDescent="0.3">
      <c r="A6" s="35" t="s">
        <v>40</v>
      </c>
      <c r="B6" s="32" t="s">
        <v>49</v>
      </c>
      <c r="C6" s="29">
        <v>41548</v>
      </c>
      <c r="D6" s="30" t="s">
        <v>0</v>
      </c>
      <c r="E6" s="34" t="s">
        <v>4</v>
      </c>
      <c r="F6" s="34"/>
      <c r="G6" s="32">
        <v>0</v>
      </c>
      <c r="H6" s="32">
        <v>42</v>
      </c>
      <c r="I6" s="273" t="s">
        <v>28</v>
      </c>
      <c r="J6" s="274"/>
      <c r="K6" s="36" t="s">
        <v>70</v>
      </c>
      <c r="L6" t="str">
        <f t="shared" si="0"/>
        <v>Loss</v>
      </c>
      <c r="M6">
        <f t="shared" si="1"/>
        <v>-42</v>
      </c>
    </row>
    <row r="7" spans="1:13" x14ac:dyDescent="0.3">
      <c r="A7" s="35" t="s">
        <v>46</v>
      </c>
      <c r="B7" s="32" t="s">
        <v>28</v>
      </c>
      <c r="C7" s="29">
        <v>41555</v>
      </c>
      <c r="D7" s="30" t="s">
        <v>0</v>
      </c>
      <c r="E7" s="34" t="s">
        <v>5</v>
      </c>
      <c r="F7" s="34" t="s">
        <v>9</v>
      </c>
      <c r="G7" s="32">
        <v>41</v>
      </c>
      <c r="H7" s="32">
        <v>61</v>
      </c>
      <c r="I7" s="273" t="s">
        <v>28</v>
      </c>
      <c r="J7" s="274">
        <v>-6</v>
      </c>
      <c r="K7" s="36" t="s">
        <v>70</v>
      </c>
      <c r="L7" t="str">
        <f t="shared" si="0"/>
        <v>Loss</v>
      </c>
      <c r="M7">
        <f t="shared" si="1"/>
        <v>-20</v>
      </c>
    </row>
    <row r="8" spans="1:13" x14ac:dyDescent="0.3">
      <c r="A8" s="35" t="s">
        <v>47</v>
      </c>
      <c r="B8" s="32" t="s">
        <v>28</v>
      </c>
      <c r="C8" s="29">
        <v>41562</v>
      </c>
      <c r="D8" s="30" t="s">
        <v>0</v>
      </c>
      <c r="E8" s="34" t="s">
        <v>4</v>
      </c>
      <c r="F8" s="34" t="s">
        <v>9</v>
      </c>
      <c r="G8" s="32">
        <v>7</v>
      </c>
      <c r="H8" s="32">
        <v>42</v>
      </c>
      <c r="I8" s="273" t="s">
        <v>28</v>
      </c>
      <c r="J8" s="274">
        <v>-6</v>
      </c>
      <c r="K8" s="36" t="s">
        <v>70</v>
      </c>
      <c r="L8" t="str">
        <f t="shared" si="0"/>
        <v>Loss</v>
      </c>
      <c r="M8">
        <f t="shared" si="1"/>
        <v>-35</v>
      </c>
    </row>
    <row r="9" spans="1:13" x14ac:dyDescent="0.3">
      <c r="A9" s="28" t="s">
        <v>13</v>
      </c>
      <c r="B9" s="32" t="s">
        <v>28</v>
      </c>
      <c r="C9" s="29">
        <v>41569</v>
      </c>
      <c r="D9" s="30" t="s">
        <v>0</v>
      </c>
      <c r="E9" s="31" t="s">
        <v>5</v>
      </c>
      <c r="F9" s="31" t="s">
        <v>9</v>
      </c>
      <c r="G9" s="32">
        <v>0</v>
      </c>
      <c r="H9" s="32">
        <v>35</v>
      </c>
      <c r="I9" s="273" t="s">
        <v>28</v>
      </c>
      <c r="J9" s="272">
        <v>-6</v>
      </c>
      <c r="K9" s="36" t="s">
        <v>70</v>
      </c>
      <c r="L9" t="str">
        <f t="shared" si="0"/>
        <v>Loss</v>
      </c>
      <c r="M9">
        <f t="shared" si="1"/>
        <v>-35</v>
      </c>
    </row>
    <row r="10" spans="1:13" x14ac:dyDescent="0.3">
      <c r="A10" s="28" t="s">
        <v>39</v>
      </c>
      <c r="B10" s="32" t="s">
        <v>28</v>
      </c>
      <c r="C10" s="29">
        <v>41576</v>
      </c>
      <c r="D10" s="30" t="s">
        <v>0</v>
      </c>
      <c r="E10" s="31" t="s">
        <v>4</v>
      </c>
      <c r="F10" s="31" t="s">
        <v>9</v>
      </c>
      <c r="G10" s="32">
        <v>7</v>
      </c>
      <c r="H10" s="32">
        <v>35</v>
      </c>
      <c r="I10" s="271" t="s">
        <v>28</v>
      </c>
      <c r="J10" s="272">
        <v>-6</v>
      </c>
      <c r="K10" s="36" t="s">
        <v>70</v>
      </c>
      <c r="L10" t="str">
        <f t="shared" si="0"/>
        <v>Loss</v>
      </c>
      <c r="M10">
        <f t="shared" si="1"/>
        <v>-28</v>
      </c>
    </row>
    <row r="11" spans="1:13" ht="15" thickBot="1" x14ac:dyDescent="0.35">
      <c r="A11" s="35" t="s">
        <v>37</v>
      </c>
      <c r="B11" s="32" t="s">
        <v>28</v>
      </c>
      <c r="C11" s="29">
        <v>41583</v>
      </c>
      <c r="D11" s="30" t="s">
        <v>0</v>
      </c>
      <c r="E11" s="34" t="s">
        <v>5</v>
      </c>
      <c r="F11" s="34" t="s">
        <v>9</v>
      </c>
      <c r="G11" s="32">
        <v>7</v>
      </c>
      <c r="H11" s="32">
        <v>13</v>
      </c>
      <c r="I11" s="273" t="s">
        <v>28</v>
      </c>
      <c r="J11" s="274">
        <v>-6</v>
      </c>
      <c r="K11" s="36" t="s">
        <v>70</v>
      </c>
      <c r="L11" t="str">
        <f t="shared" si="0"/>
        <v>Loss</v>
      </c>
      <c r="M11">
        <f t="shared" si="1"/>
        <v>-6</v>
      </c>
    </row>
    <row r="12" spans="1:13" ht="15" thickTop="1" x14ac:dyDescent="0.3">
      <c r="A12" s="72" t="s">
        <v>31</v>
      </c>
      <c r="B12" s="26" t="s">
        <v>29</v>
      </c>
      <c r="C12" s="23">
        <v>41512</v>
      </c>
      <c r="D12" s="24" t="s">
        <v>3</v>
      </c>
      <c r="E12" s="73" t="s">
        <v>5</v>
      </c>
      <c r="F12" s="73"/>
      <c r="G12" s="26">
        <v>35</v>
      </c>
      <c r="H12" s="26">
        <v>18</v>
      </c>
      <c r="I12" s="269" t="s">
        <v>29</v>
      </c>
      <c r="J12" s="270"/>
      <c r="K12" s="80" t="s">
        <v>69</v>
      </c>
      <c r="L12" t="str">
        <f>IF(G12&gt;H12,"Win","Loss")</f>
        <v>Win</v>
      </c>
      <c r="M12">
        <f t="shared" si="1"/>
        <v>17</v>
      </c>
    </row>
    <row r="13" spans="1:13" x14ac:dyDescent="0.3">
      <c r="A13" s="28" t="s">
        <v>50</v>
      </c>
      <c r="B13" s="32" t="s">
        <v>30</v>
      </c>
      <c r="C13" s="29">
        <v>41519</v>
      </c>
      <c r="D13" s="30" t="s">
        <v>3</v>
      </c>
      <c r="E13" s="31" t="s">
        <v>4</v>
      </c>
      <c r="F13" s="32"/>
      <c r="G13" s="32">
        <v>63</v>
      </c>
      <c r="H13" s="32">
        <v>24</v>
      </c>
      <c r="I13" s="280" t="s">
        <v>30</v>
      </c>
      <c r="J13" s="281"/>
      <c r="K13" s="36" t="s">
        <v>69</v>
      </c>
      <c r="L13" t="str">
        <f t="shared" ref="L13:L76" si="2">IF(G13&gt;H13,"Win","Loss")</f>
        <v>Win</v>
      </c>
      <c r="M13">
        <f t="shared" si="1"/>
        <v>39</v>
      </c>
    </row>
    <row r="14" spans="1:13" x14ac:dyDescent="0.3">
      <c r="A14" s="35" t="s">
        <v>35</v>
      </c>
      <c r="B14" s="32" t="s">
        <v>36</v>
      </c>
      <c r="C14" s="29">
        <v>41526</v>
      </c>
      <c r="D14" s="30" t="s">
        <v>3</v>
      </c>
      <c r="E14" s="34" t="s">
        <v>5</v>
      </c>
      <c r="F14" s="34"/>
      <c r="G14" s="32">
        <v>42</v>
      </c>
      <c r="H14" s="32">
        <v>28</v>
      </c>
      <c r="I14" s="273" t="s">
        <v>36</v>
      </c>
      <c r="J14" s="274"/>
      <c r="K14" s="36" t="s">
        <v>69</v>
      </c>
      <c r="L14" t="str">
        <f t="shared" si="2"/>
        <v>Win</v>
      </c>
      <c r="M14">
        <f t="shared" si="1"/>
        <v>14</v>
      </c>
    </row>
    <row r="15" spans="1:13" x14ac:dyDescent="0.3">
      <c r="A15" s="35" t="s">
        <v>32</v>
      </c>
      <c r="B15" s="32" t="s">
        <v>28</v>
      </c>
      <c r="C15" s="29">
        <v>41533</v>
      </c>
      <c r="D15" s="30" t="s">
        <v>3</v>
      </c>
      <c r="E15" s="34" t="s">
        <v>5</v>
      </c>
      <c r="F15" s="34"/>
      <c r="G15" s="32">
        <v>18</v>
      </c>
      <c r="H15" s="32">
        <v>13</v>
      </c>
      <c r="I15" s="273" t="s">
        <v>28</v>
      </c>
      <c r="J15" s="274"/>
      <c r="K15" s="36" t="s">
        <v>69</v>
      </c>
      <c r="L15" t="str">
        <f t="shared" si="2"/>
        <v>Win</v>
      </c>
      <c r="M15">
        <f t="shared" si="1"/>
        <v>5</v>
      </c>
    </row>
    <row r="16" spans="1:13" x14ac:dyDescent="0.3">
      <c r="A16" s="28" t="s">
        <v>6</v>
      </c>
      <c r="B16" s="32" t="s">
        <v>29</v>
      </c>
      <c r="C16" s="29">
        <v>41540</v>
      </c>
      <c r="D16" s="30" t="s">
        <v>3</v>
      </c>
      <c r="E16" s="31" t="s">
        <v>4</v>
      </c>
      <c r="F16" s="31"/>
      <c r="G16" s="32">
        <v>42</v>
      </c>
      <c r="H16" s="32">
        <v>20</v>
      </c>
      <c r="I16" s="271" t="s">
        <v>29</v>
      </c>
      <c r="J16" s="272"/>
      <c r="K16" s="36" t="s">
        <v>69</v>
      </c>
      <c r="L16" t="str">
        <f t="shared" si="2"/>
        <v>Win</v>
      </c>
      <c r="M16">
        <f t="shared" si="1"/>
        <v>22</v>
      </c>
    </row>
    <row r="17" spans="1:13" x14ac:dyDescent="0.3">
      <c r="A17" s="35" t="s">
        <v>46</v>
      </c>
      <c r="B17" s="32" t="s">
        <v>28</v>
      </c>
      <c r="C17" s="29">
        <v>41554</v>
      </c>
      <c r="D17" s="30" t="s">
        <v>3</v>
      </c>
      <c r="E17" s="34" t="s">
        <v>4</v>
      </c>
      <c r="F17" s="34" t="s">
        <v>9</v>
      </c>
      <c r="G17" s="32">
        <v>17</v>
      </c>
      <c r="H17" s="32">
        <v>24</v>
      </c>
      <c r="I17" s="273" t="s">
        <v>28</v>
      </c>
      <c r="J17" s="274">
        <v>-6</v>
      </c>
      <c r="K17" s="36" t="s">
        <v>69</v>
      </c>
      <c r="L17" t="str">
        <f t="shared" si="2"/>
        <v>Loss</v>
      </c>
      <c r="M17">
        <f t="shared" si="1"/>
        <v>-7</v>
      </c>
    </row>
    <row r="18" spans="1:13" x14ac:dyDescent="0.3">
      <c r="A18" s="35" t="s">
        <v>47</v>
      </c>
      <c r="B18" s="32" t="s">
        <v>28</v>
      </c>
      <c r="C18" s="29">
        <v>41561</v>
      </c>
      <c r="D18" s="30" t="s">
        <v>3</v>
      </c>
      <c r="E18" s="34" t="s">
        <v>5</v>
      </c>
      <c r="F18" s="34" t="s">
        <v>9</v>
      </c>
      <c r="G18" s="32">
        <v>29</v>
      </c>
      <c r="H18" s="32">
        <v>61</v>
      </c>
      <c r="I18" s="273" t="s">
        <v>28</v>
      </c>
      <c r="J18" s="274">
        <v>-6</v>
      </c>
      <c r="K18" s="36" t="s">
        <v>69</v>
      </c>
      <c r="L18" t="str">
        <f t="shared" si="2"/>
        <v>Loss</v>
      </c>
      <c r="M18">
        <f t="shared" si="1"/>
        <v>-32</v>
      </c>
    </row>
    <row r="19" spans="1:13" x14ac:dyDescent="0.3">
      <c r="A19" s="28" t="s">
        <v>13</v>
      </c>
      <c r="B19" s="32" t="s">
        <v>28</v>
      </c>
      <c r="C19" s="29">
        <v>41568</v>
      </c>
      <c r="D19" s="30" t="s">
        <v>3</v>
      </c>
      <c r="E19" s="31" t="s">
        <v>4</v>
      </c>
      <c r="F19" s="31" t="s">
        <v>9</v>
      </c>
      <c r="G19" s="32">
        <v>49</v>
      </c>
      <c r="H19" s="32">
        <v>0</v>
      </c>
      <c r="I19" s="273" t="s">
        <v>28</v>
      </c>
      <c r="J19" s="272">
        <v>-6</v>
      </c>
      <c r="K19" s="36" t="s">
        <v>69</v>
      </c>
      <c r="L19" t="str">
        <f t="shared" si="2"/>
        <v>Win</v>
      </c>
      <c r="M19">
        <f t="shared" si="1"/>
        <v>49</v>
      </c>
    </row>
    <row r="20" spans="1:13" x14ac:dyDescent="0.3">
      <c r="A20" s="28" t="s">
        <v>39</v>
      </c>
      <c r="B20" s="32" t="s">
        <v>28</v>
      </c>
      <c r="C20" s="29">
        <v>41575</v>
      </c>
      <c r="D20" s="30" t="s">
        <v>3</v>
      </c>
      <c r="E20" s="31" t="s">
        <v>5</v>
      </c>
      <c r="F20" s="31" t="s">
        <v>9</v>
      </c>
      <c r="G20" s="32">
        <v>48</v>
      </c>
      <c r="H20" s="32">
        <v>60</v>
      </c>
      <c r="I20" s="271" t="s">
        <v>28</v>
      </c>
      <c r="J20" s="274">
        <v>-6</v>
      </c>
      <c r="K20" s="36" t="s">
        <v>69</v>
      </c>
      <c r="L20" t="str">
        <f t="shared" si="2"/>
        <v>Loss</v>
      </c>
      <c r="M20">
        <f t="shared" si="1"/>
        <v>-12</v>
      </c>
    </row>
    <row r="21" spans="1:13" ht="15" thickBot="1" x14ac:dyDescent="0.35">
      <c r="A21" s="35" t="s">
        <v>37</v>
      </c>
      <c r="B21" s="32" t="s">
        <v>28</v>
      </c>
      <c r="C21" s="29">
        <v>41582</v>
      </c>
      <c r="D21" s="30" t="s">
        <v>3</v>
      </c>
      <c r="E21" s="34" t="s">
        <v>4</v>
      </c>
      <c r="F21" s="34" t="s">
        <v>9</v>
      </c>
      <c r="G21" s="32">
        <v>49</v>
      </c>
      <c r="H21" s="32">
        <v>20</v>
      </c>
      <c r="I21" s="273" t="s">
        <v>28</v>
      </c>
      <c r="J21" s="274">
        <v>-6</v>
      </c>
      <c r="K21" s="36" t="s">
        <v>69</v>
      </c>
      <c r="L21" t="str">
        <f t="shared" si="2"/>
        <v>Win</v>
      </c>
      <c r="M21">
        <f t="shared" si="1"/>
        <v>29</v>
      </c>
    </row>
    <row r="22" spans="1:13" ht="15" thickTop="1" x14ac:dyDescent="0.3">
      <c r="A22" s="72" t="s">
        <v>20</v>
      </c>
      <c r="B22" s="26" t="s">
        <v>28</v>
      </c>
      <c r="C22" s="23">
        <v>41517</v>
      </c>
      <c r="D22" s="24" t="s">
        <v>18</v>
      </c>
      <c r="E22" s="73" t="s">
        <v>4</v>
      </c>
      <c r="F22" s="73"/>
      <c r="G22" s="26">
        <v>35</v>
      </c>
      <c r="H22" s="26">
        <v>20</v>
      </c>
      <c r="I22" s="284" t="s">
        <v>28</v>
      </c>
      <c r="J22" s="285"/>
      <c r="K22" s="80" t="s">
        <v>69</v>
      </c>
      <c r="L22" t="str">
        <f t="shared" si="2"/>
        <v>Win</v>
      </c>
      <c r="M22">
        <f t="shared" si="1"/>
        <v>15</v>
      </c>
    </row>
    <row r="23" spans="1:13" x14ac:dyDescent="0.3">
      <c r="A23" s="28" t="s">
        <v>39</v>
      </c>
      <c r="B23" s="32" t="s">
        <v>28</v>
      </c>
      <c r="C23" s="29">
        <v>41524</v>
      </c>
      <c r="D23" s="30" t="s">
        <v>18</v>
      </c>
      <c r="E23" s="31" t="s">
        <v>4</v>
      </c>
      <c r="F23" s="31"/>
      <c r="G23" s="32">
        <v>37</v>
      </c>
      <c r="H23" s="32">
        <v>7</v>
      </c>
      <c r="I23" s="290" t="s">
        <v>28</v>
      </c>
      <c r="J23" s="289"/>
      <c r="K23" s="36" t="s">
        <v>69</v>
      </c>
      <c r="L23" t="str">
        <f t="shared" si="2"/>
        <v>Win</v>
      </c>
      <c r="M23">
        <f t="shared" si="1"/>
        <v>30</v>
      </c>
    </row>
    <row r="24" spans="1:13" x14ac:dyDescent="0.3">
      <c r="A24" s="35" t="s">
        <v>21</v>
      </c>
      <c r="B24" s="32" t="s">
        <v>29</v>
      </c>
      <c r="C24" s="29">
        <v>41531</v>
      </c>
      <c r="D24" s="30" t="s">
        <v>18</v>
      </c>
      <c r="E24" s="34" t="s">
        <v>5</v>
      </c>
      <c r="F24" s="34"/>
      <c r="G24" s="32">
        <v>21</v>
      </c>
      <c r="H24" s="32">
        <v>14</v>
      </c>
      <c r="I24" s="286" t="s">
        <v>28</v>
      </c>
      <c r="J24" s="287"/>
      <c r="K24" s="36" t="s">
        <v>69</v>
      </c>
      <c r="L24" t="str">
        <f t="shared" si="2"/>
        <v>Win</v>
      </c>
      <c r="M24">
        <f t="shared" si="1"/>
        <v>7</v>
      </c>
    </row>
    <row r="25" spans="1:13" x14ac:dyDescent="0.3">
      <c r="A25" s="35" t="s">
        <v>13</v>
      </c>
      <c r="B25" s="32" t="s">
        <v>28</v>
      </c>
      <c r="C25" s="29">
        <v>41538</v>
      </c>
      <c r="D25" s="30" t="s">
        <v>18</v>
      </c>
      <c r="E25" s="34" t="s">
        <v>5</v>
      </c>
      <c r="F25" s="34"/>
      <c r="G25" s="32">
        <v>52</v>
      </c>
      <c r="H25" s="32">
        <v>7</v>
      </c>
      <c r="I25" s="286" t="s">
        <v>28</v>
      </c>
      <c r="J25" s="287"/>
      <c r="K25" s="36" t="s">
        <v>69</v>
      </c>
      <c r="L25" t="str">
        <f t="shared" si="2"/>
        <v>Win</v>
      </c>
      <c r="M25">
        <f t="shared" si="1"/>
        <v>45</v>
      </c>
    </row>
    <row r="26" spans="1:13" x14ac:dyDescent="0.3">
      <c r="A26" s="86" t="s">
        <v>22</v>
      </c>
      <c r="B26" s="32" t="s">
        <v>28</v>
      </c>
      <c r="C26" s="29">
        <v>41545</v>
      </c>
      <c r="D26" s="30" t="s">
        <v>18</v>
      </c>
      <c r="E26" s="32" t="s">
        <v>4</v>
      </c>
      <c r="F26" s="34" t="s">
        <v>9</v>
      </c>
      <c r="G26" s="32">
        <v>33</v>
      </c>
      <c r="H26" s="32">
        <v>18</v>
      </c>
      <c r="I26" s="286" t="s">
        <v>28</v>
      </c>
      <c r="J26" s="302">
        <v>6</v>
      </c>
      <c r="K26" s="36" t="s">
        <v>69</v>
      </c>
      <c r="L26" t="str">
        <f t="shared" si="2"/>
        <v>Win</v>
      </c>
      <c r="M26">
        <f t="shared" si="1"/>
        <v>15</v>
      </c>
    </row>
    <row r="27" spans="1:13" x14ac:dyDescent="0.3">
      <c r="A27" s="28" t="s">
        <v>23</v>
      </c>
      <c r="B27" s="32" t="s">
        <v>28</v>
      </c>
      <c r="C27" s="29">
        <v>41552</v>
      </c>
      <c r="D27" s="30" t="s">
        <v>18</v>
      </c>
      <c r="E27" s="31" t="s">
        <v>5</v>
      </c>
      <c r="F27" s="31" t="s">
        <v>9</v>
      </c>
      <c r="G27" s="32">
        <v>17</v>
      </c>
      <c r="H27" s="32">
        <v>36</v>
      </c>
      <c r="I27" s="290" t="s">
        <v>28</v>
      </c>
      <c r="J27" s="289">
        <v>6</v>
      </c>
      <c r="K27" s="36" t="s">
        <v>69</v>
      </c>
      <c r="L27" t="str">
        <f t="shared" si="2"/>
        <v>Loss</v>
      </c>
      <c r="M27">
        <f t="shared" si="1"/>
        <v>-19</v>
      </c>
    </row>
    <row r="28" spans="1:13" x14ac:dyDescent="0.3">
      <c r="A28" s="35" t="s">
        <v>24</v>
      </c>
      <c r="B28" s="32" t="s">
        <v>28</v>
      </c>
      <c r="C28" s="29">
        <v>41559</v>
      </c>
      <c r="D28" s="30" t="s">
        <v>18</v>
      </c>
      <c r="E28" s="34" t="s">
        <v>4</v>
      </c>
      <c r="F28" s="34" t="s">
        <v>9</v>
      </c>
      <c r="G28" s="32">
        <v>10</v>
      </c>
      <c r="H28" s="32">
        <v>28</v>
      </c>
      <c r="I28" s="290" t="s">
        <v>28</v>
      </c>
      <c r="J28" s="289">
        <v>6</v>
      </c>
      <c r="K28" s="36" t="s">
        <v>69</v>
      </c>
      <c r="L28" t="str">
        <f t="shared" si="2"/>
        <v>Loss</v>
      </c>
      <c r="M28">
        <f t="shared" si="1"/>
        <v>-18</v>
      </c>
    </row>
    <row r="29" spans="1:13" x14ac:dyDescent="0.3">
      <c r="A29" s="35" t="s">
        <v>25</v>
      </c>
      <c r="B29" s="32" t="s">
        <v>28</v>
      </c>
      <c r="C29" s="29">
        <v>41566</v>
      </c>
      <c r="D29" s="30" t="s">
        <v>18</v>
      </c>
      <c r="E29" s="34" t="s">
        <v>5</v>
      </c>
      <c r="F29" s="34" t="s">
        <v>9</v>
      </c>
      <c r="G29" s="32">
        <v>20</v>
      </c>
      <c r="H29" s="32">
        <v>17</v>
      </c>
      <c r="I29" s="286" t="s">
        <v>28</v>
      </c>
      <c r="J29" s="287">
        <v>6</v>
      </c>
      <c r="K29" s="36" t="s">
        <v>69</v>
      </c>
      <c r="L29" t="str">
        <f t="shared" si="2"/>
        <v>Win</v>
      </c>
      <c r="M29">
        <f t="shared" si="1"/>
        <v>3</v>
      </c>
    </row>
    <row r="30" spans="1:13" x14ac:dyDescent="0.3">
      <c r="A30" s="35" t="s">
        <v>26</v>
      </c>
      <c r="B30" s="32" t="s">
        <v>28</v>
      </c>
      <c r="C30" s="29">
        <v>41580</v>
      </c>
      <c r="D30" s="30" t="s">
        <v>18</v>
      </c>
      <c r="E30" s="34" t="s">
        <v>4</v>
      </c>
      <c r="F30" s="34" t="s">
        <v>9</v>
      </c>
      <c r="G30" s="32">
        <v>7</v>
      </c>
      <c r="H30" s="32">
        <v>51</v>
      </c>
      <c r="I30" s="290" t="s">
        <v>28</v>
      </c>
      <c r="J30" s="289">
        <v>6</v>
      </c>
      <c r="K30" s="36" t="s">
        <v>69</v>
      </c>
      <c r="L30" t="str">
        <f t="shared" si="2"/>
        <v>Loss</v>
      </c>
      <c r="M30">
        <f t="shared" si="1"/>
        <v>-44</v>
      </c>
    </row>
    <row r="31" spans="1:13" ht="15" thickBot="1" x14ac:dyDescent="0.35">
      <c r="A31" s="35" t="s">
        <v>27</v>
      </c>
      <c r="B31" s="32" t="s">
        <v>28</v>
      </c>
      <c r="C31" s="29">
        <v>41587</v>
      </c>
      <c r="D31" s="30" t="s">
        <v>18</v>
      </c>
      <c r="E31" s="34" t="s">
        <v>5</v>
      </c>
      <c r="F31" s="34" t="s">
        <v>9</v>
      </c>
      <c r="G31" s="32">
        <v>40</v>
      </c>
      <c r="H31" s="32">
        <v>12</v>
      </c>
      <c r="I31" s="286" t="s">
        <v>28</v>
      </c>
      <c r="J31" s="287">
        <v>6</v>
      </c>
      <c r="K31" s="36" t="s">
        <v>69</v>
      </c>
      <c r="L31" t="str">
        <f t="shared" si="2"/>
        <v>Win</v>
      </c>
      <c r="M31">
        <f t="shared" si="1"/>
        <v>28</v>
      </c>
    </row>
    <row r="32" spans="1:13" ht="15" thickTop="1" x14ac:dyDescent="0.3">
      <c r="A32" s="87" t="s">
        <v>20</v>
      </c>
      <c r="B32" s="26" t="s">
        <v>28</v>
      </c>
      <c r="C32" s="23">
        <v>41516</v>
      </c>
      <c r="D32" s="24" t="s">
        <v>19</v>
      </c>
      <c r="E32" s="26" t="s">
        <v>5</v>
      </c>
      <c r="F32" s="26"/>
      <c r="G32" s="26">
        <v>42</v>
      </c>
      <c r="H32" s="26">
        <v>7</v>
      </c>
      <c r="I32" s="284" t="s">
        <v>28</v>
      </c>
      <c r="J32" s="301"/>
      <c r="K32" s="80" t="s">
        <v>69</v>
      </c>
      <c r="L32" t="str">
        <f t="shared" si="2"/>
        <v>Win</v>
      </c>
      <c r="M32">
        <f t="shared" si="1"/>
        <v>35</v>
      </c>
    </row>
    <row r="33" spans="1:13" x14ac:dyDescent="0.3">
      <c r="A33" s="86" t="s">
        <v>39</v>
      </c>
      <c r="B33" s="32" t="s">
        <v>28</v>
      </c>
      <c r="C33" s="29">
        <v>41523</v>
      </c>
      <c r="D33" s="30" t="s">
        <v>19</v>
      </c>
      <c r="E33" s="32" t="s">
        <v>5</v>
      </c>
      <c r="F33" s="32"/>
      <c r="G33" s="32">
        <v>44</v>
      </c>
      <c r="H33" s="32">
        <v>17</v>
      </c>
      <c r="I33" s="288" t="s">
        <v>28</v>
      </c>
      <c r="J33" s="302"/>
      <c r="K33" s="36" t="s">
        <v>69</v>
      </c>
      <c r="L33" t="str">
        <f t="shared" si="2"/>
        <v>Win</v>
      </c>
      <c r="M33">
        <f t="shared" si="1"/>
        <v>27</v>
      </c>
    </row>
    <row r="34" spans="1:13" x14ac:dyDescent="0.3">
      <c r="A34" s="86" t="s">
        <v>21</v>
      </c>
      <c r="B34" s="32" t="s">
        <v>29</v>
      </c>
      <c r="C34" s="29">
        <v>41530</v>
      </c>
      <c r="D34" s="30" t="s">
        <v>19</v>
      </c>
      <c r="E34" s="32" t="s">
        <v>4</v>
      </c>
      <c r="F34" s="32"/>
      <c r="G34" s="32">
        <v>34</v>
      </c>
      <c r="H34" s="32">
        <v>13</v>
      </c>
      <c r="I34" s="288" t="s">
        <v>29</v>
      </c>
      <c r="J34" s="302"/>
      <c r="K34" s="36" t="s">
        <v>69</v>
      </c>
      <c r="L34" t="str">
        <f t="shared" si="2"/>
        <v>Win</v>
      </c>
      <c r="M34">
        <f t="shared" si="1"/>
        <v>21</v>
      </c>
    </row>
    <row r="35" spans="1:13" x14ac:dyDescent="0.3">
      <c r="A35" s="35" t="s">
        <v>13</v>
      </c>
      <c r="B35" s="32" t="s">
        <v>28</v>
      </c>
      <c r="C35" s="29">
        <v>41537</v>
      </c>
      <c r="D35" s="30" t="s">
        <v>19</v>
      </c>
      <c r="E35" s="34" t="s">
        <v>4</v>
      </c>
      <c r="F35" s="34"/>
      <c r="G35" s="32">
        <v>44</v>
      </c>
      <c r="H35" s="32">
        <v>21</v>
      </c>
      <c r="I35" s="286" t="s">
        <v>28</v>
      </c>
      <c r="J35" s="287"/>
      <c r="K35" s="36" t="s">
        <v>69</v>
      </c>
      <c r="L35" t="str">
        <f t="shared" si="2"/>
        <v>Win</v>
      </c>
      <c r="M35">
        <f t="shared" si="1"/>
        <v>23</v>
      </c>
    </row>
    <row r="36" spans="1:13" s="18" customFormat="1" x14ac:dyDescent="0.3">
      <c r="A36" s="86" t="s">
        <v>22</v>
      </c>
      <c r="B36" s="32" t="s">
        <v>28</v>
      </c>
      <c r="C36" s="29">
        <v>41544</v>
      </c>
      <c r="D36" s="30" t="s">
        <v>19</v>
      </c>
      <c r="E36" s="32" t="s">
        <v>5</v>
      </c>
      <c r="F36" s="32" t="s">
        <v>9</v>
      </c>
      <c r="G36" s="32">
        <v>48</v>
      </c>
      <c r="H36" s="32">
        <v>51</v>
      </c>
      <c r="I36" s="286" t="s">
        <v>28</v>
      </c>
      <c r="J36" s="302">
        <v>6</v>
      </c>
      <c r="K36" s="36" t="s">
        <v>69</v>
      </c>
      <c r="L36" t="str">
        <f t="shared" si="2"/>
        <v>Loss</v>
      </c>
      <c r="M36">
        <f t="shared" si="1"/>
        <v>-3</v>
      </c>
    </row>
    <row r="37" spans="1:13" s="18" customFormat="1" x14ac:dyDescent="0.3">
      <c r="A37" s="86" t="s">
        <v>23</v>
      </c>
      <c r="B37" s="32" t="s">
        <v>28</v>
      </c>
      <c r="C37" s="29">
        <v>41551</v>
      </c>
      <c r="D37" s="30" t="s">
        <v>19</v>
      </c>
      <c r="E37" s="32" t="s">
        <v>4</v>
      </c>
      <c r="F37" s="32" t="s">
        <v>9</v>
      </c>
      <c r="G37" s="32">
        <v>40</v>
      </c>
      <c r="H37" s="32">
        <v>41</v>
      </c>
      <c r="I37" s="286" t="s">
        <v>28</v>
      </c>
      <c r="J37" s="302">
        <v>6</v>
      </c>
      <c r="K37" s="36" t="s">
        <v>69</v>
      </c>
      <c r="L37" t="str">
        <f t="shared" si="2"/>
        <v>Loss</v>
      </c>
      <c r="M37">
        <f t="shared" si="1"/>
        <v>-1</v>
      </c>
    </row>
    <row r="38" spans="1:13" s="18" customFormat="1" x14ac:dyDescent="0.3">
      <c r="A38" s="86" t="s">
        <v>24</v>
      </c>
      <c r="B38" s="32" t="s">
        <v>28</v>
      </c>
      <c r="C38" s="29">
        <v>41558</v>
      </c>
      <c r="D38" s="30" t="s">
        <v>19</v>
      </c>
      <c r="E38" s="32" t="s">
        <v>5</v>
      </c>
      <c r="F38" s="32" t="s">
        <v>9</v>
      </c>
      <c r="G38" s="32">
        <v>31</v>
      </c>
      <c r="H38" s="32">
        <v>21</v>
      </c>
      <c r="I38" s="286" t="s">
        <v>28</v>
      </c>
      <c r="J38" s="302">
        <v>6</v>
      </c>
      <c r="K38" s="36" t="s">
        <v>69</v>
      </c>
      <c r="L38" t="str">
        <f t="shared" si="2"/>
        <v>Win</v>
      </c>
      <c r="M38">
        <f t="shared" si="1"/>
        <v>10</v>
      </c>
    </row>
    <row r="39" spans="1:13" s="18" customFormat="1" x14ac:dyDescent="0.3">
      <c r="A39" s="86" t="s">
        <v>25</v>
      </c>
      <c r="B39" s="32" t="s">
        <v>28</v>
      </c>
      <c r="C39" s="29">
        <v>41565</v>
      </c>
      <c r="D39" s="30" t="s">
        <v>19</v>
      </c>
      <c r="E39" s="32" t="s">
        <v>4</v>
      </c>
      <c r="F39" s="32" t="s">
        <v>9</v>
      </c>
      <c r="G39" s="32">
        <v>28</v>
      </c>
      <c r="H39" s="32">
        <v>21</v>
      </c>
      <c r="I39" s="286" t="s">
        <v>28</v>
      </c>
      <c r="J39" s="302">
        <v>6</v>
      </c>
      <c r="K39" s="36" t="s">
        <v>69</v>
      </c>
      <c r="L39" t="str">
        <f t="shared" si="2"/>
        <v>Win</v>
      </c>
      <c r="M39">
        <f t="shared" si="1"/>
        <v>7</v>
      </c>
    </row>
    <row r="40" spans="1:13" s="18" customFormat="1" x14ac:dyDescent="0.3">
      <c r="A40" s="86" t="s">
        <v>26</v>
      </c>
      <c r="B40" s="32" t="s">
        <v>28</v>
      </c>
      <c r="C40" s="29">
        <v>41579</v>
      </c>
      <c r="D40" s="30" t="s">
        <v>19</v>
      </c>
      <c r="E40" s="32" t="s">
        <v>5</v>
      </c>
      <c r="F40" s="32" t="s">
        <v>9</v>
      </c>
      <c r="G40" s="32">
        <v>7</v>
      </c>
      <c r="H40" s="32">
        <v>10</v>
      </c>
      <c r="I40" s="286" t="s">
        <v>28</v>
      </c>
      <c r="J40" s="302">
        <v>6</v>
      </c>
      <c r="K40" s="36" t="s">
        <v>69</v>
      </c>
      <c r="L40" t="str">
        <f t="shared" si="2"/>
        <v>Loss</v>
      </c>
      <c r="M40">
        <f t="shared" si="1"/>
        <v>-3</v>
      </c>
    </row>
    <row r="41" spans="1:13" s="18" customFormat="1" ht="15" thickBot="1" x14ac:dyDescent="0.35">
      <c r="A41" s="86" t="s">
        <v>27</v>
      </c>
      <c r="B41" s="32" t="s">
        <v>28</v>
      </c>
      <c r="C41" s="29">
        <v>41586</v>
      </c>
      <c r="D41" s="30" t="s">
        <v>19</v>
      </c>
      <c r="E41" s="32" t="s">
        <v>4</v>
      </c>
      <c r="F41" s="32" t="s">
        <v>9</v>
      </c>
      <c r="G41" s="32">
        <v>41</v>
      </c>
      <c r="H41" s="32">
        <v>6</v>
      </c>
      <c r="I41" s="286" t="s">
        <v>28</v>
      </c>
      <c r="J41" s="302">
        <v>6</v>
      </c>
      <c r="K41" s="36" t="s">
        <v>69</v>
      </c>
      <c r="L41" t="str">
        <f t="shared" si="2"/>
        <v>Win</v>
      </c>
      <c r="M41">
        <f t="shared" si="1"/>
        <v>35</v>
      </c>
    </row>
    <row r="42" spans="1:13" ht="15" thickTop="1" x14ac:dyDescent="0.3">
      <c r="A42" s="72" t="s">
        <v>78</v>
      </c>
      <c r="B42" s="26" t="s">
        <v>83</v>
      </c>
      <c r="C42" s="23">
        <v>41880</v>
      </c>
      <c r="D42" s="24" t="s">
        <v>84</v>
      </c>
      <c r="E42" s="73" t="s">
        <v>4</v>
      </c>
      <c r="F42" s="73"/>
      <c r="G42" s="26">
        <v>49</v>
      </c>
      <c r="H42" s="26">
        <v>42</v>
      </c>
      <c r="I42" s="269" t="s">
        <v>83</v>
      </c>
      <c r="J42" s="270"/>
      <c r="K42" s="80" t="s">
        <v>69</v>
      </c>
      <c r="L42" t="str">
        <f t="shared" si="2"/>
        <v>Win</v>
      </c>
      <c r="M42">
        <f t="shared" si="1"/>
        <v>7</v>
      </c>
    </row>
    <row r="43" spans="1:13" x14ac:dyDescent="0.3">
      <c r="A43" s="28" t="s">
        <v>46</v>
      </c>
      <c r="B43" s="32" t="s">
        <v>83</v>
      </c>
      <c r="C43" s="29">
        <v>41887</v>
      </c>
      <c r="D43" s="30" t="s">
        <v>84</v>
      </c>
      <c r="E43" s="31" t="s">
        <v>5</v>
      </c>
      <c r="F43" s="31"/>
      <c r="G43" s="32">
        <v>51</v>
      </c>
      <c r="H43" s="32">
        <v>40</v>
      </c>
      <c r="I43" s="271" t="s">
        <v>83</v>
      </c>
      <c r="J43" s="272"/>
      <c r="K43" s="36" t="s">
        <v>69</v>
      </c>
      <c r="L43" t="str">
        <f t="shared" si="2"/>
        <v>Win</v>
      </c>
      <c r="M43">
        <f t="shared" si="1"/>
        <v>11</v>
      </c>
    </row>
    <row r="44" spans="1:13" x14ac:dyDescent="0.3">
      <c r="A44" s="35" t="s">
        <v>79</v>
      </c>
      <c r="B44" s="32" t="s">
        <v>83</v>
      </c>
      <c r="C44" s="29">
        <v>41894</v>
      </c>
      <c r="D44" s="30" t="s">
        <v>84</v>
      </c>
      <c r="E44" s="34" t="s">
        <v>4</v>
      </c>
      <c r="F44" s="34"/>
      <c r="G44" s="32">
        <v>42</v>
      </c>
      <c r="H44" s="32">
        <v>40</v>
      </c>
      <c r="I44" s="273" t="s">
        <v>83</v>
      </c>
      <c r="J44" s="274"/>
      <c r="K44" s="36" t="s">
        <v>69</v>
      </c>
      <c r="L44" t="str">
        <f t="shared" si="2"/>
        <v>Win</v>
      </c>
      <c r="M44">
        <f t="shared" si="1"/>
        <v>2</v>
      </c>
    </row>
    <row r="45" spans="1:13" x14ac:dyDescent="0.3">
      <c r="A45" s="35" t="s">
        <v>80</v>
      </c>
      <c r="B45" s="32" t="s">
        <v>83</v>
      </c>
      <c r="C45" s="29">
        <v>41901</v>
      </c>
      <c r="D45" s="30" t="s">
        <v>84</v>
      </c>
      <c r="E45" s="34" t="s">
        <v>5</v>
      </c>
      <c r="F45" s="34"/>
      <c r="G45" s="32">
        <v>62</v>
      </c>
      <c r="H45" s="32">
        <v>19</v>
      </c>
      <c r="I45" s="273" t="s">
        <v>83</v>
      </c>
      <c r="J45" s="274"/>
      <c r="K45" s="36" t="s">
        <v>69</v>
      </c>
      <c r="L45" t="str">
        <f t="shared" si="2"/>
        <v>Win</v>
      </c>
      <c r="M45">
        <f t="shared" si="1"/>
        <v>43</v>
      </c>
    </row>
    <row r="46" spans="1:13" x14ac:dyDescent="0.3">
      <c r="A46" s="86" t="s">
        <v>81</v>
      </c>
      <c r="B46" s="32" t="s">
        <v>83</v>
      </c>
      <c r="C46" s="29">
        <v>41908</v>
      </c>
      <c r="D46" s="30" t="s">
        <v>84</v>
      </c>
      <c r="E46" s="32" t="s">
        <v>5</v>
      </c>
      <c r="F46" s="34"/>
      <c r="G46" s="32">
        <v>19</v>
      </c>
      <c r="H46" s="32">
        <v>14</v>
      </c>
      <c r="I46" s="273" t="s">
        <v>83</v>
      </c>
      <c r="J46" s="281"/>
      <c r="K46" s="36" t="s">
        <v>69</v>
      </c>
      <c r="L46" t="str">
        <f t="shared" si="2"/>
        <v>Win</v>
      </c>
      <c r="M46">
        <f t="shared" si="1"/>
        <v>5</v>
      </c>
    </row>
    <row r="47" spans="1:13" x14ac:dyDescent="0.3">
      <c r="A47" s="28" t="s">
        <v>148</v>
      </c>
      <c r="B47" s="32" t="s">
        <v>83</v>
      </c>
      <c r="C47" s="29">
        <v>41922</v>
      </c>
      <c r="D47" s="30" t="s">
        <v>84</v>
      </c>
      <c r="E47" s="31" t="s">
        <v>4</v>
      </c>
      <c r="F47" s="31" t="s">
        <v>9</v>
      </c>
      <c r="G47" s="32">
        <v>38</v>
      </c>
      <c r="H47" s="32">
        <v>31</v>
      </c>
      <c r="I47" s="271" t="s">
        <v>83</v>
      </c>
      <c r="J47" s="272">
        <v>6</v>
      </c>
      <c r="K47" s="36" t="s">
        <v>69</v>
      </c>
      <c r="L47" t="str">
        <f t="shared" si="2"/>
        <v>Win</v>
      </c>
      <c r="M47">
        <f t="shared" si="1"/>
        <v>7</v>
      </c>
    </row>
    <row r="48" spans="1:13" x14ac:dyDescent="0.3">
      <c r="A48" s="35" t="s">
        <v>39</v>
      </c>
      <c r="B48" s="32" t="s">
        <v>83</v>
      </c>
      <c r="C48" s="29">
        <v>41929</v>
      </c>
      <c r="D48" s="30" t="s">
        <v>84</v>
      </c>
      <c r="E48" s="34" t="s">
        <v>4</v>
      </c>
      <c r="F48" s="34" t="s">
        <v>9</v>
      </c>
      <c r="G48" s="32">
        <v>63</v>
      </c>
      <c r="H48" s="32">
        <v>14</v>
      </c>
      <c r="I48" s="271" t="s">
        <v>83</v>
      </c>
      <c r="J48" s="272">
        <v>6</v>
      </c>
      <c r="K48" s="36" t="s">
        <v>69</v>
      </c>
      <c r="L48" t="str">
        <f t="shared" si="2"/>
        <v>Win</v>
      </c>
      <c r="M48">
        <f t="shared" si="1"/>
        <v>49</v>
      </c>
    </row>
    <row r="49" spans="1:13" x14ac:dyDescent="0.3">
      <c r="A49" s="35" t="s">
        <v>24</v>
      </c>
      <c r="B49" s="32" t="s">
        <v>83</v>
      </c>
      <c r="C49" s="29">
        <v>41936</v>
      </c>
      <c r="D49" s="30" t="s">
        <v>84</v>
      </c>
      <c r="E49" s="34" t="s">
        <v>5</v>
      </c>
      <c r="F49" s="34" t="s">
        <v>9</v>
      </c>
      <c r="G49" s="32">
        <v>35</v>
      </c>
      <c r="H49" s="32">
        <v>28</v>
      </c>
      <c r="I49" s="273" t="s">
        <v>83</v>
      </c>
      <c r="J49" s="274">
        <v>6</v>
      </c>
      <c r="K49" s="36" t="s">
        <v>69</v>
      </c>
      <c r="L49" t="str">
        <f t="shared" si="2"/>
        <v>Win</v>
      </c>
      <c r="M49">
        <f t="shared" si="1"/>
        <v>7</v>
      </c>
    </row>
    <row r="50" spans="1:13" x14ac:dyDescent="0.3">
      <c r="A50" s="35" t="s">
        <v>23</v>
      </c>
      <c r="B50" s="32" t="s">
        <v>83</v>
      </c>
      <c r="C50" s="29">
        <v>41943</v>
      </c>
      <c r="D50" s="30" t="s">
        <v>84</v>
      </c>
      <c r="E50" s="34" t="s">
        <v>4</v>
      </c>
      <c r="F50" s="34" t="s">
        <v>9</v>
      </c>
      <c r="G50" s="32">
        <v>36</v>
      </c>
      <c r="H50" s="32">
        <v>35</v>
      </c>
      <c r="I50" s="271" t="s">
        <v>83</v>
      </c>
      <c r="J50" s="272">
        <v>6</v>
      </c>
      <c r="K50" s="36" t="s">
        <v>69</v>
      </c>
      <c r="L50" t="str">
        <f t="shared" si="2"/>
        <v>Win</v>
      </c>
      <c r="M50">
        <f t="shared" si="1"/>
        <v>1</v>
      </c>
    </row>
    <row r="51" spans="1:13" x14ac:dyDescent="0.3">
      <c r="A51" s="35" t="s">
        <v>82</v>
      </c>
      <c r="B51" s="32" t="s">
        <v>83</v>
      </c>
      <c r="C51" s="29">
        <v>41950</v>
      </c>
      <c r="D51" s="30" t="s">
        <v>84</v>
      </c>
      <c r="E51" s="34" t="s">
        <v>5</v>
      </c>
      <c r="F51" s="34" t="s">
        <v>9</v>
      </c>
      <c r="G51" s="32">
        <v>51</v>
      </c>
      <c r="H51" s="32">
        <v>18</v>
      </c>
      <c r="I51" s="273" t="s">
        <v>83</v>
      </c>
      <c r="J51" s="274">
        <v>6</v>
      </c>
      <c r="K51" s="36" t="s">
        <v>69</v>
      </c>
      <c r="L51" t="str">
        <f t="shared" si="2"/>
        <v>Win</v>
      </c>
      <c r="M51">
        <f t="shared" si="1"/>
        <v>33</v>
      </c>
    </row>
    <row r="52" spans="1:13" ht="15" thickBot="1" x14ac:dyDescent="0.35">
      <c r="A52" s="37" t="s">
        <v>86</v>
      </c>
      <c r="B52" s="41" t="s">
        <v>83</v>
      </c>
      <c r="C52" s="38">
        <v>41957</v>
      </c>
      <c r="D52" s="39" t="s">
        <v>84</v>
      </c>
      <c r="E52" s="40" t="s">
        <v>87</v>
      </c>
      <c r="F52" s="40" t="s">
        <v>10</v>
      </c>
      <c r="G52" s="41">
        <v>39</v>
      </c>
      <c r="H52" s="41">
        <v>47</v>
      </c>
      <c r="I52" s="275" t="s">
        <v>83</v>
      </c>
      <c r="J52" s="276"/>
      <c r="K52" s="42" t="s">
        <v>69</v>
      </c>
      <c r="L52" t="str">
        <f t="shared" si="2"/>
        <v>Loss</v>
      </c>
      <c r="M52">
        <f t="shared" si="1"/>
        <v>-8</v>
      </c>
    </row>
    <row r="53" spans="1:13" ht="15" thickTop="1" x14ac:dyDescent="0.3">
      <c r="A53" s="87" t="s">
        <v>78</v>
      </c>
      <c r="B53" s="26" t="s">
        <v>83</v>
      </c>
      <c r="C53" s="23">
        <v>41879</v>
      </c>
      <c r="D53" s="24" t="s">
        <v>85</v>
      </c>
      <c r="E53" s="26" t="s">
        <v>5</v>
      </c>
      <c r="F53" s="26"/>
      <c r="G53" s="26">
        <v>57</v>
      </c>
      <c r="H53" s="26">
        <v>48</v>
      </c>
      <c r="I53" s="269" t="s">
        <v>83</v>
      </c>
      <c r="J53" s="279"/>
      <c r="K53" s="80" t="s">
        <v>69</v>
      </c>
      <c r="L53" t="str">
        <f t="shared" si="2"/>
        <v>Win</v>
      </c>
      <c r="M53">
        <f t="shared" si="1"/>
        <v>9</v>
      </c>
    </row>
    <row r="54" spans="1:13" x14ac:dyDescent="0.3">
      <c r="A54" s="86" t="s">
        <v>46</v>
      </c>
      <c r="B54" s="32" t="s">
        <v>83</v>
      </c>
      <c r="C54" s="29">
        <v>41886</v>
      </c>
      <c r="D54" s="30" t="s">
        <v>85</v>
      </c>
      <c r="E54" s="32" t="s">
        <v>4</v>
      </c>
      <c r="F54" s="32"/>
      <c r="G54" s="32">
        <v>28</v>
      </c>
      <c r="H54" s="32">
        <v>45</v>
      </c>
      <c r="I54" s="280" t="s">
        <v>83</v>
      </c>
      <c r="J54" s="281"/>
      <c r="K54" s="36" t="s">
        <v>69</v>
      </c>
      <c r="L54" t="str">
        <f t="shared" si="2"/>
        <v>Loss</v>
      </c>
      <c r="M54">
        <f t="shared" si="1"/>
        <v>-17</v>
      </c>
    </row>
    <row r="55" spans="1:13" x14ac:dyDescent="0.3">
      <c r="A55" s="86" t="s">
        <v>79</v>
      </c>
      <c r="B55" s="32" t="s">
        <v>83</v>
      </c>
      <c r="C55" s="29">
        <v>41893</v>
      </c>
      <c r="D55" s="30" t="s">
        <v>85</v>
      </c>
      <c r="E55" s="32" t="s">
        <v>5</v>
      </c>
      <c r="F55" s="32"/>
      <c r="G55" s="32">
        <v>70</v>
      </c>
      <c r="H55" s="32">
        <v>38</v>
      </c>
      <c r="I55" s="280" t="s">
        <v>83</v>
      </c>
      <c r="J55" s="281"/>
      <c r="K55" s="36" t="s">
        <v>69</v>
      </c>
      <c r="L55" t="str">
        <f t="shared" si="2"/>
        <v>Win</v>
      </c>
      <c r="M55">
        <f t="shared" si="1"/>
        <v>32</v>
      </c>
    </row>
    <row r="56" spans="1:13" x14ac:dyDescent="0.3">
      <c r="A56" s="35" t="s">
        <v>80</v>
      </c>
      <c r="B56" s="32" t="s">
        <v>83</v>
      </c>
      <c r="C56" s="29">
        <v>41900</v>
      </c>
      <c r="D56" s="30" t="s">
        <v>85</v>
      </c>
      <c r="E56" s="34" t="s">
        <v>4</v>
      </c>
      <c r="F56" s="34"/>
      <c r="G56" s="32">
        <v>49</v>
      </c>
      <c r="H56" s="32">
        <v>21</v>
      </c>
      <c r="I56" s="273" t="s">
        <v>83</v>
      </c>
      <c r="J56" s="274"/>
      <c r="K56" s="36" t="s">
        <v>69</v>
      </c>
      <c r="L56" t="str">
        <f t="shared" si="2"/>
        <v>Win</v>
      </c>
      <c r="M56">
        <f t="shared" si="1"/>
        <v>28</v>
      </c>
    </row>
    <row r="57" spans="1:13" s="18" customFormat="1" x14ac:dyDescent="0.3">
      <c r="A57" s="86" t="s">
        <v>81</v>
      </c>
      <c r="B57" s="32" t="s">
        <v>83</v>
      </c>
      <c r="C57" s="29">
        <v>41907</v>
      </c>
      <c r="D57" s="30" t="s">
        <v>85</v>
      </c>
      <c r="E57" s="32" t="s">
        <v>4</v>
      </c>
      <c r="F57" s="32"/>
      <c r="G57" s="32">
        <v>63</v>
      </c>
      <c r="H57" s="32">
        <v>34</v>
      </c>
      <c r="I57" s="273" t="s">
        <v>83</v>
      </c>
      <c r="J57" s="281"/>
      <c r="K57" s="36" t="s">
        <v>69</v>
      </c>
      <c r="L57" t="str">
        <f t="shared" si="2"/>
        <v>Win</v>
      </c>
      <c r="M57">
        <f t="shared" si="1"/>
        <v>29</v>
      </c>
    </row>
    <row r="58" spans="1:13" s="18" customFormat="1" x14ac:dyDescent="0.3">
      <c r="A58" s="86" t="s">
        <v>148</v>
      </c>
      <c r="B58" s="32" t="s">
        <v>83</v>
      </c>
      <c r="C58" s="29">
        <v>41921</v>
      </c>
      <c r="D58" s="30" t="s">
        <v>85</v>
      </c>
      <c r="E58" s="32" t="s">
        <v>5</v>
      </c>
      <c r="F58" s="32" t="s">
        <v>9</v>
      </c>
      <c r="G58" s="32">
        <v>28</v>
      </c>
      <c r="H58" s="32">
        <v>21</v>
      </c>
      <c r="I58" s="273" t="s">
        <v>83</v>
      </c>
      <c r="J58" s="281">
        <v>6</v>
      </c>
      <c r="K58" s="36" t="s">
        <v>69</v>
      </c>
      <c r="L58" t="str">
        <f t="shared" si="2"/>
        <v>Win</v>
      </c>
      <c r="M58">
        <f t="shared" si="1"/>
        <v>7</v>
      </c>
    </row>
    <row r="59" spans="1:13" s="18" customFormat="1" x14ac:dyDescent="0.3">
      <c r="A59" s="86" t="s">
        <v>39</v>
      </c>
      <c r="B59" s="32" t="s">
        <v>83</v>
      </c>
      <c r="C59" s="29">
        <v>41928</v>
      </c>
      <c r="D59" s="30" t="s">
        <v>85</v>
      </c>
      <c r="E59" s="32" t="s">
        <v>5</v>
      </c>
      <c r="F59" s="32" t="s">
        <v>9</v>
      </c>
      <c r="G59" s="32">
        <v>66</v>
      </c>
      <c r="H59" s="32">
        <v>28</v>
      </c>
      <c r="I59" s="273" t="s">
        <v>83</v>
      </c>
      <c r="J59" s="281">
        <v>6</v>
      </c>
      <c r="K59" s="36" t="s">
        <v>69</v>
      </c>
      <c r="L59" t="str">
        <f t="shared" si="2"/>
        <v>Win</v>
      </c>
      <c r="M59">
        <f t="shared" si="1"/>
        <v>38</v>
      </c>
    </row>
    <row r="60" spans="1:13" s="18" customFormat="1" x14ac:dyDescent="0.3">
      <c r="A60" s="86" t="s">
        <v>24</v>
      </c>
      <c r="B60" s="32" t="s">
        <v>83</v>
      </c>
      <c r="C60" s="29">
        <v>41935</v>
      </c>
      <c r="D60" s="30" t="s">
        <v>85</v>
      </c>
      <c r="E60" s="32" t="s">
        <v>4</v>
      </c>
      <c r="F60" s="32" t="s">
        <v>9</v>
      </c>
      <c r="G60" s="32">
        <v>35</v>
      </c>
      <c r="H60" s="32">
        <v>0</v>
      </c>
      <c r="I60" s="273" t="s">
        <v>83</v>
      </c>
      <c r="J60" s="281">
        <v>6</v>
      </c>
      <c r="K60" s="36" t="s">
        <v>69</v>
      </c>
      <c r="L60" t="str">
        <f t="shared" si="2"/>
        <v>Win</v>
      </c>
      <c r="M60">
        <f t="shared" si="1"/>
        <v>35</v>
      </c>
    </row>
    <row r="61" spans="1:13" s="18" customFormat="1" x14ac:dyDescent="0.3">
      <c r="A61" s="86" t="s">
        <v>23</v>
      </c>
      <c r="B61" s="32" t="s">
        <v>83</v>
      </c>
      <c r="C61" s="29">
        <v>41942</v>
      </c>
      <c r="D61" s="30" t="s">
        <v>85</v>
      </c>
      <c r="E61" s="32" t="s">
        <v>5</v>
      </c>
      <c r="F61" s="32" t="s">
        <v>9</v>
      </c>
      <c r="G61" s="32">
        <v>42</v>
      </c>
      <c r="H61" s="32">
        <v>17</v>
      </c>
      <c r="I61" s="273" t="s">
        <v>83</v>
      </c>
      <c r="J61" s="281">
        <v>6</v>
      </c>
      <c r="K61" s="36" t="s">
        <v>69</v>
      </c>
      <c r="L61" t="str">
        <f t="shared" si="2"/>
        <v>Win</v>
      </c>
      <c r="M61">
        <f t="shared" si="1"/>
        <v>25</v>
      </c>
    </row>
    <row r="62" spans="1:13" s="18" customFormat="1" x14ac:dyDescent="0.3">
      <c r="A62" s="86" t="s">
        <v>82</v>
      </c>
      <c r="B62" s="32" t="s">
        <v>83</v>
      </c>
      <c r="C62" s="29">
        <v>41949</v>
      </c>
      <c r="D62" s="30" t="s">
        <v>85</v>
      </c>
      <c r="E62" s="32" t="s">
        <v>4</v>
      </c>
      <c r="F62" s="32" t="s">
        <v>9</v>
      </c>
      <c r="G62" s="32">
        <v>56</v>
      </c>
      <c r="H62" s="32">
        <v>28</v>
      </c>
      <c r="I62" s="273" t="s">
        <v>83</v>
      </c>
      <c r="J62" s="281">
        <v>6</v>
      </c>
      <c r="K62" s="36" t="s">
        <v>69</v>
      </c>
      <c r="L62" t="str">
        <f t="shared" si="2"/>
        <v>Win</v>
      </c>
      <c r="M62">
        <f t="shared" si="1"/>
        <v>28</v>
      </c>
    </row>
    <row r="63" spans="1:13" s="18" customFormat="1" x14ac:dyDescent="0.3">
      <c r="A63" s="103" t="s">
        <v>25</v>
      </c>
      <c r="B63" s="41" t="s">
        <v>83</v>
      </c>
      <c r="C63" s="38">
        <v>42321</v>
      </c>
      <c r="D63" s="39" t="s">
        <v>85</v>
      </c>
      <c r="E63" s="41" t="s">
        <v>90</v>
      </c>
      <c r="F63" s="41" t="s">
        <v>10</v>
      </c>
      <c r="G63" s="41">
        <v>49</v>
      </c>
      <c r="H63" s="41">
        <v>14</v>
      </c>
      <c r="I63" s="275" t="s">
        <v>83</v>
      </c>
      <c r="J63" s="282"/>
      <c r="K63" s="42" t="s">
        <v>69</v>
      </c>
      <c r="L63" t="str">
        <f t="shared" si="2"/>
        <v>Win</v>
      </c>
      <c r="M63">
        <f t="shared" si="1"/>
        <v>35</v>
      </c>
    </row>
    <row r="64" spans="1:13" s="18" customFormat="1" x14ac:dyDescent="0.3">
      <c r="A64" s="103" t="s">
        <v>89</v>
      </c>
      <c r="B64" s="41" t="s">
        <v>83</v>
      </c>
      <c r="C64" s="38">
        <v>42328</v>
      </c>
      <c r="D64" s="39" t="s">
        <v>85</v>
      </c>
      <c r="E64" s="41" t="s">
        <v>91</v>
      </c>
      <c r="F64" s="41" t="s">
        <v>10</v>
      </c>
      <c r="G64" s="41">
        <v>38</v>
      </c>
      <c r="H64" s="41">
        <v>13</v>
      </c>
      <c r="I64" s="275" t="s">
        <v>83</v>
      </c>
      <c r="J64" s="282"/>
      <c r="K64" s="42" t="s">
        <v>69</v>
      </c>
      <c r="L64" t="str">
        <f t="shared" si="2"/>
        <v>Win</v>
      </c>
      <c r="M64">
        <f t="shared" si="1"/>
        <v>25</v>
      </c>
    </row>
    <row r="65" spans="1:13" s="18" customFormat="1" x14ac:dyDescent="0.3">
      <c r="A65" s="103" t="s">
        <v>92</v>
      </c>
      <c r="B65" s="41" t="s">
        <v>83</v>
      </c>
      <c r="C65" s="38">
        <v>42335</v>
      </c>
      <c r="D65" s="39" t="s">
        <v>85</v>
      </c>
      <c r="E65" s="41" t="s">
        <v>93</v>
      </c>
      <c r="F65" s="41" t="s">
        <v>10</v>
      </c>
      <c r="G65" s="41">
        <v>32</v>
      </c>
      <c r="H65" s="41">
        <v>15</v>
      </c>
      <c r="I65" s="275" t="s">
        <v>83</v>
      </c>
      <c r="J65" s="282"/>
      <c r="K65" s="42" t="s">
        <v>69</v>
      </c>
      <c r="L65" t="str">
        <f t="shared" si="2"/>
        <v>Win</v>
      </c>
      <c r="M65">
        <f t="shared" si="1"/>
        <v>17</v>
      </c>
    </row>
    <row r="66" spans="1:13" s="18" customFormat="1" ht="15" thickBot="1" x14ac:dyDescent="0.35">
      <c r="A66" s="103" t="s">
        <v>94</v>
      </c>
      <c r="B66" s="41" t="s">
        <v>83</v>
      </c>
      <c r="C66" s="38">
        <v>42343</v>
      </c>
      <c r="D66" s="39" t="s">
        <v>85</v>
      </c>
      <c r="E66" s="41" t="s">
        <v>95</v>
      </c>
      <c r="F66" s="41" t="s">
        <v>10</v>
      </c>
      <c r="G66" s="41">
        <v>28</v>
      </c>
      <c r="H66" s="41">
        <v>45</v>
      </c>
      <c r="I66" s="275" t="s">
        <v>83</v>
      </c>
      <c r="J66" s="282"/>
      <c r="K66" s="42" t="s">
        <v>69</v>
      </c>
      <c r="L66" t="str">
        <f t="shared" si="2"/>
        <v>Loss</v>
      </c>
      <c r="M66">
        <f t="shared" si="1"/>
        <v>-17</v>
      </c>
    </row>
    <row r="67" spans="1:13" ht="15" thickTop="1" x14ac:dyDescent="0.3">
      <c r="A67" s="72" t="s">
        <v>97</v>
      </c>
      <c r="B67" s="26" t="s">
        <v>159</v>
      </c>
      <c r="C67" s="23">
        <v>42608</v>
      </c>
      <c r="D67" s="24" t="s">
        <v>96</v>
      </c>
      <c r="E67" s="73" t="s">
        <v>4</v>
      </c>
      <c r="F67" s="73"/>
      <c r="G67" s="26">
        <v>56</v>
      </c>
      <c r="H67" s="26">
        <v>36</v>
      </c>
      <c r="I67" s="269" t="s">
        <v>83</v>
      </c>
      <c r="J67" s="270"/>
      <c r="K67" s="80" t="s">
        <v>69</v>
      </c>
      <c r="L67" t="str">
        <f t="shared" si="2"/>
        <v>Win</v>
      </c>
      <c r="M67">
        <f t="shared" ref="M67:M130" si="3">G67-H67</f>
        <v>20</v>
      </c>
    </row>
    <row r="68" spans="1:13" x14ac:dyDescent="0.3">
      <c r="A68" s="28" t="s">
        <v>102</v>
      </c>
      <c r="B68" s="32" t="s">
        <v>83</v>
      </c>
      <c r="C68" s="29">
        <v>42615</v>
      </c>
      <c r="D68" s="30" t="s">
        <v>96</v>
      </c>
      <c r="E68" s="31" t="s">
        <v>5</v>
      </c>
      <c r="F68" s="31"/>
      <c r="G68" s="32">
        <v>24</v>
      </c>
      <c r="H68" s="32">
        <v>14</v>
      </c>
      <c r="I68" s="271" t="s">
        <v>83</v>
      </c>
      <c r="J68" s="272"/>
      <c r="K68" s="36" t="s">
        <v>69</v>
      </c>
      <c r="L68" t="str">
        <f t="shared" si="2"/>
        <v>Win</v>
      </c>
      <c r="M68">
        <f t="shared" si="3"/>
        <v>10</v>
      </c>
    </row>
    <row r="69" spans="1:13" x14ac:dyDescent="0.3">
      <c r="A69" s="35" t="s">
        <v>79</v>
      </c>
      <c r="B69" s="32" t="s">
        <v>83</v>
      </c>
      <c r="C69" s="29">
        <v>42622</v>
      </c>
      <c r="D69" s="30" t="s">
        <v>96</v>
      </c>
      <c r="E69" s="34" t="s">
        <v>4</v>
      </c>
      <c r="F69" s="34"/>
      <c r="G69" s="32">
        <v>49</v>
      </c>
      <c r="H69" s="32">
        <v>3</v>
      </c>
      <c r="I69" s="273" t="s">
        <v>83</v>
      </c>
      <c r="J69" s="274"/>
      <c r="K69" s="36" t="s">
        <v>69</v>
      </c>
      <c r="L69" t="str">
        <f t="shared" si="2"/>
        <v>Win</v>
      </c>
      <c r="M69">
        <f t="shared" si="3"/>
        <v>46</v>
      </c>
    </row>
    <row r="70" spans="1:13" x14ac:dyDescent="0.3">
      <c r="A70" s="35" t="s">
        <v>37</v>
      </c>
      <c r="B70" s="32" t="s">
        <v>83</v>
      </c>
      <c r="C70" s="29">
        <v>42629</v>
      </c>
      <c r="D70" s="30" t="s">
        <v>96</v>
      </c>
      <c r="E70" s="34" t="s">
        <v>5</v>
      </c>
      <c r="F70" s="34" t="s">
        <v>9</v>
      </c>
      <c r="G70" s="32">
        <v>70</v>
      </c>
      <c r="H70" s="32">
        <v>0</v>
      </c>
      <c r="I70" s="273" t="s">
        <v>83</v>
      </c>
      <c r="J70" s="274">
        <v>6</v>
      </c>
      <c r="K70" s="36" t="s">
        <v>69</v>
      </c>
      <c r="L70" t="str">
        <f t="shared" si="2"/>
        <v>Win</v>
      </c>
      <c r="M70">
        <f t="shared" si="3"/>
        <v>70</v>
      </c>
    </row>
    <row r="71" spans="1:13" x14ac:dyDescent="0.3">
      <c r="A71" s="86" t="s">
        <v>47</v>
      </c>
      <c r="B71" s="32" t="s">
        <v>83</v>
      </c>
      <c r="C71" s="29">
        <v>42636</v>
      </c>
      <c r="D71" s="30" t="s">
        <v>96</v>
      </c>
      <c r="E71" s="32" t="s">
        <v>4</v>
      </c>
      <c r="F71" s="34" t="s">
        <v>9</v>
      </c>
      <c r="G71" s="32">
        <v>45</v>
      </c>
      <c r="H71" s="32">
        <v>36</v>
      </c>
      <c r="I71" s="273" t="s">
        <v>83</v>
      </c>
      <c r="J71" s="281">
        <v>6</v>
      </c>
      <c r="K71" s="36" t="s">
        <v>69</v>
      </c>
      <c r="L71" t="str">
        <f t="shared" si="2"/>
        <v>Win</v>
      </c>
      <c r="M71">
        <f t="shared" si="3"/>
        <v>9</v>
      </c>
    </row>
    <row r="72" spans="1:13" x14ac:dyDescent="0.3">
      <c r="A72" s="28" t="s">
        <v>98</v>
      </c>
      <c r="B72" s="32" t="s">
        <v>83</v>
      </c>
      <c r="C72" s="29">
        <v>42650</v>
      </c>
      <c r="D72" s="30" t="s">
        <v>96</v>
      </c>
      <c r="E72" s="31" t="s">
        <v>5</v>
      </c>
      <c r="F72" s="31" t="s">
        <v>9</v>
      </c>
      <c r="G72" s="32">
        <v>55</v>
      </c>
      <c r="H72" s="32">
        <v>28</v>
      </c>
      <c r="I72" s="271" t="s">
        <v>83</v>
      </c>
      <c r="J72" s="272">
        <v>6</v>
      </c>
      <c r="K72" s="36" t="s">
        <v>69</v>
      </c>
      <c r="L72" t="str">
        <f t="shared" si="2"/>
        <v>Win</v>
      </c>
      <c r="M72">
        <f t="shared" si="3"/>
        <v>27</v>
      </c>
    </row>
    <row r="73" spans="1:13" x14ac:dyDescent="0.3">
      <c r="A73" s="35" t="s">
        <v>39</v>
      </c>
      <c r="B73" s="32" t="s">
        <v>83</v>
      </c>
      <c r="C73" s="29">
        <v>42657</v>
      </c>
      <c r="D73" s="30" t="s">
        <v>96</v>
      </c>
      <c r="E73" s="34" t="s">
        <v>4</v>
      </c>
      <c r="F73" s="34" t="s">
        <v>9</v>
      </c>
      <c r="G73" s="32">
        <v>49</v>
      </c>
      <c r="H73" s="32">
        <v>0</v>
      </c>
      <c r="I73" s="271" t="s">
        <v>83</v>
      </c>
      <c r="J73" s="272">
        <v>6</v>
      </c>
      <c r="K73" s="36" t="s">
        <v>69</v>
      </c>
      <c r="L73" t="str">
        <f t="shared" si="2"/>
        <v>Win</v>
      </c>
      <c r="M73">
        <f t="shared" si="3"/>
        <v>49</v>
      </c>
    </row>
    <row r="74" spans="1:13" x14ac:dyDescent="0.3">
      <c r="A74" s="35" t="s">
        <v>82</v>
      </c>
      <c r="B74" s="32" t="s">
        <v>83</v>
      </c>
      <c r="C74" s="29">
        <v>42664</v>
      </c>
      <c r="D74" s="30" t="s">
        <v>96</v>
      </c>
      <c r="E74" s="34" t="s">
        <v>5</v>
      </c>
      <c r="F74" s="34" t="s">
        <v>9</v>
      </c>
      <c r="G74" s="32">
        <v>62</v>
      </c>
      <c r="H74" s="32">
        <v>13</v>
      </c>
      <c r="I74" s="273" t="s">
        <v>83</v>
      </c>
      <c r="J74" s="274">
        <v>6</v>
      </c>
      <c r="K74" s="36" t="s">
        <v>69</v>
      </c>
      <c r="L74" t="str">
        <f t="shared" si="2"/>
        <v>Win</v>
      </c>
      <c r="M74">
        <f t="shared" si="3"/>
        <v>49</v>
      </c>
    </row>
    <row r="75" spans="1:13" x14ac:dyDescent="0.3">
      <c r="A75" s="35" t="s">
        <v>13</v>
      </c>
      <c r="B75" s="32" t="s">
        <v>83</v>
      </c>
      <c r="C75" s="29">
        <v>42671</v>
      </c>
      <c r="D75" s="30" t="s">
        <v>96</v>
      </c>
      <c r="E75" s="34" t="s">
        <v>5</v>
      </c>
      <c r="F75" s="34" t="s">
        <v>9</v>
      </c>
      <c r="G75" s="32">
        <v>63</v>
      </c>
      <c r="H75" s="32">
        <v>14</v>
      </c>
      <c r="I75" s="271" t="s">
        <v>83</v>
      </c>
      <c r="J75" s="272">
        <v>6</v>
      </c>
      <c r="K75" s="36" t="s">
        <v>69</v>
      </c>
      <c r="L75" t="str">
        <f t="shared" si="2"/>
        <v>Win</v>
      </c>
      <c r="M75">
        <f t="shared" si="3"/>
        <v>49</v>
      </c>
    </row>
    <row r="76" spans="1:13" x14ac:dyDescent="0.3">
      <c r="A76" s="35" t="s">
        <v>103</v>
      </c>
      <c r="B76" s="32" t="s">
        <v>83</v>
      </c>
      <c r="C76" s="29">
        <v>42678</v>
      </c>
      <c r="D76" s="30" t="s">
        <v>96</v>
      </c>
      <c r="E76" s="34" t="s">
        <v>4</v>
      </c>
      <c r="F76" s="34" t="s">
        <v>9</v>
      </c>
      <c r="G76" s="32">
        <v>49</v>
      </c>
      <c r="H76" s="32">
        <v>21</v>
      </c>
      <c r="I76" s="273" t="s">
        <v>83</v>
      </c>
      <c r="J76" s="274">
        <v>6</v>
      </c>
      <c r="K76" s="36" t="s">
        <v>69</v>
      </c>
      <c r="L76" t="str">
        <f t="shared" si="2"/>
        <v>Win</v>
      </c>
      <c r="M76">
        <f t="shared" si="3"/>
        <v>28</v>
      </c>
    </row>
    <row r="77" spans="1:13" x14ac:dyDescent="0.3">
      <c r="A77" s="37" t="s">
        <v>25</v>
      </c>
      <c r="B77" s="41" t="s">
        <v>83</v>
      </c>
      <c r="C77" s="38">
        <v>42685</v>
      </c>
      <c r="D77" s="39" t="s">
        <v>96</v>
      </c>
      <c r="E77" s="40" t="s">
        <v>104</v>
      </c>
      <c r="F77" s="40" t="s">
        <v>10</v>
      </c>
      <c r="G77" s="41">
        <v>14</v>
      </c>
      <c r="H77" s="41">
        <v>10</v>
      </c>
      <c r="I77" s="275" t="s">
        <v>83</v>
      </c>
      <c r="J77" s="276"/>
      <c r="K77" s="42" t="s">
        <v>69</v>
      </c>
      <c r="L77" t="str">
        <f t="shared" ref="L77:L140" si="4">IF(G77&gt;H77,"Win","Loss")</f>
        <v>Win</v>
      </c>
      <c r="M77">
        <f t="shared" si="3"/>
        <v>4</v>
      </c>
    </row>
    <row r="78" spans="1:13" ht="15" thickBot="1" x14ac:dyDescent="0.35">
      <c r="A78" s="37" t="s">
        <v>22</v>
      </c>
      <c r="B78" s="41" t="s">
        <v>83</v>
      </c>
      <c r="C78" s="38">
        <v>42692</v>
      </c>
      <c r="D78" s="39" t="s">
        <v>96</v>
      </c>
      <c r="E78" s="40" t="s">
        <v>87</v>
      </c>
      <c r="F78" s="40" t="s">
        <v>10</v>
      </c>
      <c r="G78" s="41">
        <v>35</v>
      </c>
      <c r="H78" s="41">
        <v>45</v>
      </c>
      <c r="I78" s="275" t="s">
        <v>83</v>
      </c>
      <c r="J78" s="276"/>
      <c r="K78" s="42" t="s">
        <v>69</v>
      </c>
      <c r="L78" t="str">
        <f t="shared" si="4"/>
        <v>Loss</v>
      </c>
      <c r="M78">
        <f t="shared" si="3"/>
        <v>-10</v>
      </c>
    </row>
    <row r="79" spans="1:13" ht="15" thickTop="1" x14ac:dyDescent="0.3">
      <c r="A79" s="87" t="s">
        <v>97</v>
      </c>
      <c r="B79" s="26" t="s">
        <v>159</v>
      </c>
      <c r="C79" s="23">
        <v>42979</v>
      </c>
      <c r="D79" s="24" t="s">
        <v>101</v>
      </c>
      <c r="E79" s="26" t="s">
        <v>5</v>
      </c>
      <c r="F79" s="26"/>
      <c r="G79" s="26">
        <v>16</v>
      </c>
      <c r="H79" s="26">
        <v>44</v>
      </c>
      <c r="I79" s="269" t="s">
        <v>83</v>
      </c>
      <c r="J79" s="279"/>
      <c r="K79" s="80" t="s">
        <v>69</v>
      </c>
      <c r="L79" t="str">
        <f t="shared" si="4"/>
        <v>Loss</v>
      </c>
      <c r="M79">
        <f t="shared" si="3"/>
        <v>-28</v>
      </c>
    </row>
    <row r="80" spans="1:13" x14ac:dyDescent="0.3">
      <c r="A80" s="86" t="s">
        <v>102</v>
      </c>
      <c r="B80" s="32" t="s">
        <v>83</v>
      </c>
      <c r="C80" s="29">
        <v>42986</v>
      </c>
      <c r="D80" s="30" t="s">
        <v>101</v>
      </c>
      <c r="E80" s="32" t="s">
        <v>4</v>
      </c>
      <c r="F80" s="32"/>
      <c r="G80" s="32">
        <v>7</v>
      </c>
      <c r="H80" s="32">
        <v>15</v>
      </c>
      <c r="I80" s="280" t="s">
        <v>83</v>
      </c>
      <c r="J80" s="281"/>
      <c r="K80" s="36" t="s">
        <v>69</v>
      </c>
      <c r="L80" t="str">
        <f t="shared" si="4"/>
        <v>Loss</v>
      </c>
      <c r="M80">
        <f t="shared" si="3"/>
        <v>-8</v>
      </c>
    </row>
    <row r="81" spans="1:13" x14ac:dyDescent="0.3">
      <c r="A81" s="86" t="s">
        <v>79</v>
      </c>
      <c r="B81" s="32" t="s">
        <v>83</v>
      </c>
      <c r="C81" s="29">
        <v>42993</v>
      </c>
      <c r="D81" s="30" t="s">
        <v>101</v>
      </c>
      <c r="E81" s="32" t="s">
        <v>5</v>
      </c>
      <c r="F81" s="32"/>
      <c r="G81" s="32">
        <v>24</v>
      </c>
      <c r="H81" s="32">
        <v>9</v>
      </c>
      <c r="I81" s="280" t="s">
        <v>83</v>
      </c>
      <c r="J81" s="281"/>
      <c r="K81" s="36" t="s">
        <v>69</v>
      </c>
      <c r="L81" t="str">
        <f t="shared" si="4"/>
        <v>Win</v>
      </c>
      <c r="M81">
        <f t="shared" si="3"/>
        <v>15</v>
      </c>
    </row>
    <row r="82" spans="1:13" x14ac:dyDescent="0.3">
      <c r="A82" s="35" t="s">
        <v>37</v>
      </c>
      <c r="B82" s="32" t="s">
        <v>83</v>
      </c>
      <c r="C82" s="29">
        <v>43000</v>
      </c>
      <c r="D82" s="30" t="s">
        <v>101</v>
      </c>
      <c r="E82" s="34" t="s">
        <v>4</v>
      </c>
      <c r="F82" s="34" t="s">
        <v>9</v>
      </c>
      <c r="G82" s="32">
        <v>44</v>
      </c>
      <c r="H82" s="32">
        <v>14</v>
      </c>
      <c r="I82" s="273" t="s">
        <v>83</v>
      </c>
      <c r="J82" s="274">
        <v>6</v>
      </c>
      <c r="K82" s="36" t="s">
        <v>69</v>
      </c>
      <c r="L82" t="str">
        <f t="shared" si="4"/>
        <v>Win</v>
      </c>
      <c r="M82">
        <f t="shared" si="3"/>
        <v>30</v>
      </c>
    </row>
    <row r="83" spans="1:13" s="18" customFormat="1" x14ac:dyDescent="0.3">
      <c r="A83" s="86" t="s">
        <v>47</v>
      </c>
      <c r="B83" s="32" t="s">
        <v>83</v>
      </c>
      <c r="C83" s="29">
        <v>43007</v>
      </c>
      <c r="D83" s="30" t="s">
        <v>101</v>
      </c>
      <c r="E83" s="32" t="s">
        <v>5</v>
      </c>
      <c r="F83" s="32" t="s">
        <v>9</v>
      </c>
      <c r="G83" s="32">
        <v>7</v>
      </c>
      <c r="H83" s="32">
        <v>48</v>
      </c>
      <c r="I83" s="273" t="s">
        <v>83</v>
      </c>
      <c r="J83" s="281">
        <v>6</v>
      </c>
      <c r="K83" s="36" t="s">
        <v>69</v>
      </c>
      <c r="L83" t="str">
        <f t="shared" si="4"/>
        <v>Loss</v>
      </c>
      <c r="M83">
        <f t="shared" si="3"/>
        <v>-41</v>
      </c>
    </row>
    <row r="84" spans="1:13" s="18" customFormat="1" x14ac:dyDescent="0.3">
      <c r="A84" s="86" t="s">
        <v>98</v>
      </c>
      <c r="B84" s="32" t="s">
        <v>83</v>
      </c>
      <c r="C84" s="29">
        <v>43021</v>
      </c>
      <c r="D84" s="30" t="s">
        <v>101</v>
      </c>
      <c r="E84" s="32" t="s">
        <v>4</v>
      </c>
      <c r="F84" s="32" t="s">
        <v>9</v>
      </c>
      <c r="G84" s="32">
        <v>40</v>
      </c>
      <c r="H84" s="32">
        <v>35</v>
      </c>
      <c r="I84" s="273" t="s">
        <v>83</v>
      </c>
      <c r="J84" s="281">
        <v>6</v>
      </c>
      <c r="K84" s="36" t="s">
        <v>69</v>
      </c>
      <c r="L84" t="str">
        <f t="shared" si="4"/>
        <v>Win</v>
      </c>
      <c r="M84">
        <f t="shared" si="3"/>
        <v>5</v>
      </c>
    </row>
    <row r="85" spans="1:13" s="18" customFormat="1" x14ac:dyDescent="0.3">
      <c r="A85" s="86" t="s">
        <v>39</v>
      </c>
      <c r="B85" s="32" t="s">
        <v>83</v>
      </c>
      <c r="C85" s="29">
        <v>43028</v>
      </c>
      <c r="D85" s="30" t="s">
        <v>101</v>
      </c>
      <c r="E85" s="32" t="s">
        <v>5</v>
      </c>
      <c r="F85" s="32" t="s">
        <v>9</v>
      </c>
      <c r="G85" s="32">
        <v>52</v>
      </c>
      <c r="H85" s="32">
        <v>0</v>
      </c>
      <c r="I85" s="273" t="s">
        <v>83</v>
      </c>
      <c r="J85" s="281">
        <v>6</v>
      </c>
      <c r="K85" s="36" t="s">
        <v>69</v>
      </c>
      <c r="L85" t="str">
        <f t="shared" si="4"/>
        <v>Win</v>
      </c>
      <c r="M85">
        <f t="shared" si="3"/>
        <v>52</v>
      </c>
    </row>
    <row r="86" spans="1:13" s="18" customFormat="1" x14ac:dyDescent="0.3">
      <c r="A86" s="86" t="s">
        <v>82</v>
      </c>
      <c r="B86" s="32" t="s">
        <v>83</v>
      </c>
      <c r="C86" s="29">
        <v>43035</v>
      </c>
      <c r="D86" s="30" t="s">
        <v>101</v>
      </c>
      <c r="E86" s="32" t="s">
        <v>4</v>
      </c>
      <c r="F86" s="32" t="s">
        <v>9</v>
      </c>
      <c r="G86" s="32">
        <v>56</v>
      </c>
      <c r="H86" s="32">
        <v>6</v>
      </c>
      <c r="I86" s="273" t="s">
        <v>83</v>
      </c>
      <c r="J86" s="281">
        <v>6</v>
      </c>
      <c r="K86" s="36" t="s">
        <v>69</v>
      </c>
      <c r="L86" t="str">
        <f t="shared" si="4"/>
        <v>Win</v>
      </c>
      <c r="M86">
        <f t="shared" si="3"/>
        <v>50</v>
      </c>
    </row>
    <row r="87" spans="1:13" s="18" customFormat="1" x14ac:dyDescent="0.3">
      <c r="A87" s="86" t="s">
        <v>13</v>
      </c>
      <c r="B87" s="32" t="s">
        <v>83</v>
      </c>
      <c r="C87" s="29">
        <v>43042</v>
      </c>
      <c r="D87" s="30" t="s">
        <v>101</v>
      </c>
      <c r="E87" s="32" t="s">
        <v>4</v>
      </c>
      <c r="F87" s="32" t="s">
        <v>9</v>
      </c>
      <c r="G87" s="32">
        <v>31</v>
      </c>
      <c r="H87" s="32">
        <v>0</v>
      </c>
      <c r="I87" s="273" t="s">
        <v>83</v>
      </c>
      <c r="J87" s="281">
        <v>6</v>
      </c>
      <c r="K87" s="36" t="s">
        <v>69</v>
      </c>
      <c r="L87" t="str">
        <f t="shared" si="4"/>
        <v>Win</v>
      </c>
      <c r="M87">
        <f t="shared" si="3"/>
        <v>31</v>
      </c>
    </row>
    <row r="88" spans="1:13" s="18" customFormat="1" x14ac:dyDescent="0.3">
      <c r="A88" s="86" t="s">
        <v>103</v>
      </c>
      <c r="B88" s="32" t="s">
        <v>83</v>
      </c>
      <c r="C88" s="29">
        <v>43049</v>
      </c>
      <c r="D88" s="30" t="s">
        <v>101</v>
      </c>
      <c r="E88" s="32" t="s">
        <v>5</v>
      </c>
      <c r="F88" s="32" t="s">
        <v>9</v>
      </c>
      <c r="G88" s="32">
        <v>14</v>
      </c>
      <c r="H88" s="32">
        <v>26</v>
      </c>
      <c r="I88" s="273" t="s">
        <v>83</v>
      </c>
      <c r="J88" s="281">
        <v>6</v>
      </c>
      <c r="K88" s="36" t="s">
        <v>69</v>
      </c>
      <c r="L88" t="str">
        <f t="shared" si="4"/>
        <v>Loss</v>
      </c>
      <c r="M88">
        <f t="shared" si="3"/>
        <v>-12</v>
      </c>
    </row>
    <row r="89" spans="1:13" s="18" customFormat="1" x14ac:dyDescent="0.3">
      <c r="A89" s="103" t="s">
        <v>25</v>
      </c>
      <c r="B89" s="41" t="s">
        <v>83</v>
      </c>
      <c r="C89" s="38">
        <v>43056</v>
      </c>
      <c r="D89" s="39" t="s">
        <v>101</v>
      </c>
      <c r="E89" s="41" t="s">
        <v>104</v>
      </c>
      <c r="F89" s="41" t="s">
        <v>10</v>
      </c>
      <c r="G89" s="41">
        <v>35</v>
      </c>
      <c r="H89" s="41">
        <v>19</v>
      </c>
      <c r="I89" s="275" t="s">
        <v>83</v>
      </c>
      <c r="J89" s="282"/>
      <c r="K89" s="42" t="s">
        <v>69</v>
      </c>
      <c r="L89" t="str">
        <f t="shared" si="4"/>
        <v>Win</v>
      </c>
      <c r="M89">
        <f t="shared" si="3"/>
        <v>16</v>
      </c>
    </row>
    <row r="90" spans="1:13" s="18" customFormat="1" ht="15" thickBot="1" x14ac:dyDescent="0.35">
      <c r="A90" s="103" t="s">
        <v>24</v>
      </c>
      <c r="B90" s="41" t="s">
        <v>83</v>
      </c>
      <c r="C90" s="38">
        <v>43063</v>
      </c>
      <c r="D90" s="39" t="s">
        <v>101</v>
      </c>
      <c r="E90" s="41" t="s">
        <v>105</v>
      </c>
      <c r="F90" s="41" t="s">
        <v>10</v>
      </c>
      <c r="G90" s="41">
        <v>17</v>
      </c>
      <c r="H90" s="41">
        <v>20</v>
      </c>
      <c r="I90" s="275" t="s">
        <v>83</v>
      </c>
      <c r="J90" s="282"/>
      <c r="K90" s="42" t="s">
        <v>69</v>
      </c>
      <c r="L90" t="str">
        <f t="shared" si="4"/>
        <v>Loss</v>
      </c>
      <c r="M90">
        <f t="shared" si="3"/>
        <v>-3</v>
      </c>
    </row>
    <row r="91" spans="1:13" ht="15" thickTop="1" x14ac:dyDescent="0.3">
      <c r="A91" s="72" t="s">
        <v>103</v>
      </c>
      <c r="B91" s="26" t="s">
        <v>106</v>
      </c>
      <c r="C91" s="23">
        <v>43343</v>
      </c>
      <c r="D91" s="24" t="s">
        <v>112</v>
      </c>
      <c r="E91" s="26" t="s">
        <v>4</v>
      </c>
      <c r="F91" s="73"/>
      <c r="G91" s="26">
        <v>35</v>
      </c>
      <c r="H91" s="26">
        <v>19</v>
      </c>
      <c r="I91" s="269" t="s">
        <v>106</v>
      </c>
      <c r="J91" s="270"/>
      <c r="K91" s="80" t="s">
        <v>69</v>
      </c>
      <c r="L91" t="str">
        <f t="shared" si="4"/>
        <v>Win</v>
      </c>
      <c r="M91">
        <f t="shared" si="3"/>
        <v>16</v>
      </c>
    </row>
    <row r="92" spans="1:13" x14ac:dyDescent="0.3">
      <c r="A92" s="28" t="s">
        <v>25</v>
      </c>
      <c r="B92" s="32" t="s">
        <v>106</v>
      </c>
      <c r="C92" s="29">
        <v>43350</v>
      </c>
      <c r="D92" s="30" t="s">
        <v>112</v>
      </c>
      <c r="E92" s="32" t="s">
        <v>5</v>
      </c>
      <c r="F92" s="31"/>
      <c r="G92" s="32">
        <v>38</v>
      </c>
      <c r="H92" s="32">
        <v>15</v>
      </c>
      <c r="I92" s="271" t="s">
        <v>106</v>
      </c>
      <c r="J92" s="272"/>
      <c r="K92" s="36" t="s">
        <v>69</v>
      </c>
      <c r="L92" t="str">
        <f t="shared" si="4"/>
        <v>Win</v>
      </c>
      <c r="M92">
        <f t="shared" si="3"/>
        <v>23</v>
      </c>
    </row>
    <row r="93" spans="1:13" x14ac:dyDescent="0.3">
      <c r="A93" s="35" t="s">
        <v>107</v>
      </c>
      <c r="B93" s="32" t="s">
        <v>106</v>
      </c>
      <c r="C93" s="29">
        <v>43357</v>
      </c>
      <c r="D93" s="30" t="s">
        <v>112</v>
      </c>
      <c r="E93" s="32" t="s">
        <v>5</v>
      </c>
      <c r="F93" s="34"/>
      <c r="G93" s="32">
        <v>55</v>
      </c>
      <c r="H93" s="32">
        <v>39</v>
      </c>
      <c r="I93" s="273" t="s">
        <v>106</v>
      </c>
      <c r="J93" s="274"/>
      <c r="K93" s="36" t="s">
        <v>69</v>
      </c>
      <c r="L93" t="str">
        <f t="shared" si="4"/>
        <v>Win</v>
      </c>
      <c r="M93">
        <f t="shared" si="3"/>
        <v>16</v>
      </c>
    </row>
    <row r="94" spans="1:13" x14ac:dyDescent="0.3">
      <c r="A94" s="35" t="s">
        <v>108</v>
      </c>
      <c r="B94" s="32" t="s">
        <v>106</v>
      </c>
      <c r="C94" s="29">
        <v>43364</v>
      </c>
      <c r="D94" s="30" t="s">
        <v>112</v>
      </c>
      <c r="E94" s="34" t="s">
        <v>4</v>
      </c>
      <c r="F94" s="34"/>
      <c r="G94" s="32" t="s">
        <v>165</v>
      </c>
      <c r="H94" s="32"/>
      <c r="I94" s="273" t="s">
        <v>106</v>
      </c>
      <c r="J94" s="274"/>
      <c r="K94" s="36" t="s">
        <v>69</v>
      </c>
      <c r="L94" t="str">
        <f t="shared" si="4"/>
        <v>Win</v>
      </c>
    </row>
    <row r="95" spans="1:13" x14ac:dyDescent="0.3">
      <c r="A95" s="86" t="s">
        <v>98</v>
      </c>
      <c r="B95" s="32" t="s">
        <v>106</v>
      </c>
      <c r="C95" s="29">
        <v>43371</v>
      </c>
      <c r="D95" s="30" t="s">
        <v>112</v>
      </c>
      <c r="E95" s="32" t="s">
        <v>4</v>
      </c>
      <c r="F95" s="34"/>
      <c r="G95" s="32">
        <v>42</v>
      </c>
      <c r="H95" s="32">
        <v>32</v>
      </c>
      <c r="I95" s="273" t="s">
        <v>106</v>
      </c>
      <c r="J95" s="281"/>
      <c r="K95" s="36" t="s">
        <v>69</v>
      </c>
      <c r="L95" t="str">
        <f t="shared" si="4"/>
        <v>Win</v>
      </c>
      <c r="M95">
        <f t="shared" si="3"/>
        <v>10</v>
      </c>
    </row>
    <row r="96" spans="1:13" x14ac:dyDescent="0.3">
      <c r="A96" s="35" t="s">
        <v>23</v>
      </c>
      <c r="B96" s="32" t="s">
        <v>106</v>
      </c>
      <c r="C96" s="29">
        <v>43385</v>
      </c>
      <c r="D96" s="30" t="s">
        <v>112</v>
      </c>
      <c r="E96" s="32" t="s">
        <v>4</v>
      </c>
      <c r="F96" s="31" t="s">
        <v>9</v>
      </c>
      <c r="G96" s="32">
        <v>42</v>
      </c>
      <c r="H96" s="32">
        <v>14</v>
      </c>
      <c r="I96" s="271" t="s">
        <v>106</v>
      </c>
      <c r="J96" s="272">
        <v>5</v>
      </c>
      <c r="K96" s="36" t="s">
        <v>69</v>
      </c>
      <c r="L96" t="str">
        <f t="shared" si="4"/>
        <v>Win</v>
      </c>
      <c r="M96">
        <f t="shared" si="3"/>
        <v>28</v>
      </c>
    </row>
    <row r="97" spans="1:13" x14ac:dyDescent="0.3">
      <c r="A97" s="35" t="s">
        <v>79</v>
      </c>
      <c r="B97" s="32" t="s">
        <v>106</v>
      </c>
      <c r="C97" s="29">
        <v>43392</v>
      </c>
      <c r="D97" s="30" t="s">
        <v>112</v>
      </c>
      <c r="E97" s="32" t="s">
        <v>5</v>
      </c>
      <c r="F97" s="34" t="s">
        <v>9</v>
      </c>
      <c r="G97" s="32">
        <v>35</v>
      </c>
      <c r="H97" s="32">
        <v>30</v>
      </c>
      <c r="I97" s="271" t="s">
        <v>106</v>
      </c>
      <c r="J97" s="272">
        <v>5</v>
      </c>
      <c r="K97" s="36" t="s">
        <v>69</v>
      </c>
      <c r="L97" t="str">
        <f t="shared" si="4"/>
        <v>Win</v>
      </c>
      <c r="M97">
        <f t="shared" si="3"/>
        <v>5</v>
      </c>
    </row>
    <row r="98" spans="1:13" x14ac:dyDescent="0.3">
      <c r="A98" s="35" t="s">
        <v>109</v>
      </c>
      <c r="B98" s="32" t="s">
        <v>106</v>
      </c>
      <c r="C98" s="29">
        <v>43399</v>
      </c>
      <c r="D98" s="30" t="s">
        <v>112</v>
      </c>
      <c r="E98" s="32" t="s">
        <v>4</v>
      </c>
      <c r="F98" s="34" t="s">
        <v>9</v>
      </c>
      <c r="G98" s="32">
        <v>52</v>
      </c>
      <c r="H98" s="32">
        <v>24</v>
      </c>
      <c r="I98" s="273" t="s">
        <v>106</v>
      </c>
      <c r="J98" s="274">
        <v>5</v>
      </c>
      <c r="K98" s="36" t="s">
        <v>69</v>
      </c>
      <c r="L98" t="str">
        <f t="shared" si="4"/>
        <v>Win</v>
      </c>
      <c r="M98">
        <f t="shared" si="3"/>
        <v>28</v>
      </c>
    </row>
    <row r="99" spans="1:13" x14ac:dyDescent="0.3">
      <c r="A99" s="35" t="s">
        <v>110</v>
      </c>
      <c r="B99" s="32" t="s">
        <v>106</v>
      </c>
      <c r="C99" s="29">
        <v>43406</v>
      </c>
      <c r="D99" s="30" t="s">
        <v>112</v>
      </c>
      <c r="E99" s="32" t="s">
        <v>5</v>
      </c>
      <c r="F99" s="34" t="s">
        <v>9</v>
      </c>
      <c r="G99" s="32">
        <v>42</v>
      </c>
      <c r="H99" s="32">
        <v>7</v>
      </c>
      <c r="I99" s="271" t="s">
        <v>106</v>
      </c>
      <c r="J99" s="272">
        <v>5</v>
      </c>
      <c r="K99" s="36" t="s">
        <v>69</v>
      </c>
      <c r="L99" t="str">
        <f t="shared" si="4"/>
        <v>Win</v>
      </c>
      <c r="M99">
        <f t="shared" si="3"/>
        <v>35</v>
      </c>
    </row>
    <row r="100" spans="1:13" x14ac:dyDescent="0.3">
      <c r="A100" s="35" t="s">
        <v>22</v>
      </c>
      <c r="B100" s="32" t="s">
        <v>106</v>
      </c>
      <c r="C100" s="29">
        <v>43413</v>
      </c>
      <c r="D100" s="30" t="s">
        <v>112</v>
      </c>
      <c r="E100" s="32" t="s">
        <v>4</v>
      </c>
      <c r="F100" s="34" t="s">
        <v>9</v>
      </c>
      <c r="G100" s="32">
        <v>46</v>
      </c>
      <c r="H100" s="32">
        <v>13</v>
      </c>
      <c r="I100" s="273" t="s">
        <v>106</v>
      </c>
      <c r="J100" s="274">
        <v>5</v>
      </c>
      <c r="K100" s="36" t="s">
        <v>69</v>
      </c>
      <c r="L100" t="str">
        <f t="shared" si="4"/>
        <v>Win</v>
      </c>
      <c r="M100">
        <f t="shared" si="3"/>
        <v>33</v>
      </c>
    </row>
    <row r="101" spans="1:13" ht="15" thickBot="1" x14ac:dyDescent="0.35">
      <c r="A101" s="37" t="s">
        <v>115</v>
      </c>
      <c r="B101" s="41" t="s">
        <v>106</v>
      </c>
      <c r="C101" s="38">
        <v>43420</v>
      </c>
      <c r="D101" s="39" t="s">
        <v>112</v>
      </c>
      <c r="E101" s="41" t="s">
        <v>116</v>
      </c>
      <c r="F101" s="40" t="s">
        <v>10</v>
      </c>
      <c r="G101" s="41">
        <v>24</v>
      </c>
      <c r="H101" s="41">
        <v>38</v>
      </c>
      <c r="I101" s="275" t="s">
        <v>106</v>
      </c>
      <c r="J101" s="276"/>
      <c r="K101" s="42" t="s">
        <v>69</v>
      </c>
      <c r="L101" t="str">
        <f t="shared" si="4"/>
        <v>Loss</v>
      </c>
      <c r="M101">
        <f t="shared" si="3"/>
        <v>-14</v>
      </c>
    </row>
    <row r="102" spans="1:13" ht="15" thickTop="1" x14ac:dyDescent="0.3">
      <c r="A102" s="87" t="s">
        <v>103</v>
      </c>
      <c r="B102" s="26" t="s">
        <v>106</v>
      </c>
      <c r="C102" s="23">
        <v>43707</v>
      </c>
      <c r="D102" s="24" t="s">
        <v>113</v>
      </c>
      <c r="E102" s="73" t="s">
        <v>5</v>
      </c>
      <c r="F102" s="26"/>
      <c r="G102" s="26">
        <v>50</v>
      </c>
      <c r="H102" s="26">
        <v>0</v>
      </c>
      <c r="I102" s="269" t="s">
        <v>106</v>
      </c>
      <c r="J102" s="279"/>
      <c r="K102" s="80" t="s">
        <v>69</v>
      </c>
      <c r="L102" t="str">
        <f t="shared" si="4"/>
        <v>Win</v>
      </c>
      <c r="M102">
        <f t="shared" si="3"/>
        <v>50</v>
      </c>
    </row>
    <row r="103" spans="1:13" x14ac:dyDescent="0.3">
      <c r="A103" s="86" t="s">
        <v>25</v>
      </c>
      <c r="B103" s="32" t="s">
        <v>106</v>
      </c>
      <c r="C103" s="29">
        <v>43714</v>
      </c>
      <c r="D103" s="30" t="s">
        <v>113</v>
      </c>
      <c r="E103" s="31" t="s">
        <v>4</v>
      </c>
      <c r="F103" s="32"/>
      <c r="G103" s="32">
        <v>52</v>
      </c>
      <c r="H103" s="32">
        <v>13</v>
      </c>
      <c r="I103" s="280" t="s">
        <v>106</v>
      </c>
      <c r="J103" s="281"/>
      <c r="K103" s="36" t="s">
        <v>69</v>
      </c>
      <c r="L103" t="str">
        <f t="shared" si="4"/>
        <v>Win</v>
      </c>
      <c r="M103">
        <f t="shared" si="3"/>
        <v>39</v>
      </c>
    </row>
    <row r="104" spans="1:13" x14ac:dyDescent="0.3">
      <c r="A104" s="86" t="s">
        <v>107</v>
      </c>
      <c r="B104" s="32" t="s">
        <v>106</v>
      </c>
      <c r="C104" s="29">
        <v>43721</v>
      </c>
      <c r="D104" s="30" t="s">
        <v>113</v>
      </c>
      <c r="E104" s="34" t="s">
        <v>4</v>
      </c>
      <c r="F104" s="32"/>
      <c r="G104" s="32">
        <v>57</v>
      </c>
      <c r="H104" s="32">
        <v>41</v>
      </c>
      <c r="I104" s="280" t="s">
        <v>106</v>
      </c>
      <c r="J104" s="281"/>
      <c r="K104" s="36" t="s">
        <v>69</v>
      </c>
      <c r="L104" t="str">
        <f t="shared" si="4"/>
        <v>Win</v>
      </c>
      <c r="M104">
        <f t="shared" si="3"/>
        <v>16</v>
      </c>
    </row>
    <row r="105" spans="1:13" x14ac:dyDescent="0.3">
      <c r="A105" s="35" t="s">
        <v>108</v>
      </c>
      <c r="B105" s="32" t="s">
        <v>106</v>
      </c>
      <c r="C105" s="29">
        <v>43728</v>
      </c>
      <c r="D105" s="30" t="s">
        <v>113</v>
      </c>
      <c r="E105" s="34" t="s">
        <v>5</v>
      </c>
      <c r="F105" s="34"/>
      <c r="G105" s="32">
        <v>45</v>
      </c>
      <c r="H105" s="32">
        <v>7</v>
      </c>
      <c r="I105" s="273" t="s">
        <v>106</v>
      </c>
      <c r="J105" s="274"/>
      <c r="K105" s="36" t="s">
        <v>69</v>
      </c>
      <c r="L105" t="str">
        <f t="shared" si="4"/>
        <v>Win</v>
      </c>
      <c r="M105">
        <f t="shared" si="3"/>
        <v>38</v>
      </c>
    </row>
    <row r="106" spans="1:13" s="18" customFormat="1" x14ac:dyDescent="0.3">
      <c r="A106" s="86" t="s">
        <v>98</v>
      </c>
      <c r="B106" s="32" t="s">
        <v>106</v>
      </c>
      <c r="C106" s="29">
        <v>43735</v>
      </c>
      <c r="D106" s="30" t="s">
        <v>113</v>
      </c>
      <c r="E106" s="32" t="s">
        <v>5</v>
      </c>
      <c r="F106" s="32"/>
      <c r="G106" s="32">
        <v>42</v>
      </c>
      <c r="H106" s="32">
        <v>21</v>
      </c>
      <c r="I106" s="273" t="s">
        <v>106</v>
      </c>
      <c r="J106" s="281"/>
      <c r="K106" s="36" t="s">
        <v>69</v>
      </c>
      <c r="L106" t="str">
        <f t="shared" si="4"/>
        <v>Win</v>
      </c>
      <c r="M106">
        <f t="shared" si="3"/>
        <v>21</v>
      </c>
    </row>
    <row r="107" spans="1:13" s="18" customFormat="1" x14ac:dyDescent="0.3">
      <c r="A107" s="86" t="s">
        <v>23</v>
      </c>
      <c r="B107" s="32" t="s">
        <v>106</v>
      </c>
      <c r="C107" s="29">
        <v>43749</v>
      </c>
      <c r="D107" s="30" t="s">
        <v>113</v>
      </c>
      <c r="E107" s="31" t="s">
        <v>5</v>
      </c>
      <c r="F107" s="32" t="s">
        <v>9</v>
      </c>
      <c r="G107" s="32">
        <v>54</v>
      </c>
      <c r="H107" s="32">
        <v>21</v>
      </c>
      <c r="I107" s="273" t="s">
        <v>106</v>
      </c>
      <c r="J107" s="281">
        <v>5</v>
      </c>
      <c r="K107" s="36" t="s">
        <v>69</v>
      </c>
      <c r="L107" t="str">
        <f t="shared" si="4"/>
        <v>Win</v>
      </c>
      <c r="M107">
        <f t="shared" si="3"/>
        <v>33</v>
      </c>
    </row>
    <row r="108" spans="1:13" s="18" customFormat="1" x14ac:dyDescent="0.3">
      <c r="A108" s="86" t="s">
        <v>79</v>
      </c>
      <c r="B108" s="32" t="s">
        <v>106</v>
      </c>
      <c r="C108" s="29">
        <v>43756</v>
      </c>
      <c r="D108" s="30" t="s">
        <v>113</v>
      </c>
      <c r="E108" s="34" t="s">
        <v>4</v>
      </c>
      <c r="F108" s="32" t="s">
        <v>9</v>
      </c>
      <c r="G108" s="32">
        <v>58</v>
      </c>
      <c r="H108" s="32">
        <v>21</v>
      </c>
      <c r="I108" s="273" t="s">
        <v>106</v>
      </c>
      <c r="J108" s="281">
        <v>5</v>
      </c>
      <c r="K108" s="36" t="s">
        <v>69</v>
      </c>
      <c r="L108" t="str">
        <f t="shared" si="4"/>
        <v>Win</v>
      </c>
      <c r="M108">
        <f t="shared" si="3"/>
        <v>37</v>
      </c>
    </row>
    <row r="109" spans="1:13" s="18" customFormat="1" x14ac:dyDescent="0.3">
      <c r="A109" s="86" t="s">
        <v>109</v>
      </c>
      <c r="B109" s="32" t="s">
        <v>106</v>
      </c>
      <c r="C109" s="29">
        <v>43763</v>
      </c>
      <c r="D109" s="30" t="s">
        <v>113</v>
      </c>
      <c r="E109" s="34" t="s">
        <v>5</v>
      </c>
      <c r="F109" s="32" t="s">
        <v>9</v>
      </c>
      <c r="G109" s="32">
        <v>49</v>
      </c>
      <c r="H109" s="32">
        <v>0</v>
      </c>
      <c r="I109" s="273" t="s">
        <v>106</v>
      </c>
      <c r="J109" s="281">
        <v>5</v>
      </c>
      <c r="K109" s="36" t="s">
        <v>69</v>
      </c>
      <c r="L109" t="str">
        <f t="shared" si="4"/>
        <v>Win</v>
      </c>
      <c r="M109">
        <f t="shared" si="3"/>
        <v>49</v>
      </c>
    </row>
    <row r="110" spans="1:13" s="18" customFormat="1" x14ac:dyDescent="0.3">
      <c r="A110" s="86" t="s">
        <v>110</v>
      </c>
      <c r="B110" s="32" t="s">
        <v>106</v>
      </c>
      <c r="C110" s="29">
        <v>43770</v>
      </c>
      <c r="D110" s="30" t="s">
        <v>113</v>
      </c>
      <c r="E110" s="34" t="s">
        <v>4</v>
      </c>
      <c r="F110" s="32" t="s">
        <v>9</v>
      </c>
      <c r="G110" s="32">
        <v>49</v>
      </c>
      <c r="H110" s="32">
        <v>12</v>
      </c>
      <c r="I110" s="273" t="s">
        <v>106</v>
      </c>
      <c r="J110" s="281">
        <v>5</v>
      </c>
      <c r="K110" s="36" t="s">
        <v>69</v>
      </c>
      <c r="L110" t="str">
        <f t="shared" si="4"/>
        <v>Win</v>
      </c>
      <c r="M110">
        <f t="shared" si="3"/>
        <v>37</v>
      </c>
    </row>
    <row r="111" spans="1:13" s="18" customFormat="1" x14ac:dyDescent="0.3">
      <c r="A111" s="86" t="s">
        <v>22</v>
      </c>
      <c r="B111" s="32" t="s">
        <v>106</v>
      </c>
      <c r="C111" s="29">
        <v>43777</v>
      </c>
      <c r="D111" s="30" t="s">
        <v>113</v>
      </c>
      <c r="E111" s="34" t="s">
        <v>5</v>
      </c>
      <c r="F111" s="32" t="s">
        <v>9</v>
      </c>
      <c r="G111" s="32">
        <v>42</v>
      </c>
      <c r="H111" s="32">
        <v>20</v>
      </c>
      <c r="I111" s="273" t="s">
        <v>106</v>
      </c>
      <c r="J111" s="281">
        <v>5</v>
      </c>
      <c r="K111" s="36" t="s">
        <v>69</v>
      </c>
      <c r="L111" t="str">
        <f t="shared" si="4"/>
        <v>Win</v>
      </c>
      <c r="M111">
        <f t="shared" si="3"/>
        <v>22</v>
      </c>
    </row>
    <row r="112" spans="1:13" s="18" customFormat="1" x14ac:dyDescent="0.3">
      <c r="A112" s="103" t="s">
        <v>118</v>
      </c>
      <c r="B112" s="41" t="s">
        <v>106</v>
      </c>
      <c r="C112" s="38">
        <v>43783</v>
      </c>
      <c r="D112" s="39" t="s">
        <v>113</v>
      </c>
      <c r="E112" s="40" t="s">
        <v>117</v>
      </c>
      <c r="F112" s="41" t="s">
        <v>10</v>
      </c>
      <c r="G112" s="41">
        <v>25</v>
      </c>
      <c r="H112" s="41">
        <v>13</v>
      </c>
      <c r="I112" s="275" t="s">
        <v>106</v>
      </c>
      <c r="J112" s="282"/>
      <c r="K112" s="42" t="s">
        <v>69</v>
      </c>
      <c r="L112" t="str">
        <f t="shared" si="4"/>
        <v>Win</v>
      </c>
      <c r="M112">
        <f t="shared" si="3"/>
        <v>12</v>
      </c>
    </row>
    <row r="113" spans="1:13" s="18" customFormat="1" x14ac:dyDescent="0.3">
      <c r="A113" s="103" t="s">
        <v>120</v>
      </c>
      <c r="B113" s="41" t="s">
        <v>106</v>
      </c>
      <c r="C113" s="38">
        <v>43791</v>
      </c>
      <c r="D113" s="39" t="s">
        <v>113</v>
      </c>
      <c r="E113" s="40" t="s">
        <v>119</v>
      </c>
      <c r="F113" s="41" t="s">
        <v>10</v>
      </c>
      <c r="G113" s="41">
        <v>27</v>
      </c>
      <c r="H113" s="41">
        <v>17</v>
      </c>
      <c r="I113" s="275" t="s">
        <v>106</v>
      </c>
      <c r="J113" s="282"/>
      <c r="K113" s="42" t="s">
        <v>69</v>
      </c>
      <c r="L113" t="str">
        <f t="shared" si="4"/>
        <v>Win</v>
      </c>
      <c r="M113">
        <f t="shared" si="3"/>
        <v>10</v>
      </c>
    </row>
    <row r="114" spans="1:13" s="18" customFormat="1" ht="15" thickBot="1" x14ac:dyDescent="0.35">
      <c r="A114" s="103" t="s">
        <v>121</v>
      </c>
      <c r="B114" s="41" t="s">
        <v>106</v>
      </c>
      <c r="C114" s="38">
        <v>43798</v>
      </c>
      <c r="D114" s="39" t="s">
        <v>113</v>
      </c>
      <c r="E114" s="40" t="s">
        <v>122</v>
      </c>
      <c r="F114" s="41" t="s">
        <v>10</v>
      </c>
      <c r="G114" s="41">
        <v>28</v>
      </c>
      <c r="H114" s="41">
        <v>49</v>
      </c>
      <c r="I114" s="275" t="s">
        <v>106</v>
      </c>
      <c r="J114" s="282"/>
      <c r="K114" s="42" t="s">
        <v>69</v>
      </c>
      <c r="L114" t="str">
        <f t="shared" si="4"/>
        <v>Loss</v>
      </c>
      <c r="M114">
        <f t="shared" si="3"/>
        <v>-21</v>
      </c>
    </row>
    <row r="115" spans="1:13" ht="15" thickTop="1" x14ac:dyDescent="0.3">
      <c r="A115" s="72" t="s">
        <v>126</v>
      </c>
      <c r="B115" s="26" t="s">
        <v>106</v>
      </c>
      <c r="C115" s="23">
        <v>44071</v>
      </c>
      <c r="D115" s="24" t="s">
        <v>127</v>
      </c>
      <c r="E115" s="26" t="s">
        <v>5</v>
      </c>
      <c r="F115" s="73"/>
      <c r="G115" s="26">
        <v>25</v>
      </c>
      <c r="H115" s="26">
        <v>46</v>
      </c>
      <c r="I115" s="269" t="s">
        <v>106</v>
      </c>
      <c r="J115" s="270"/>
      <c r="K115" s="80" t="s">
        <v>69</v>
      </c>
      <c r="L115" t="str">
        <f t="shared" si="4"/>
        <v>Loss</v>
      </c>
      <c r="M115">
        <f t="shared" si="3"/>
        <v>-21</v>
      </c>
    </row>
    <row r="116" spans="1:13" x14ac:dyDescent="0.3">
      <c r="A116" s="28" t="s">
        <v>128</v>
      </c>
      <c r="B116" s="32" t="s">
        <v>159</v>
      </c>
      <c r="C116" s="29">
        <v>44078</v>
      </c>
      <c r="D116" s="30" t="s">
        <v>127</v>
      </c>
      <c r="E116" s="32" t="s">
        <v>5</v>
      </c>
      <c r="F116" s="31"/>
      <c r="G116" s="32">
        <v>28</v>
      </c>
      <c r="H116" s="32">
        <v>58</v>
      </c>
      <c r="I116" s="271" t="s">
        <v>106</v>
      </c>
      <c r="J116" s="272"/>
      <c r="K116" s="36" t="s">
        <v>69</v>
      </c>
      <c r="L116" t="str">
        <f t="shared" si="4"/>
        <v>Loss</v>
      </c>
      <c r="M116">
        <f t="shared" si="3"/>
        <v>-30</v>
      </c>
    </row>
    <row r="117" spans="1:13" x14ac:dyDescent="0.3">
      <c r="A117" s="35" t="s">
        <v>129</v>
      </c>
      <c r="B117" s="32" t="s">
        <v>159</v>
      </c>
      <c r="C117" s="29">
        <v>44085</v>
      </c>
      <c r="D117" s="30" t="s">
        <v>127</v>
      </c>
      <c r="E117" s="32" t="s">
        <v>5</v>
      </c>
      <c r="F117" s="34"/>
      <c r="G117" s="32">
        <v>27</v>
      </c>
      <c r="H117" s="32">
        <v>28</v>
      </c>
      <c r="I117" s="273" t="s">
        <v>106</v>
      </c>
      <c r="J117" s="274"/>
      <c r="K117" s="36" t="s">
        <v>69</v>
      </c>
      <c r="L117" t="str">
        <f t="shared" si="4"/>
        <v>Loss</v>
      </c>
      <c r="M117">
        <f t="shared" si="3"/>
        <v>-1</v>
      </c>
    </row>
    <row r="118" spans="1:13" x14ac:dyDescent="0.3">
      <c r="A118" s="35" t="s">
        <v>130</v>
      </c>
      <c r="B118" s="32" t="s">
        <v>159</v>
      </c>
      <c r="C118" s="29">
        <v>44092</v>
      </c>
      <c r="D118" s="30" t="s">
        <v>127</v>
      </c>
      <c r="E118" s="34" t="s">
        <v>4</v>
      </c>
      <c r="F118" s="34"/>
      <c r="G118" s="32">
        <v>47</v>
      </c>
      <c r="H118" s="32">
        <v>14</v>
      </c>
      <c r="I118" s="273" t="s">
        <v>106</v>
      </c>
      <c r="J118" s="274"/>
      <c r="K118" s="36" t="s">
        <v>69</v>
      </c>
      <c r="L118" t="str">
        <f t="shared" si="4"/>
        <v>Win</v>
      </c>
      <c r="M118">
        <f t="shared" si="3"/>
        <v>33</v>
      </c>
    </row>
    <row r="119" spans="1:13" x14ac:dyDescent="0.3">
      <c r="A119" s="35" t="s">
        <v>23</v>
      </c>
      <c r="B119" s="32" t="s">
        <v>106</v>
      </c>
      <c r="C119" s="29">
        <v>44113</v>
      </c>
      <c r="D119" s="30" t="s">
        <v>127</v>
      </c>
      <c r="E119" s="32" t="s">
        <v>5</v>
      </c>
      <c r="F119" s="31" t="s">
        <v>9</v>
      </c>
      <c r="G119" s="32">
        <v>38</v>
      </c>
      <c r="H119" s="32">
        <v>44</v>
      </c>
      <c r="I119" s="271" t="s">
        <v>106</v>
      </c>
      <c r="J119" s="272">
        <v>6</v>
      </c>
      <c r="K119" s="36" t="s">
        <v>69</v>
      </c>
      <c r="L119" t="str">
        <f t="shared" si="4"/>
        <v>Loss</v>
      </c>
      <c r="M119">
        <f t="shared" si="3"/>
        <v>-6</v>
      </c>
    </row>
    <row r="120" spans="1:13" x14ac:dyDescent="0.3">
      <c r="A120" s="35" t="s">
        <v>79</v>
      </c>
      <c r="B120" s="32" t="s">
        <v>106</v>
      </c>
      <c r="C120" s="29">
        <v>44485</v>
      </c>
      <c r="D120" s="30" t="s">
        <v>127</v>
      </c>
      <c r="E120" s="32" t="s">
        <v>4</v>
      </c>
      <c r="F120" s="31" t="s">
        <v>9</v>
      </c>
      <c r="G120" s="32" t="s">
        <v>165</v>
      </c>
      <c r="H120" s="32"/>
      <c r="I120" s="271" t="s">
        <v>106</v>
      </c>
      <c r="J120" s="272">
        <v>6</v>
      </c>
      <c r="K120" s="36" t="s">
        <v>69</v>
      </c>
      <c r="L120" t="str">
        <f t="shared" si="4"/>
        <v>Win</v>
      </c>
    </row>
    <row r="121" spans="1:13" x14ac:dyDescent="0.3">
      <c r="A121" s="35" t="s">
        <v>124</v>
      </c>
      <c r="B121" s="32" t="s">
        <v>106</v>
      </c>
      <c r="C121" s="29">
        <v>44127</v>
      </c>
      <c r="D121" s="30" t="s">
        <v>127</v>
      </c>
      <c r="E121" s="32" t="s">
        <v>5</v>
      </c>
      <c r="F121" s="34" t="s">
        <v>9</v>
      </c>
      <c r="G121" s="32">
        <v>28</v>
      </c>
      <c r="H121" s="32">
        <v>14</v>
      </c>
      <c r="I121" s="273" t="s">
        <v>106</v>
      </c>
      <c r="J121" s="274">
        <v>6</v>
      </c>
      <c r="K121" s="36" t="s">
        <v>69</v>
      </c>
      <c r="L121" t="str">
        <f t="shared" si="4"/>
        <v>Win</v>
      </c>
      <c r="M121">
        <f t="shared" si="3"/>
        <v>14</v>
      </c>
    </row>
    <row r="122" spans="1:13" x14ac:dyDescent="0.3">
      <c r="A122" s="35" t="s">
        <v>125</v>
      </c>
      <c r="B122" s="32" t="s">
        <v>106</v>
      </c>
      <c r="C122" s="29">
        <v>44134</v>
      </c>
      <c r="D122" s="30" t="s">
        <v>127</v>
      </c>
      <c r="E122" s="32" t="s">
        <v>4</v>
      </c>
      <c r="F122" s="34" t="s">
        <v>9</v>
      </c>
      <c r="G122" s="32">
        <v>67</v>
      </c>
      <c r="H122" s="32">
        <v>12</v>
      </c>
      <c r="I122" s="271" t="s">
        <v>106</v>
      </c>
      <c r="J122" s="272">
        <v>6</v>
      </c>
      <c r="K122" s="36" t="s">
        <v>69</v>
      </c>
      <c r="L122" t="str">
        <f t="shared" si="4"/>
        <v>Win</v>
      </c>
      <c r="M122">
        <f t="shared" si="3"/>
        <v>55</v>
      </c>
    </row>
    <row r="123" spans="1:13" x14ac:dyDescent="0.3">
      <c r="A123" s="35" t="s">
        <v>22</v>
      </c>
      <c r="B123" s="32" t="s">
        <v>106</v>
      </c>
      <c r="C123" s="29">
        <v>44141</v>
      </c>
      <c r="D123" s="30" t="s">
        <v>127</v>
      </c>
      <c r="E123" s="32" t="s">
        <v>5</v>
      </c>
      <c r="F123" s="34" t="s">
        <v>9</v>
      </c>
      <c r="G123" s="32">
        <v>60</v>
      </c>
      <c r="H123" s="32">
        <v>7</v>
      </c>
      <c r="I123" s="273" t="s">
        <v>106</v>
      </c>
      <c r="J123" s="274">
        <v>6</v>
      </c>
      <c r="K123" s="36" t="s">
        <v>69</v>
      </c>
      <c r="L123" t="str">
        <f t="shared" si="4"/>
        <v>Win</v>
      </c>
      <c r="M123">
        <f t="shared" si="3"/>
        <v>53</v>
      </c>
    </row>
    <row r="124" spans="1:13" x14ac:dyDescent="0.3">
      <c r="A124" s="37" t="s">
        <v>141</v>
      </c>
      <c r="B124" s="41" t="s">
        <v>106</v>
      </c>
      <c r="C124" s="38">
        <v>44147</v>
      </c>
      <c r="D124" s="39" t="s">
        <v>127</v>
      </c>
      <c r="E124" s="41" t="s">
        <v>4</v>
      </c>
      <c r="F124" s="40" t="s">
        <v>10</v>
      </c>
      <c r="G124" s="41">
        <v>38</v>
      </c>
      <c r="H124" s="41">
        <v>14</v>
      </c>
      <c r="I124" s="275" t="s">
        <v>106</v>
      </c>
      <c r="J124" s="276"/>
      <c r="K124" s="42" t="s">
        <v>69</v>
      </c>
      <c r="L124" t="str">
        <f t="shared" si="4"/>
        <v>Win</v>
      </c>
      <c r="M124">
        <f t="shared" si="3"/>
        <v>24</v>
      </c>
    </row>
    <row r="125" spans="1:13" x14ac:dyDescent="0.3">
      <c r="A125" s="37" t="s">
        <v>120</v>
      </c>
      <c r="B125" s="41" t="s">
        <v>106</v>
      </c>
      <c r="C125" s="38">
        <v>44155</v>
      </c>
      <c r="D125" s="39" t="s">
        <v>127</v>
      </c>
      <c r="E125" s="41"/>
      <c r="F125" s="40" t="s">
        <v>10</v>
      </c>
      <c r="G125" s="41" t="s">
        <v>164</v>
      </c>
      <c r="H125" s="41"/>
      <c r="I125" s="275" t="s">
        <v>106</v>
      </c>
      <c r="J125" s="276"/>
      <c r="K125" s="42" t="s">
        <v>69</v>
      </c>
      <c r="L125" t="str">
        <f t="shared" si="4"/>
        <v>Win</v>
      </c>
    </row>
    <row r="126" spans="1:13" s="18" customFormat="1" ht="15" thickBot="1" x14ac:dyDescent="0.35">
      <c r="A126" s="60" t="s">
        <v>115</v>
      </c>
      <c r="B126" s="64" t="s">
        <v>106</v>
      </c>
      <c r="C126" s="61">
        <v>44162</v>
      </c>
      <c r="D126" s="62" t="s">
        <v>127</v>
      </c>
      <c r="E126" s="63" t="s">
        <v>119</v>
      </c>
      <c r="F126" s="63" t="s">
        <v>10</v>
      </c>
      <c r="G126" s="64">
        <v>14</v>
      </c>
      <c r="H126" s="64">
        <v>31</v>
      </c>
      <c r="I126" s="277" t="s">
        <v>106</v>
      </c>
      <c r="J126" s="278"/>
      <c r="K126" s="65" t="s">
        <v>69</v>
      </c>
      <c r="L126" t="str">
        <f t="shared" si="4"/>
        <v>Loss</v>
      </c>
      <c r="M126">
        <f t="shared" si="3"/>
        <v>-17</v>
      </c>
    </row>
    <row r="127" spans="1:13" ht="15" thickTop="1" x14ac:dyDescent="0.3">
      <c r="A127" s="87" t="s">
        <v>142</v>
      </c>
      <c r="B127" s="26" t="s">
        <v>160</v>
      </c>
      <c r="C127" s="23">
        <v>44435</v>
      </c>
      <c r="D127" s="24" t="s">
        <v>123</v>
      </c>
      <c r="E127" s="73" t="s">
        <v>5</v>
      </c>
      <c r="F127" s="26"/>
      <c r="G127" s="26">
        <v>7</v>
      </c>
      <c r="H127" s="26">
        <v>43</v>
      </c>
      <c r="I127" s="269" t="s">
        <v>106</v>
      </c>
      <c r="J127" s="279"/>
      <c r="K127" s="80" t="s">
        <v>69</v>
      </c>
      <c r="L127" t="str">
        <f t="shared" si="4"/>
        <v>Loss</v>
      </c>
      <c r="M127">
        <f t="shared" si="3"/>
        <v>-36</v>
      </c>
    </row>
    <row r="128" spans="1:13" x14ac:dyDescent="0.3">
      <c r="A128" s="86" t="s">
        <v>143</v>
      </c>
      <c r="B128" s="32" t="s">
        <v>158</v>
      </c>
      <c r="C128" s="29">
        <v>44442</v>
      </c>
      <c r="D128" s="30" t="s">
        <v>123</v>
      </c>
      <c r="E128" s="31" t="s">
        <v>4</v>
      </c>
      <c r="F128" s="32"/>
      <c r="G128" s="32">
        <v>24</v>
      </c>
      <c r="H128" s="32">
        <v>34</v>
      </c>
      <c r="I128" s="280" t="s">
        <v>106</v>
      </c>
      <c r="J128" s="281"/>
      <c r="K128" s="36" t="s">
        <v>69</v>
      </c>
      <c r="L128" t="str">
        <f t="shared" si="4"/>
        <v>Loss</v>
      </c>
      <c r="M128">
        <f t="shared" si="3"/>
        <v>-10</v>
      </c>
    </row>
    <row r="129" spans="1:13" x14ac:dyDescent="0.3">
      <c r="A129" s="86" t="s">
        <v>107</v>
      </c>
      <c r="B129" s="32" t="s">
        <v>106</v>
      </c>
      <c r="C129" s="29">
        <v>44449</v>
      </c>
      <c r="D129" s="30" t="s">
        <v>123</v>
      </c>
      <c r="E129" s="34" t="s">
        <v>4</v>
      </c>
      <c r="F129" s="32"/>
      <c r="G129" s="32">
        <v>49</v>
      </c>
      <c r="H129" s="32">
        <v>14</v>
      </c>
      <c r="I129" s="280" t="s">
        <v>106</v>
      </c>
      <c r="J129" s="281"/>
      <c r="K129" s="36" t="s">
        <v>69</v>
      </c>
      <c r="L129" t="str">
        <f t="shared" si="4"/>
        <v>Win</v>
      </c>
      <c r="M129">
        <f t="shared" si="3"/>
        <v>35</v>
      </c>
    </row>
    <row r="130" spans="1:13" x14ac:dyDescent="0.3">
      <c r="A130" s="35" t="s">
        <v>144</v>
      </c>
      <c r="B130" s="32" t="s">
        <v>83</v>
      </c>
      <c r="C130" s="29">
        <v>44456</v>
      </c>
      <c r="D130" s="30" t="s">
        <v>123</v>
      </c>
      <c r="E130" s="34" t="s">
        <v>5</v>
      </c>
      <c r="F130" s="34"/>
      <c r="G130" s="32">
        <v>7</v>
      </c>
      <c r="H130" s="32">
        <v>41</v>
      </c>
      <c r="I130" s="273" t="s">
        <v>106</v>
      </c>
      <c r="J130" s="274"/>
      <c r="K130" s="36" t="s">
        <v>69</v>
      </c>
      <c r="L130" t="str">
        <f t="shared" si="4"/>
        <v>Loss</v>
      </c>
      <c r="M130">
        <f t="shared" si="3"/>
        <v>-34</v>
      </c>
    </row>
    <row r="131" spans="1:13" s="18" customFormat="1" x14ac:dyDescent="0.3">
      <c r="A131" s="86" t="s">
        <v>145</v>
      </c>
      <c r="B131" s="32" t="s">
        <v>159</v>
      </c>
      <c r="C131" s="29">
        <v>44463</v>
      </c>
      <c r="D131" s="30" t="s">
        <v>123</v>
      </c>
      <c r="E131" s="32" t="s">
        <v>4</v>
      </c>
      <c r="F131" s="32"/>
      <c r="G131" s="32">
        <v>27</v>
      </c>
      <c r="H131" s="32">
        <v>35</v>
      </c>
      <c r="I131" s="273" t="s">
        <v>106</v>
      </c>
      <c r="J131" s="281"/>
      <c r="K131" s="36" t="s">
        <v>69</v>
      </c>
      <c r="L131" t="str">
        <f t="shared" si="4"/>
        <v>Loss</v>
      </c>
      <c r="M131">
        <f t="shared" ref="M131:M161" si="5">G131-H131</f>
        <v>-8</v>
      </c>
    </row>
    <row r="132" spans="1:13" s="18" customFormat="1" x14ac:dyDescent="0.3">
      <c r="A132" s="86" t="s">
        <v>23</v>
      </c>
      <c r="B132" s="32" t="s">
        <v>106</v>
      </c>
      <c r="C132" s="29">
        <v>44477</v>
      </c>
      <c r="D132" s="30" t="s">
        <v>123</v>
      </c>
      <c r="E132" s="31" t="s">
        <v>4</v>
      </c>
      <c r="F132" s="32" t="s">
        <v>9</v>
      </c>
      <c r="G132" s="32">
        <v>47</v>
      </c>
      <c r="H132" s="32">
        <v>7</v>
      </c>
      <c r="I132" s="273" t="s">
        <v>106</v>
      </c>
      <c r="J132" s="281">
        <v>6</v>
      </c>
      <c r="K132" s="36" t="s">
        <v>69</v>
      </c>
      <c r="L132" t="str">
        <f t="shared" si="4"/>
        <v>Win</v>
      </c>
      <c r="M132">
        <f t="shared" si="5"/>
        <v>40</v>
      </c>
    </row>
    <row r="133" spans="1:13" s="18" customFormat="1" x14ac:dyDescent="0.3">
      <c r="A133" s="86" t="s">
        <v>79</v>
      </c>
      <c r="B133" s="32" t="s">
        <v>106</v>
      </c>
      <c r="C133" s="29">
        <v>44484</v>
      </c>
      <c r="D133" s="30" t="s">
        <v>123</v>
      </c>
      <c r="E133" s="34" t="s">
        <v>5</v>
      </c>
      <c r="F133" s="32" t="s">
        <v>9</v>
      </c>
      <c r="G133" s="32">
        <v>36</v>
      </c>
      <c r="H133" s="32">
        <v>0</v>
      </c>
      <c r="I133" s="273" t="s">
        <v>106</v>
      </c>
      <c r="J133" s="281">
        <v>6</v>
      </c>
      <c r="K133" s="36" t="s">
        <v>69</v>
      </c>
      <c r="L133" t="str">
        <f t="shared" si="4"/>
        <v>Win</v>
      </c>
      <c r="M133">
        <f t="shared" si="5"/>
        <v>36</v>
      </c>
    </row>
    <row r="134" spans="1:13" s="18" customFormat="1" x14ac:dyDescent="0.3">
      <c r="A134" s="86" t="s">
        <v>124</v>
      </c>
      <c r="B134" s="32" t="s">
        <v>106</v>
      </c>
      <c r="C134" s="29">
        <v>44491</v>
      </c>
      <c r="D134" s="30" t="s">
        <v>123</v>
      </c>
      <c r="E134" s="34" t="s">
        <v>4</v>
      </c>
      <c r="F134" s="32" t="s">
        <v>9</v>
      </c>
      <c r="G134" s="32">
        <v>21</v>
      </c>
      <c r="H134" s="32">
        <v>40</v>
      </c>
      <c r="I134" s="273" t="s">
        <v>106</v>
      </c>
      <c r="J134" s="281">
        <v>6</v>
      </c>
      <c r="K134" s="36" t="s">
        <v>69</v>
      </c>
      <c r="L134" t="str">
        <f t="shared" si="4"/>
        <v>Loss</v>
      </c>
      <c r="M134">
        <f t="shared" si="5"/>
        <v>-19</v>
      </c>
    </row>
    <row r="135" spans="1:13" s="18" customFormat="1" x14ac:dyDescent="0.3">
      <c r="A135" s="86" t="s">
        <v>125</v>
      </c>
      <c r="B135" s="32" t="s">
        <v>106</v>
      </c>
      <c r="C135" s="29">
        <v>44498</v>
      </c>
      <c r="D135" s="30" t="s">
        <v>123</v>
      </c>
      <c r="E135" s="34" t="s">
        <v>5</v>
      </c>
      <c r="F135" s="32" t="s">
        <v>9</v>
      </c>
      <c r="G135" s="32">
        <v>49</v>
      </c>
      <c r="H135" s="32">
        <v>0</v>
      </c>
      <c r="I135" s="273" t="s">
        <v>106</v>
      </c>
      <c r="J135" s="281">
        <v>6</v>
      </c>
      <c r="K135" s="36" t="s">
        <v>69</v>
      </c>
      <c r="L135" t="str">
        <f t="shared" si="4"/>
        <v>Win</v>
      </c>
      <c r="M135">
        <f t="shared" si="5"/>
        <v>49</v>
      </c>
    </row>
    <row r="136" spans="1:13" s="18" customFormat="1" x14ac:dyDescent="0.3">
      <c r="A136" s="86" t="s">
        <v>22</v>
      </c>
      <c r="B136" s="32" t="s">
        <v>106</v>
      </c>
      <c r="C136" s="29">
        <v>44505</v>
      </c>
      <c r="D136" s="30" t="s">
        <v>123</v>
      </c>
      <c r="E136" s="34" t="s">
        <v>4</v>
      </c>
      <c r="F136" s="32" t="s">
        <v>9</v>
      </c>
      <c r="G136" s="32">
        <v>66</v>
      </c>
      <c r="H136" s="32">
        <v>0</v>
      </c>
      <c r="I136" s="273" t="s">
        <v>106</v>
      </c>
      <c r="J136" s="281">
        <v>6</v>
      </c>
      <c r="K136" s="36" t="s">
        <v>69</v>
      </c>
      <c r="L136" t="str">
        <f t="shared" si="4"/>
        <v>Win</v>
      </c>
      <c r="M136">
        <f t="shared" si="5"/>
        <v>66</v>
      </c>
    </row>
    <row r="137" spans="1:13" s="18" customFormat="1" x14ac:dyDescent="0.3">
      <c r="A137" s="103" t="s">
        <v>141</v>
      </c>
      <c r="B137" s="41" t="s">
        <v>106</v>
      </c>
      <c r="C137" s="38">
        <v>44512</v>
      </c>
      <c r="D137" s="39" t="s">
        <v>123</v>
      </c>
      <c r="E137" s="40" t="s">
        <v>149</v>
      </c>
      <c r="F137" s="41" t="s">
        <v>10</v>
      </c>
      <c r="G137" s="41">
        <v>41</v>
      </c>
      <c r="H137" s="41">
        <v>27</v>
      </c>
      <c r="I137" s="275" t="s">
        <v>106</v>
      </c>
      <c r="J137" s="282"/>
      <c r="K137" s="42" t="s">
        <v>69</v>
      </c>
      <c r="L137" t="str">
        <f t="shared" si="4"/>
        <v>Win</v>
      </c>
      <c r="M137">
        <f t="shared" si="5"/>
        <v>14</v>
      </c>
    </row>
    <row r="138" spans="1:13" s="18" customFormat="1" ht="15" thickBot="1" x14ac:dyDescent="0.35">
      <c r="A138" s="260" t="s">
        <v>93</v>
      </c>
      <c r="B138" s="41" t="s">
        <v>106</v>
      </c>
      <c r="C138" s="38">
        <v>44519</v>
      </c>
      <c r="D138" s="39" t="s">
        <v>123</v>
      </c>
      <c r="E138" s="40" t="s">
        <v>87</v>
      </c>
      <c r="F138" s="41" t="s">
        <v>10</v>
      </c>
      <c r="G138" s="41">
        <v>25</v>
      </c>
      <c r="H138" s="41">
        <v>35</v>
      </c>
      <c r="I138" s="277" t="s">
        <v>106</v>
      </c>
      <c r="J138" s="283"/>
      <c r="K138" s="42" t="s">
        <v>69</v>
      </c>
      <c r="L138" t="str">
        <f t="shared" si="4"/>
        <v>Loss</v>
      </c>
      <c r="M138">
        <f t="shared" si="5"/>
        <v>-10</v>
      </c>
    </row>
    <row r="139" spans="1:13" ht="15" thickTop="1" x14ac:dyDescent="0.3">
      <c r="A139" s="72" t="s">
        <v>153</v>
      </c>
      <c r="B139" s="26" t="s">
        <v>106</v>
      </c>
      <c r="C139" s="23">
        <v>44799</v>
      </c>
      <c r="D139" s="24" t="s">
        <v>150</v>
      </c>
      <c r="E139" s="26" t="s">
        <v>4</v>
      </c>
      <c r="F139" s="73"/>
      <c r="G139" s="26">
        <v>24</v>
      </c>
      <c r="H139" s="26">
        <v>28</v>
      </c>
      <c r="I139" s="284" t="s">
        <v>106</v>
      </c>
      <c r="J139" s="285"/>
      <c r="K139" s="80" t="s">
        <v>69</v>
      </c>
      <c r="L139" t="str">
        <f t="shared" si="4"/>
        <v>Loss</v>
      </c>
      <c r="M139">
        <f t="shared" si="5"/>
        <v>-4</v>
      </c>
    </row>
    <row r="140" spans="1:13" x14ac:dyDescent="0.3">
      <c r="A140" s="28" t="s">
        <v>154</v>
      </c>
      <c r="B140" s="32" t="s">
        <v>158</v>
      </c>
      <c r="C140" s="29">
        <v>44806</v>
      </c>
      <c r="D140" s="30" t="s">
        <v>150</v>
      </c>
      <c r="E140" s="32" t="s">
        <v>4</v>
      </c>
      <c r="F140" s="31"/>
      <c r="G140" s="32">
        <v>22</v>
      </c>
      <c r="H140" s="32">
        <v>42</v>
      </c>
      <c r="I140" s="290" t="s">
        <v>106</v>
      </c>
      <c r="J140" s="289"/>
      <c r="K140" s="36" t="s">
        <v>69</v>
      </c>
      <c r="L140" t="str">
        <f t="shared" si="4"/>
        <v>Loss</v>
      </c>
      <c r="M140">
        <f t="shared" si="5"/>
        <v>-20</v>
      </c>
    </row>
    <row r="141" spans="1:13" x14ac:dyDescent="0.3">
      <c r="A141" s="35" t="s">
        <v>145</v>
      </c>
      <c r="B141" s="32" t="s">
        <v>159</v>
      </c>
      <c r="C141" s="29">
        <v>44813</v>
      </c>
      <c r="D141" s="30" t="s">
        <v>150</v>
      </c>
      <c r="E141" s="32" t="s">
        <v>5</v>
      </c>
      <c r="F141" s="34"/>
      <c r="G141" s="32">
        <v>42</v>
      </c>
      <c r="H141" s="32">
        <v>18</v>
      </c>
      <c r="I141" s="286" t="s">
        <v>106</v>
      </c>
      <c r="J141" s="287"/>
      <c r="K141" s="36" t="s">
        <v>69</v>
      </c>
      <c r="L141" t="str">
        <f t="shared" ref="L141:L161" si="6">IF(G141&gt;H141,"Win","Loss")</f>
        <v>Win</v>
      </c>
      <c r="M141">
        <f t="shared" si="5"/>
        <v>24</v>
      </c>
    </row>
    <row r="142" spans="1:13" x14ac:dyDescent="0.3">
      <c r="A142" s="35" t="s">
        <v>141</v>
      </c>
      <c r="B142" s="32" t="s">
        <v>106</v>
      </c>
      <c r="C142" s="29">
        <v>44820</v>
      </c>
      <c r="D142" s="30" t="s">
        <v>150</v>
      </c>
      <c r="E142" s="34" t="s">
        <v>4</v>
      </c>
      <c r="F142" s="34"/>
      <c r="G142" s="32">
        <v>43</v>
      </c>
      <c r="H142" s="32">
        <v>14</v>
      </c>
      <c r="I142" s="286" t="s">
        <v>106</v>
      </c>
      <c r="J142" s="287"/>
      <c r="K142" s="36" t="s">
        <v>69</v>
      </c>
      <c r="L142" t="str">
        <f t="shared" si="6"/>
        <v>Win</v>
      </c>
      <c r="M142">
        <f t="shared" si="5"/>
        <v>29</v>
      </c>
    </row>
    <row r="143" spans="1:13" x14ac:dyDescent="0.3">
      <c r="A143" s="35" t="s">
        <v>155</v>
      </c>
      <c r="B143" s="32" t="s">
        <v>159</v>
      </c>
      <c r="C143" s="29">
        <v>44827</v>
      </c>
      <c r="D143" s="30" t="s">
        <v>150</v>
      </c>
      <c r="E143" s="32" t="s">
        <v>5</v>
      </c>
      <c r="F143" s="31"/>
      <c r="G143" s="32">
        <v>7</v>
      </c>
      <c r="H143" s="32">
        <v>21</v>
      </c>
      <c r="I143" s="290" t="s">
        <v>106</v>
      </c>
      <c r="J143" s="289"/>
      <c r="K143" s="36" t="s">
        <v>69</v>
      </c>
      <c r="L143" t="str">
        <f t="shared" si="6"/>
        <v>Loss</v>
      </c>
      <c r="M143">
        <f t="shared" si="5"/>
        <v>-14</v>
      </c>
    </row>
    <row r="144" spans="1:13" x14ac:dyDescent="0.3">
      <c r="A144" s="35" t="s">
        <v>124</v>
      </c>
      <c r="B144" s="32" t="s">
        <v>106</v>
      </c>
      <c r="C144" s="29">
        <v>44841</v>
      </c>
      <c r="D144" s="30" t="s">
        <v>150</v>
      </c>
      <c r="E144" s="32" t="s">
        <v>5</v>
      </c>
      <c r="F144" s="34" t="s">
        <v>9</v>
      </c>
      <c r="G144" s="32">
        <v>35</v>
      </c>
      <c r="H144" s="32">
        <v>21</v>
      </c>
      <c r="I144" s="286" t="s">
        <v>106</v>
      </c>
      <c r="J144" s="287">
        <v>6</v>
      </c>
      <c r="K144" s="36" t="s">
        <v>69</v>
      </c>
      <c r="L144" t="str">
        <f t="shared" si="6"/>
        <v>Win</v>
      </c>
      <c r="M144">
        <f t="shared" si="5"/>
        <v>14</v>
      </c>
    </row>
    <row r="145" spans="1:13" x14ac:dyDescent="0.3">
      <c r="A145" s="35" t="s">
        <v>109</v>
      </c>
      <c r="B145" s="32" t="s">
        <v>106</v>
      </c>
      <c r="C145" s="29">
        <v>44848</v>
      </c>
      <c r="D145" s="30" t="s">
        <v>150</v>
      </c>
      <c r="E145" s="32" t="s">
        <v>4</v>
      </c>
      <c r="F145" s="34" t="s">
        <v>9</v>
      </c>
      <c r="G145" s="32">
        <v>58</v>
      </c>
      <c r="H145" s="32">
        <v>7</v>
      </c>
      <c r="I145" s="286" t="s">
        <v>106</v>
      </c>
      <c r="J145" s="287">
        <v>6</v>
      </c>
      <c r="K145" s="36" t="s">
        <v>69</v>
      </c>
      <c r="L145" t="str">
        <f t="shared" si="6"/>
        <v>Win</v>
      </c>
      <c r="M145">
        <f t="shared" si="5"/>
        <v>51</v>
      </c>
    </row>
    <row r="146" spans="1:13" x14ac:dyDescent="0.3">
      <c r="A146" s="35" t="s">
        <v>125</v>
      </c>
      <c r="B146" s="32" t="s">
        <v>106</v>
      </c>
      <c r="C146" s="29">
        <v>44855</v>
      </c>
      <c r="D146" s="30" t="s">
        <v>150</v>
      </c>
      <c r="E146" s="32" t="s">
        <v>5</v>
      </c>
      <c r="F146" s="34" t="s">
        <v>9</v>
      </c>
      <c r="G146" s="32">
        <v>45</v>
      </c>
      <c r="H146" s="32">
        <v>0</v>
      </c>
      <c r="I146" s="290" t="s">
        <v>106</v>
      </c>
      <c r="J146" s="289">
        <v>6</v>
      </c>
      <c r="K146" s="36" t="s">
        <v>69</v>
      </c>
      <c r="L146" t="str">
        <f t="shared" si="6"/>
        <v>Win</v>
      </c>
      <c r="M146">
        <f t="shared" si="5"/>
        <v>45</v>
      </c>
    </row>
    <row r="147" spans="1:13" x14ac:dyDescent="0.3">
      <c r="A147" s="35" t="s">
        <v>23</v>
      </c>
      <c r="B147" s="32" t="s">
        <v>106</v>
      </c>
      <c r="C147" s="29">
        <v>44862</v>
      </c>
      <c r="D147" s="30" t="s">
        <v>150</v>
      </c>
      <c r="E147" s="32" t="s">
        <v>5</v>
      </c>
      <c r="F147" s="34" t="s">
        <v>9</v>
      </c>
      <c r="G147" s="32">
        <v>14</v>
      </c>
      <c r="H147" s="32">
        <v>30</v>
      </c>
      <c r="I147" s="286" t="s">
        <v>106</v>
      </c>
      <c r="J147" s="287">
        <v>6</v>
      </c>
      <c r="K147" s="36" t="s">
        <v>69</v>
      </c>
      <c r="L147" t="str">
        <f t="shared" si="6"/>
        <v>Loss</v>
      </c>
      <c r="M147">
        <f t="shared" si="5"/>
        <v>-16</v>
      </c>
    </row>
    <row r="148" spans="1:13" x14ac:dyDescent="0.3">
      <c r="A148" s="37" t="s">
        <v>110</v>
      </c>
      <c r="B148" s="41" t="s">
        <v>106</v>
      </c>
      <c r="C148" s="38">
        <v>44869</v>
      </c>
      <c r="D148" s="39" t="s">
        <v>150</v>
      </c>
      <c r="E148" s="41" t="s">
        <v>4</v>
      </c>
      <c r="F148" s="40" t="s">
        <v>9</v>
      </c>
      <c r="G148" s="41">
        <v>49</v>
      </c>
      <c r="H148" s="41">
        <v>42</v>
      </c>
      <c r="I148" s="291" t="s">
        <v>106</v>
      </c>
      <c r="J148" s="292">
        <v>6</v>
      </c>
      <c r="K148" s="42" t="s">
        <v>69</v>
      </c>
      <c r="L148" t="str">
        <f t="shared" si="6"/>
        <v>Win</v>
      </c>
      <c r="M148">
        <f t="shared" si="5"/>
        <v>7</v>
      </c>
    </row>
    <row r="149" spans="1:13" ht="15" thickBot="1" x14ac:dyDescent="0.35">
      <c r="A149" s="37" t="s">
        <v>156</v>
      </c>
      <c r="B149" s="41" t="s">
        <v>106</v>
      </c>
      <c r="C149" s="38">
        <v>44876</v>
      </c>
      <c r="D149" s="39" t="s">
        <v>150</v>
      </c>
      <c r="E149" s="41" t="s">
        <v>157</v>
      </c>
      <c r="F149" s="40" t="s">
        <v>10</v>
      </c>
      <c r="G149" s="41">
        <v>24</v>
      </c>
      <c r="H149" s="41">
        <v>35</v>
      </c>
      <c r="I149" s="291" t="s">
        <v>106</v>
      </c>
      <c r="J149" s="292"/>
      <c r="K149" s="42" t="s">
        <v>69</v>
      </c>
      <c r="L149" t="str">
        <f t="shared" si="6"/>
        <v>Loss</v>
      </c>
      <c r="M149">
        <f t="shared" si="5"/>
        <v>-11</v>
      </c>
    </row>
    <row r="150" spans="1:13" ht="15" thickTop="1" x14ac:dyDescent="0.3">
      <c r="A150" s="87" t="s">
        <v>153</v>
      </c>
      <c r="B150" s="26" t="s">
        <v>106</v>
      </c>
      <c r="C150" s="23">
        <v>44800</v>
      </c>
      <c r="D150" s="24" t="s">
        <v>151</v>
      </c>
      <c r="E150" s="73" t="s">
        <v>5</v>
      </c>
      <c r="F150" s="26"/>
      <c r="G150" s="26">
        <v>24</v>
      </c>
      <c r="H150" s="26">
        <v>21</v>
      </c>
      <c r="I150" s="284" t="s">
        <v>106</v>
      </c>
      <c r="J150" s="301"/>
      <c r="K150" s="80" t="s">
        <v>69</v>
      </c>
      <c r="L150" t="str">
        <f t="shared" si="6"/>
        <v>Win</v>
      </c>
      <c r="M150">
        <f t="shared" si="5"/>
        <v>3</v>
      </c>
    </row>
    <row r="151" spans="1:13" x14ac:dyDescent="0.3">
      <c r="A151" s="86" t="s">
        <v>154</v>
      </c>
      <c r="B151" s="32" t="s">
        <v>158</v>
      </c>
      <c r="C151" s="29">
        <v>44807</v>
      </c>
      <c r="D151" s="30" t="s">
        <v>151</v>
      </c>
      <c r="E151" s="31" t="s">
        <v>5</v>
      </c>
      <c r="F151" s="32"/>
      <c r="G151" s="32">
        <v>24</v>
      </c>
      <c r="H151" s="32">
        <v>41</v>
      </c>
      <c r="I151" s="288" t="s">
        <v>106</v>
      </c>
      <c r="J151" s="302"/>
      <c r="K151" s="36" t="s">
        <v>69</v>
      </c>
      <c r="L151" t="str">
        <f t="shared" si="6"/>
        <v>Loss</v>
      </c>
      <c r="M151">
        <f t="shared" si="5"/>
        <v>-17</v>
      </c>
    </row>
    <row r="152" spans="1:13" x14ac:dyDescent="0.3">
      <c r="A152" s="86" t="s">
        <v>145</v>
      </c>
      <c r="B152" s="32" t="s">
        <v>159</v>
      </c>
      <c r="C152" s="29">
        <v>44814</v>
      </c>
      <c r="D152" s="30" t="s">
        <v>151</v>
      </c>
      <c r="E152" s="34" t="s">
        <v>4</v>
      </c>
      <c r="F152" s="32"/>
      <c r="G152" s="32">
        <v>22</v>
      </c>
      <c r="H152" s="32">
        <v>14</v>
      </c>
      <c r="I152" s="288" t="s">
        <v>106</v>
      </c>
      <c r="J152" s="302"/>
      <c r="K152" s="36" t="s">
        <v>69</v>
      </c>
      <c r="L152" t="str">
        <f t="shared" si="6"/>
        <v>Win</v>
      </c>
      <c r="M152">
        <f t="shared" si="5"/>
        <v>8</v>
      </c>
    </row>
    <row r="153" spans="1:13" x14ac:dyDescent="0.3">
      <c r="A153" s="35" t="s">
        <v>141</v>
      </c>
      <c r="B153" s="32" t="s">
        <v>106</v>
      </c>
      <c r="C153" s="29">
        <v>44821</v>
      </c>
      <c r="D153" s="30" t="s">
        <v>151</v>
      </c>
      <c r="E153" s="34" t="s">
        <v>5</v>
      </c>
      <c r="F153" s="34"/>
      <c r="G153" s="32">
        <v>37</v>
      </c>
      <c r="H153" s="32">
        <v>19</v>
      </c>
      <c r="I153" s="286" t="s">
        <v>106</v>
      </c>
      <c r="J153" s="287"/>
      <c r="K153" s="36" t="s">
        <v>69</v>
      </c>
      <c r="L153" t="str">
        <f t="shared" si="6"/>
        <v>Win</v>
      </c>
      <c r="M153">
        <f t="shared" si="5"/>
        <v>18</v>
      </c>
    </row>
    <row r="154" spans="1:13" s="18" customFormat="1" x14ac:dyDescent="0.3">
      <c r="A154" s="86" t="s">
        <v>155</v>
      </c>
      <c r="B154" s="32" t="s">
        <v>159</v>
      </c>
      <c r="C154" s="29">
        <v>44834</v>
      </c>
      <c r="D154" s="30" t="s">
        <v>151</v>
      </c>
      <c r="E154" s="32" t="s">
        <v>4</v>
      </c>
      <c r="F154" s="32"/>
      <c r="G154" s="32">
        <v>28</v>
      </c>
      <c r="H154" s="32">
        <v>32</v>
      </c>
      <c r="I154" s="286" t="s">
        <v>106</v>
      </c>
      <c r="J154" s="302"/>
      <c r="K154" s="36" t="s">
        <v>69</v>
      </c>
      <c r="L154" t="str">
        <f t="shared" si="6"/>
        <v>Loss</v>
      </c>
      <c r="M154">
        <f t="shared" si="5"/>
        <v>-4</v>
      </c>
    </row>
    <row r="155" spans="1:13" s="18" customFormat="1" x14ac:dyDescent="0.3">
      <c r="A155" s="86" t="s">
        <v>124</v>
      </c>
      <c r="B155" s="32" t="s">
        <v>106</v>
      </c>
      <c r="C155" s="29">
        <v>44842</v>
      </c>
      <c r="D155" s="30" t="s">
        <v>151</v>
      </c>
      <c r="E155" s="31" t="s">
        <v>5</v>
      </c>
      <c r="F155" s="32" t="s">
        <v>9</v>
      </c>
      <c r="G155" s="32">
        <v>21</v>
      </c>
      <c r="H155" s="32">
        <v>0</v>
      </c>
      <c r="I155" s="286" t="s">
        <v>106</v>
      </c>
      <c r="J155" s="302"/>
      <c r="K155" s="36" t="s">
        <v>69</v>
      </c>
      <c r="L155" t="str">
        <f t="shared" si="6"/>
        <v>Win</v>
      </c>
      <c r="M155">
        <f t="shared" si="5"/>
        <v>21</v>
      </c>
    </row>
    <row r="156" spans="1:13" s="18" customFormat="1" x14ac:dyDescent="0.3">
      <c r="A156" s="86" t="s">
        <v>109</v>
      </c>
      <c r="B156" s="32" t="s">
        <v>106</v>
      </c>
      <c r="C156" s="29">
        <v>44849</v>
      </c>
      <c r="D156" s="30" t="s">
        <v>151</v>
      </c>
      <c r="E156" s="34" t="s">
        <v>4</v>
      </c>
      <c r="F156" s="32" t="s">
        <v>9</v>
      </c>
      <c r="G156" s="32">
        <v>51</v>
      </c>
      <c r="H156" s="32">
        <v>6</v>
      </c>
      <c r="I156" s="286" t="s">
        <v>106</v>
      </c>
      <c r="J156" s="302">
        <v>6</v>
      </c>
      <c r="K156" s="36" t="s">
        <v>69</v>
      </c>
      <c r="L156" t="str">
        <f t="shared" si="6"/>
        <v>Win</v>
      </c>
      <c r="M156">
        <f t="shared" si="5"/>
        <v>45</v>
      </c>
    </row>
    <row r="157" spans="1:13" s="18" customFormat="1" x14ac:dyDescent="0.3">
      <c r="A157" s="86" t="s">
        <v>125</v>
      </c>
      <c r="B157" s="32" t="s">
        <v>106</v>
      </c>
      <c r="C157" s="29">
        <v>44856</v>
      </c>
      <c r="D157" s="30" t="s">
        <v>151</v>
      </c>
      <c r="E157" s="34" t="s">
        <v>4</v>
      </c>
      <c r="F157" s="32" t="s">
        <v>9</v>
      </c>
      <c r="G157" s="32">
        <v>69</v>
      </c>
      <c r="H157" s="32">
        <v>7</v>
      </c>
      <c r="I157" s="286" t="s">
        <v>106</v>
      </c>
      <c r="J157" s="302">
        <v>6</v>
      </c>
      <c r="K157" s="36" t="s">
        <v>69</v>
      </c>
      <c r="L157" t="str">
        <f t="shared" si="6"/>
        <v>Win</v>
      </c>
      <c r="M157">
        <f t="shared" si="5"/>
        <v>62</v>
      </c>
    </row>
    <row r="158" spans="1:13" s="18" customFormat="1" x14ac:dyDescent="0.3">
      <c r="A158" s="86" t="s">
        <v>23</v>
      </c>
      <c r="B158" s="32" t="s">
        <v>106</v>
      </c>
      <c r="C158" s="29">
        <v>44863</v>
      </c>
      <c r="D158" s="30" t="s">
        <v>151</v>
      </c>
      <c r="E158" s="34" t="s">
        <v>4</v>
      </c>
      <c r="F158" s="32" t="s">
        <v>9</v>
      </c>
      <c r="G158" s="32">
        <v>45</v>
      </c>
      <c r="H158" s="32">
        <v>14</v>
      </c>
      <c r="I158" s="286" t="s">
        <v>106</v>
      </c>
      <c r="J158" s="302">
        <v>6</v>
      </c>
      <c r="K158" s="36" t="s">
        <v>69</v>
      </c>
      <c r="L158" t="str">
        <f t="shared" si="6"/>
        <v>Win</v>
      </c>
      <c r="M158">
        <f t="shared" si="5"/>
        <v>31</v>
      </c>
    </row>
    <row r="159" spans="1:13" s="18" customFormat="1" x14ac:dyDescent="0.3">
      <c r="A159" s="86" t="s">
        <v>110</v>
      </c>
      <c r="B159" s="32" t="s">
        <v>106</v>
      </c>
      <c r="C159" s="29">
        <v>44870</v>
      </c>
      <c r="D159" s="30" t="s">
        <v>151</v>
      </c>
      <c r="E159" s="34" t="s">
        <v>5</v>
      </c>
      <c r="F159" s="32" t="s">
        <v>9</v>
      </c>
      <c r="G159" s="32">
        <v>62</v>
      </c>
      <c r="H159" s="32">
        <v>21</v>
      </c>
      <c r="I159" s="286" t="s">
        <v>106</v>
      </c>
      <c r="J159" s="302">
        <v>6</v>
      </c>
      <c r="K159" s="36" t="s">
        <v>69</v>
      </c>
      <c r="L159" t="str">
        <f t="shared" si="6"/>
        <v>Win</v>
      </c>
      <c r="M159">
        <f t="shared" si="5"/>
        <v>41</v>
      </c>
    </row>
    <row r="160" spans="1:13" s="18" customFormat="1" x14ac:dyDescent="0.3">
      <c r="A160" s="103" t="s">
        <v>32</v>
      </c>
      <c r="B160" s="41" t="s">
        <v>106</v>
      </c>
      <c r="C160" s="38">
        <v>45240</v>
      </c>
      <c r="D160" s="39" t="s">
        <v>151</v>
      </c>
      <c r="E160" s="40" t="s">
        <v>104</v>
      </c>
      <c r="F160" s="41" t="s">
        <v>10</v>
      </c>
      <c r="G160" s="41">
        <v>47</v>
      </c>
      <c r="H160" s="41">
        <v>7</v>
      </c>
      <c r="I160" s="291" t="s">
        <v>106</v>
      </c>
      <c r="J160" s="303">
        <v>6</v>
      </c>
      <c r="K160" s="42" t="s">
        <v>69</v>
      </c>
      <c r="L160" t="str">
        <f t="shared" si="6"/>
        <v>Win</v>
      </c>
      <c r="M160">
        <f t="shared" si="5"/>
        <v>40</v>
      </c>
    </row>
    <row r="161" spans="1:13" s="18" customFormat="1" x14ac:dyDescent="0.3">
      <c r="A161" s="103" t="s">
        <v>115</v>
      </c>
      <c r="B161" s="41" t="s">
        <v>106</v>
      </c>
      <c r="C161" s="38">
        <v>45613</v>
      </c>
      <c r="D161" s="39" t="s">
        <v>151</v>
      </c>
      <c r="E161" s="40" t="s">
        <v>166</v>
      </c>
      <c r="F161" s="41" t="s">
        <v>10</v>
      </c>
      <c r="G161" s="41">
        <v>38</v>
      </c>
      <c r="H161" s="41">
        <v>41</v>
      </c>
      <c r="I161" s="291" t="s">
        <v>106</v>
      </c>
      <c r="J161" s="303">
        <v>6</v>
      </c>
      <c r="K161" s="42" t="s">
        <v>69</v>
      </c>
      <c r="L161" t="str">
        <f t="shared" si="6"/>
        <v>Loss</v>
      </c>
      <c r="M161">
        <f t="shared" si="5"/>
        <v>-3</v>
      </c>
    </row>
    <row r="162" spans="1:13" x14ac:dyDescent="0.3">
      <c r="L162">
        <f>COUNTIF(L2:L161,"Loss") / COUNTIF(L2:L161,"Win")</f>
        <v>0.40350877192982454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41"/>
  <sheetViews>
    <sheetView workbookViewId="0">
      <selection activeCell="G29" sqref="G29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9.109375" style="2"/>
    <col min="4" max="4" width="9.1093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  <c r="I3" s="264"/>
      <c r="J3" s="8"/>
    </row>
    <row r="4" spans="1:12" ht="15" thickTop="1" x14ac:dyDescent="0.3">
      <c r="A4" s="72" t="s">
        <v>38</v>
      </c>
      <c r="B4" s="26" t="s">
        <v>49</v>
      </c>
      <c r="C4" s="23">
        <v>41513</v>
      </c>
      <c r="D4" s="24" t="s">
        <v>0</v>
      </c>
      <c r="E4" s="73" t="s">
        <v>5</v>
      </c>
      <c r="F4" s="73"/>
      <c r="G4" s="26">
        <v>35</v>
      </c>
      <c r="H4" s="26">
        <v>20</v>
      </c>
      <c r="I4" s="269" t="s">
        <v>28</v>
      </c>
      <c r="J4" s="270"/>
      <c r="K4" s="80" t="s">
        <v>70</v>
      </c>
      <c r="L4" t="str">
        <f>IF(G4&gt;H4,"Win","Loss")</f>
        <v>Win</v>
      </c>
    </row>
    <row r="5" spans="1:12" x14ac:dyDescent="0.3">
      <c r="A5" s="28" t="s">
        <v>50</v>
      </c>
      <c r="B5" s="32" t="s">
        <v>30</v>
      </c>
      <c r="C5" s="29">
        <v>41520</v>
      </c>
      <c r="D5" s="30" t="s">
        <v>0</v>
      </c>
      <c r="E5" s="34" t="s">
        <v>5</v>
      </c>
      <c r="F5" s="34"/>
      <c r="G5" s="32">
        <v>47</v>
      </c>
      <c r="H5" s="32">
        <v>8</v>
      </c>
      <c r="I5" s="280" t="s">
        <v>28</v>
      </c>
      <c r="J5" s="274"/>
      <c r="K5" s="36" t="s">
        <v>70</v>
      </c>
      <c r="L5" t="str">
        <f t="shared" ref="L5:L13" si="0">IF(G5&gt;H5,"Win","Loss")</f>
        <v>Win</v>
      </c>
    </row>
    <row r="6" spans="1:12" x14ac:dyDescent="0.3">
      <c r="A6" s="35" t="s">
        <v>35</v>
      </c>
      <c r="B6" s="32" t="s">
        <v>36</v>
      </c>
      <c r="C6" s="29">
        <v>41527</v>
      </c>
      <c r="D6" s="30" t="s">
        <v>0</v>
      </c>
      <c r="E6" s="34" t="s">
        <v>4</v>
      </c>
      <c r="F6" s="34"/>
      <c r="G6" s="32">
        <v>7</v>
      </c>
      <c r="H6" s="32">
        <v>14</v>
      </c>
      <c r="I6" s="273" t="s">
        <v>28</v>
      </c>
      <c r="J6" s="274"/>
      <c r="K6" s="36" t="s">
        <v>70</v>
      </c>
      <c r="L6" t="str">
        <f t="shared" si="0"/>
        <v>Loss</v>
      </c>
    </row>
    <row r="7" spans="1:12" x14ac:dyDescent="0.3">
      <c r="A7" s="28" t="s">
        <v>6</v>
      </c>
      <c r="B7" s="32" t="s">
        <v>29</v>
      </c>
      <c r="C7" s="29">
        <v>41541</v>
      </c>
      <c r="D7" s="30" t="s">
        <v>0</v>
      </c>
      <c r="E7" s="31" t="s">
        <v>5</v>
      </c>
      <c r="F7" s="31"/>
      <c r="G7" s="32">
        <v>23</v>
      </c>
      <c r="H7" s="32">
        <v>12</v>
      </c>
      <c r="I7" s="271" t="s">
        <v>28</v>
      </c>
      <c r="J7" s="272"/>
      <c r="K7" s="36" t="s">
        <v>70</v>
      </c>
      <c r="L7" t="str">
        <f t="shared" si="0"/>
        <v>Win</v>
      </c>
    </row>
    <row r="8" spans="1:12" x14ac:dyDescent="0.3">
      <c r="A8" s="35" t="s">
        <v>40</v>
      </c>
      <c r="B8" s="32" t="s">
        <v>49</v>
      </c>
      <c r="C8" s="29">
        <v>41548</v>
      </c>
      <c r="D8" s="30" t="s">
        <v>0</v>
      </c>
      <c r="E8" s="34" t="s">
        <v>4</v>
      </c>
      <c r="F8" s="34"/>
      <c r="G8" s="32">
        <v>0</v>
      </c>
      <c r="H8" s="32">
        <v>42</v>
      </c>
      <c r="I8" s="273" t="s">
        <v>28</v>
      </c>
      <c r="J8" s="274"/>
      <c r="K8" s="36" t="s">
        <v>70</v>
      </c>
      <c r="L8" t="str">
        <f t="shared" si="0"/>
        <v>Loss</v>
      </c>
    </row>
    <row r="9" spans="1:12" x14ac:dyDescent="0.3">
      <c r="A9" s="35" t="s">
        <v>46</v>
      </c>
      <c r="B9" s="32" t="s">
        <v>28</v>
      </c>
      <c r="C9" s="29">
        <v>41555</v>
      </c>
      <c r="D9" s="30" t="s">
        <v>0</v>
      </c>
      <c r="E9" s="34" t="s">
        <v>5</v>
      </c>
      <c r="F9" s="34" t="s">
        <v>9</v>
      </c>
      <c r="G9" s="32">
        <v>41</v>
      </c>
      <c r="H9" s="32">
        <v>61</v>
      </c>
      <c r="I9" s="273" t="s">
        <v>28</v>
      </c>
      <c r="J9" s="274">
        <v>-6</v>
      </c>
      <c r="K9" s="36" t="s">
        <v>70</v>
      </c>
      <c r="L9" t="str">
        <f t="shared" si="0"/>
        <v>Loss</v>
      </c>
    </row>
    <row r="10" spans="1:12" x14ac:dyDescent="0.3">
      <c r="A10" s="35" t="s">
        <v>47</v>
      </c>
      <c r="B10" s="32" t="s">
        <v>28</v>
      </c>
      <c r="C10" s="29">
        <v>41562</v>
      </c>
      <c r="D10" s="30" t="s">
        <v>0</v>
      </c>
      <c r="E10" s="34" t="s">
        <v>4</v>
      </c>
      <c r="F10" s="34" t="s">
        <v>9</v>
      </c>
      <c r="G10" s="32">
        <v>7</v>
      </c>
      <c r="H10" s="32">
        <v>42</v>
      </c>
      <c r="I10" s="273" t="s">
        <v>28</v>
      </c>
      <c r="J10" s="274">
        <v>-6</v>
      </c>
      <c r="K10" s="36" t="s">
        <v>70</v>
      </c>
      <c r="L10" t="str">
        <f t="shared" si="0"/>
        <v>Loss</v>
      </c>
    </row>
    <row r="11" spans="1:12" x14ac:dyDescent="0.3">
      <c r="A11" s="28" t="s">
        <v>13</v>
      </c>
      <c r="B11" s="32" t="s">
        <v>28</v>
      </c>
      <c r="C11" s="29">
        <v>41569</v>
      </c>
      <c r="D11" s="30" t="s">
        <v>0</v>
      </c>
      <c r="E11" s="31" t="s">
        <v>5</v>
      </c>
      <c r="F11" s="31" t="s">
        <v>9</v>
      </c>
      <c r="G11" s="32">
        <v>0</v>
      </c>
      <c r="H11" s="32">
        <v>35</v>
      </c>
      <c r="I11" s="273" t="s">
        <v>28</v>
      </c>
      <c r="J11" s="272">
        <v>-6</v>
      </c>
      <c r="K11" s="36" t="s">
        <v>70</v>
      </c>
      <c r="L11" t="str">
        <f t="shared" si="0"/>
        <v>Loss</v>
      </c>
    </row>
    <row r="12" spans="1:12" x14ac:dyDescent="0.3">
      <c r="A12" s="28" t="s">
        <v>39</v>
      </c>
      <c r="B12" s="32" t="s">
        <v>28</v>
      </c>
      <c r="C12" s="29">
        <v>41576</v>
      </c>
      <c r="D12" s="30" t="s">
        <v>0</v>
      </c>
      <c r="E12" s="31" t="s">
        <v>4</v>
      </c>
      <c r="F12" s="31" t="s">
        <v>9</v>
      </c>
      <c r="G12" s="32">
        <v>7</v>
      </c>
      <c r="H12" s="32">
        <v>35</v>
      </c>
      <c r="I12" s="271" t="s">
        <v>28</v>
      </c>
      <c r="J12" s="272">
        <v>-6</v>
      </c>
      <c r="K12" s="36" t="s">
        <v>70</v>
      </c>
      <c r="L12" t="str">
        <f t="shared" si="0"/>
        <v>Loss</v>
      </c>
    </row>
    <row r="13" spans="1:12" x14ac:dyDescent="0.3">
      <c r="A13" s="35" t="s">
        <v>37</v>
      </c>
      <c r="B13" s="32" t="s">
        <v>28</v>
      </c>
      <c r="C13" s="29">
        <v>41583</v>
      </c>
      <c r="D13" s="30" t="s">
        <v>0</v>
      </c>
      <c r="E13" s="34" t="s">
        <v>5</v>
      </c>
      <c r="F13" s="34" t="s">
        <v>9</v>
      </c>
      <c r="G13" s="32">
        <v>7</v>
      </c>
      <c r="H13" s="32">
        <v>13</v>
      </c>
      <c r="I13" s="273" t="s">
        <v>28</v>
      </c>
      <c r="J13" s="274">
        <v>-6</v>
      </c>
      <c r="K13" s="36" t="s">
        <v>70</v>
      </c>
      <c r="L13" t="str">
        <f t="shared" si="0"/>
        <v>Loss</v>
      </c>
    </row>
    <row r="14" spans="1:12" s="18" customFormat="1" x14ac:dyDescent="0.3">
      <c r="A14" s="60"/>
      <c r="B14" s="64"/>
      <c r="C14" s="61"/>
      <c r="D14" s="62"/>
      <c r="E14" s="63"/>
      <c r="F14" s="63"/>
      <c r="G14" s="64"/>
      <c r="H14" s="64"/>
      <c r="I14" s="277"/>
      <c r="J14" s="278"/>
      <c r="K14" s="65"/>
    </row>
    <row r="15" spans="1:12" s="18" customFormat="1" x14ac:dyDescent="0.3">
      <c r="A15" s="96" t="s">
        <v>55</v>
      </c>
      <c r="B15" s="75"/>
      <c r="C15" s="49" t="s">
        <v>62</v>
      </c>
      <c r="D15" s="56" t="s">
        <v>60</v>
      </c>
      <c r="E15" s="74">
        <v>0</v>
      </c>
      <c r="F15" s="51" t="s">
        <v>64</v>
      </c>
      <c r="G15" s="93">
        <f>SUM(G4:G14)</f>
        <v>174</v>
      </c>
      <c r="H15" s="93">
        <f>SUM(H4:H14)</f>
        <v>282</v>
      </c>
      <c r="I15" s="67" t="s">
        <v>60</v>
      </c>
      <c r="J15" s="90">
        <f>SUM(E15,E17,E19)</f>
        <v>3</v>
      </c>
      <c r="K15" s="100"/>
    </row>
    <row r="16" spans="1:12" s="18" customFormat="1" x14ac:dyDescent="0.3">
      <c r="A16" s="47"/>
      <c r="B16" s="77"/>
      <c r="C16" s="66"/>
      <c r="D16" s="57" t="s">
        <v>61</v>
      </c>
      <c r="E16" s="76">
        <v>4</v>
      </c>
      <c r="F16" s="70"/>
      <c r="G16" s="94">
        <f>AVERAGE(G4:G14)</f>
        <v>17.399999999999999</v>
      </c>
      <c r="H16" s="94">
        <f>AVERAGE(H4:H14)</f>
        <v>28.2</v>
      </c>
      <c r="I16" s="68" t="s">
        <v>61</v>
      </c>
      <c r="J16" s="91">
        <f>SUM(E16,E18,E20)</f>
        <v>7</v>
      </c>
      <c r="K16" s="101"/>
    </row>
    <row r="17" spans="1:12" s="18" customFormat="1" x14ac:dyDescent="0.3">
      <c r="A17" s="47"/>
      <c r="B17" s="77"/>
      <c r="C17" s="49" t="s">
        <v>63</v>
      </c>
      <c r="D17" s="55" t="s">
        <v>60</v>
      </c>
      <c r="E17" s="74">
        <v>3</v>
      </c>
      <c r="F17" s="51" t="s">
        <v>65</v>
      </c>
      <c r="G17" s="93">
        <f>SUM(G9:G13)</f>
        <v>62</v>
      </c>
      <c r="H17" s="93">
        <f>SUM(H9:H13)</f>
        <v>186</v>
      </c>
      <c r="I17" s="67" t="s">
        <v>60</v>
      </c>
      <c r="J17" s="90">
        <v>0</v>
      </c>
      <c r="K17" s="101"/>
    </row>
    <row r="18" spans="1:12" s="18" customFormat="1" x14ac:dyDescent="0.3">
      <c r="A18" s="47"/>
      <c r="B18" s="77"/>
      <c r="C18" s="66"/>
      <c r="D18" s="58" t="s">
        <v>61</v>
      </c>
      <c r="E18" s="76">
        <v>3</v>
      </c>
      <c r="F18" s="71"/>
      <c r="G18" s="94">
        <f>AVERAGE(G9:G13)</f>
        <v>12.4</v>
      </c>
      <c r="H18" s="94">
        <f>AVERAGE(H9:H13)</f>
        <v>37.200000000000003</v>
      </c>
      <c r="I18" s="68" t="s">
        <v>61</v>
      </c>
      <c r="J18" s="91">
        <v>5</v>
      </c>
      <c r="K18" s="101"/>
    </row>
    <row r="19" spans="1:12" s="18" customFormat="1" x14ac:dyDescent="0.3">
      <c r="A19" s="47"/>
      <c r="B19" s="77"/>
      <c r="C19" s="49" t="s">
        <v>66</v>
      </c>
      <c r="D19" s="55" t="s">
        <v>60</v>
      </c>
      <c r="E19" s="74">
        <v>0</v>
      </c>
      <c r="F19" s="51" t="s">
        <v>67</v>
      </c>
      <c r="G19" s="93">
        <f>SUM(G14:G14)</f>
        <v>0</v>
      </c>
      <c r="H19" s="93">
        <f>SUM(H14:H14)</f>
        <v>0</v>
      </c>
      <c r="I19" s="67" t="s">
        <v>60</v>
      </c>
      <c r="J19" s="90">
        <v>0</v>
      </c>
      <c r="K19" s="101"/>
    </row>
    <row r="20" spans="1:12" s="18" customFormat="1" ht="15" thickBot="1" x14ac:dyDescent="0.35">
      <c r="A20" s="45"/>
      <c r="B20" s="79"/>
      <c r="C20" s="50"/>
      <c r="D20" s="59" t="s">
        <v>61</v>
      </c>
      <c r="E20" s="78">
        <v>0</v>
      </c>
      <c r="F20" s="54"/>
      <c r="G20" s="95">
        <v>0</v>
      </c>
      <c r="H20" s="95">
        <v>0</v>
      </c>
      <c r="I20" s="69" t="s">
        <v>61</v>
      </c>
      <c r="J20" s="92">
        <v>0</v>
      </c>
      <c r="K20" s="102"/>
    </row>
    <row r="21" spans="1:12" s="18" customFormat="1" ht="15" thickTop="1" x14ac:dyDescent="0.3">
      <c r="A21" s="21"/>
      <c r="B21" s="9"/>
      <c r="C21" s="10"/>
      <c r="D21" s="11"/>
      <c r="E21" s="17"/>
      <c r="F21" s="16"/>
      <c r="G21" s="9"/>
      <c r="H21" s="9"/>
      <c r="I21" s="85"/>
      <c r="J21" s="267"/>
      <c r="K21" s="16"/>
    </row>
    <row r="22" spans="1:12" ht="15" thickBot="1" x14ac:dyDescent="0.35">
      <c r="A22" s="4"/>
      <c r="E22" s="6"/>
      <c r="F22" s="6"/>
      <c r="I22" s="265"/>
      <c r="J22" s="4"/>
      <c r="K22" s="6"/>
    </row>
    <row r="23" spans="1:12" ht="15" thickTop="1" x14ac:dyDescent="0.3">
      <c r="A23" s="72" t="s">
        <v>31</v>
      </c>
      <c r="B23" s="26" t="s">
        <v>29</v>
      </c>
      <c r="C23" s="23">
        <v>41512</v>
      </c>
      <c r="D23" s="24" t="s">
        <v>3</v>
      </c>
      <c r="E23" s="73" t="s">
        <v>5</v>
      </c>
      <c r="F23" s="73"/>
      <c r="G23" s="26">
        <v>35</v>
      </c>
      <c r="H23" s="26">
        <v>18</v>
      </c>
      <c r="I23" s="269" t="s">
        <v>29</v>
      </c>
      <c r="J23" s="270"/>
      <c r="K23" s="80" t="s">
        <v>69</v>
      </c>
      <c r="L23" t="str">
        <f>IF(G23&gt;H23,"Win","Loss")</f>
        <v>Win</v>
      </c>
    </row>
    <row r="24" spans="1:12" x14ac:dyDescent="0.3">
      <c r="A24" s="28" t="s">
        <v>50</v>
      </c>
      <c r="B24" s="32" t="s">
        <v>30</v>
      </c>
      <c r="C24" s="29">
        <v>41519</v>
      </c>
      <c r="D24" s="30" t="s">
        <v>3</v>
      </c>
      <c r="E24" s="31" t="s">
        <v>4</v>
      </c>
      <c r="F24" s="32"/>
      <c r="G24" s="32">
        <v>63</v>
      </c>
      <c r="H24" s="32">
        <v>24</v>
      </c>
      <c r="I24" s="280" t="s">
        <v>30</v>
      </c>
      <c r="J24" s="281"/>
      <c r="K24" s="36" t="s">
        <v>69</v>
      </c>
      <c r="L24" t="str">
        <f t="shared" ref="L24:L32" si="1">IF(G24&gt;H24,"Win","Loss")</f>
        <v>Win</v>
      </c>
    </row>
    <row r="25" spans="1:12" x14ac:dyDescent="0.3">
      <c r="A25" s="35" t="s">
        <v>35</v>
      </c>
      <c r="B25" s="32" t="s">
        <v>36</v>
      </c>
      <c r="C25" s="29">
        <v>41526</v>
      </c>
      <c r="D25" s="30" t="s">
        <v>3</v>
      </c>
      <c r="E25" s="34" t="s">
        <v>5</v>
      </c>
      <c r="F25" s="34"/>
      <c r="G25" s="32">
        <v>42</v>
      </c>
      <c r="H25" s="32">
        <v>28</v>
      </c>
      <c r="I25" s="273" t="s">
        <v>36</v>
      </c>
      <c r="J25" s="274"/>
      <c r="K25" s="36" t="s">
        <v>69</v>
      </c>
      <c r="L25" t="str">
        <f t="shared" si="1"/>
        <v>Win</v>
      </c>
    </row>
    <row r="26" spans="1:12" x14ac:dyDescent="0.3">
      <c r="A26" s="35" t="s">
        <v>32</v>
      </c>
      <c r="B26" s="32" t="s">
        <v>28</v>
      </c>
      <c r="C26" s="29">
        <v>41533</v>
      </c>
      <c r="D26" s="30" t="s">
        <v>3</v>
      </c>
      <c r="E26" s="34" t="s">
        <v>5</v>
      </c>
      <c r="F26" s="34"/>
      <c r="G26" s="32">
        <v>18</v>
      </c>
      <c r="H26" s="32">
        <v>13</v>
      </c>
      <c r="I26" s="273" t="s">
        <v>28</v>
      </c>
      <c r="J26" s="274"/>
      <c r="K26" s="36" t="s">
        <v>69</v>
      </c>
      <c r="L26" t="str">
        <f t="shared" si="1"/>
        <v>Win</v>
      </c>
    </row>
    <row r="27" spans="1:12" x14ac:dyDescent="0.3">
      <c r="A27" s="28" t="s">
        <v>6</v>
      </c>
      <c r="B27" s="32" t="s">
        <v>29</v>
      </c>
      <c r="C27" s="29">
        <v>41540</v>
      </c>
      <c r="D27" s="30" t="s">
        <v>3</v>
      </c>
      <c r="E27" s="31" t="s">
        <v>4</v>
      </c>
      <c r="F27" s="31"/>
      <c r="G27" s="32">
        <v>42</v>
      </c>
      <c r="H27" s="32">
        <v>20</v>
      </c>
      <c r="I27" s="271" t="s">
        <v>29</v>
      </c>
      <c r="J27" s="272"/>
      <c r="K27" s="36" t="s">
        <v>69</v>
      </c>
      <c r="L27" t="str">
        <f t="shared" si="1"/>
        <v>Win</v>
      </c>
    </row>
    <row r="28" spans="1:12" x14ac:dyDescent="0.3">
      <c r="A28" s="35" t="s">
        <v>46</v>
      </c>
      <c r="B28" s="32" t="s">
        <v>28</v>
      </c>
      <c r="C28" s="29">
        <v>41554</v>
      </c>
      <c r="D28" s="30" t="s">
        <v>3</v>
      </c>
      <c r="E28" s="34" t="s">
        <v>4</v>
      </c>
      <c r="F28" s="34" t="s">
        <v>9</v>
      </c>
      <c r="G28" s="32">
        <v>17</v>
      </c>
      <c r="H28" s="32">
        <v>24</v>
      </c>
      <c r="I28" s="273" t="s">
        <v>28</v>
      </c>
      <c r="J28" s="274">
        <v>-6</v>
      </c>
      <c r="K28" s="36" t="s">
        <v>69</v>
      </c>
      <c r="L28" t="str">
        <f t="shared" si="1"/>
        <v>Loss</v>
      </c>
    </row>
    <row r="29" spans="1:12" x14ac:dyDescent="0.3">
      <c r="A29" s="35" t="s">
        <v>47</v>
      </c>
      <c r="B29" s="32" t="s">
        <v>28</v>
      </c>
      <c r="C29" s="29">
        <v>41561</v>
      </c>
      <c r="D29" s="30" t="s">
        <v>3</v>
      </c>
      <c r="E29" s="34" t="s">
        <v>5</v>
      </c>
      <c r="F29" s="34" t="s">
        <v>9</v>
      </c>
      <c r="G29" s="32">
        <v>29</v>
      </c>
      <c r="H29" s="32">
        <v>61</v>
      </c>
      <c r="I29" s="273" t="s">
        <v>28</v>
      </c>
      <c r="J29" s="274">
        <v>-6</v>
      </c>
      <c r="K29" s="36" t="s">
        <v>69</v>
      </c>
      <c r="L29" t="str">
        <f t="shared" si="1"/>
        <v>Loss</v>
      </c>
    </row>
    <row r="30" spans="1:12" x14ac:dyDescent="0.3">
      <c r="A30" s="28" t="s">
        <v>13</v>
      </c>
      <c r="B30" s="32" t="s">
        <v>28</v>
      </c>
      <c r="C30" s="29">
        <v>41568</v>
      </c>
      <c r="D30" s="30" t="s">
        <v>3</v>
      </c>
      <c r="E30" s="31" t="s">
        <v>4</v>
      </c>
      <c r="F30" s="31" t="s">
        <v>9</v>
      </c>
      <c r="G30" s="32">
        <v>49</v>
      </c>
      <c r="H30" s="32">
        <v>0</v>
      </c>
      <c r="I30" s="273" t="s">
        <v>28</v>
      </c>
      <c r="J30" s="272">
        <v>-6</v>
      </c>
      <c r="K30" s="36" t="s">
        <v>69</v>
      </c>
      <c r="L30" t="str">
        <f t="shared" si="1"/>
        <v>Win</v>
      </c>
    </row>
    <row r="31" spans="1:12" x14ac:dyDescent="0.3">
      <c r="A31" s="28" t="s">
        <v>39</v>
      </c>
      <c r="B31" s="32" t="s">
        <v>28</v>
      </c>
      <c r="C31" s="29">
        <v>41575</v>
      </c>
      <c r="D31" s="30" t="s">
        <v>3</v>
      </c>
      <c r="E31" s="31" t="s">
        <v>5</v>
      </c>
      <c r="F31" s="31" t="s">
        <v>9</v>
      </c>
      <c r="G31" s="32">
        <v>48</v>
      </c>
      <c r="H31" s="32">
        <v>60</v>
      </c>
      <c r="I31" s="271" t="s">
        <v>28</v>
      </c>
      <c r="J31" s="274">
        <v>-6</v>
      </c>
      <c r="K31" s="36" t="s">
        <v>69</v>
      </c>
      <c r="L31" t="str">
        <f t="shared" si="1"/>
        <v>Loss</v>
      </c>
    </row>
    <row r="32" spans="1:12" x14ac:dyDescent="0.3">
      <c r="A32" s="35" t="s">
        <v>37</v>
      </c>
      <c r="B32" s="32" t="s">
        <v>28</v>
      </c>
      <c r="C32" s="29">
        <v>41582</v>
      </c>
      <c r="D32" s="30" t="s">
        <v>3</v>
      </c>
      <c r="E32" s="34" t="s">
        <v>4</v>
      </c>
      <c r="F32" s="34" t="s">
        <v>9</v>
      </c>
      <c r="G32" s="32">
        <v>49</v>
      </c>
      <c r="H32" s="32">
        <v>20</v>
      </c>
      <c r="I32" s="273" t="s">
        <v>28</v>
      </c>
      <c r="J32" s="274">
        <v>-6</v>
      </c>
      <c r="K32" s="36" t="s">
        <v>69</v>
      </c>
      <c r="L32" t="str">
        <f t="shared" si="1"/>
        <v>Win</v>
      </c>
    </row>
    <row r="33" spans="1:11" x14ac:dyDescent="0.3">
      <c r="A33" s="60"/>
      <c r="B33" s="64"/>
      <c r="C33" s="61"/>
      <c r="D33" s="62"/>
      <c r="E33" s="63"/>
      <c r="F33" s="63"/>
      <c r="G33" s="64"/>
      <c r="H33" s="64"/>
      <c r="I33" s="277"/>
      <c r="J33" s="278"/>
      <c r="K33" s="65"/>
    </row>
    <row r="34" spans="1:11" x14ac:dyDescent="0.3">
      <c r="A34" s="21" t="s">
        <v>56</v>
      </c>
      <c r="B34" s="44"/>
      <c r="C34" s="49" t="s">
        <v>62</v>
      </c>
      <c r="D34" s="56" t="s">
        <v>60</v>
      </c>
      <c r="E34" s="74">
        <v>4</v>
      </c>
      <c r="F34" s="51" t="s">
        <v>64</v>
      </c>
      <c r="G34" s="93">
        <f>SUM(G23:G33)</f>
        <v>392</v>
      </c>
      <c r="H34" s="93">
        <f>SUM(H23:H33)</f>
        <v>268</v>
      </c>
      <c r="I34" s="67" t="s">
        <v>60</v>
      </c>
      <c r="J34" s="90">
        <f>SUM(E34,E36,E38)</f>
        <v>7</v>
      </c>
      <c r="K34" s="97"/>
    </row>
    <row r="35" spans="1:11" x14ac:dyDescent="0.3">
      <c r="A35" s="47"/>
      <c r="B35" s="48"/>
      <c r="C35" s="66"/>
      <c r="D35" s="57" t="s">
        <v>61</v>
      </c>
      <c r="E35" s="76">
        <v>1</v>
      </c>
      <c r="F35" s="70"/>
      <c r="G35" s="94">
        <f>AVERAGE(G23:G33)</f>
        <v>39.200000000000003</v>
      </c>
      <c r="H35" s="94">
        <f>AVERAGE(H23:H33)</f>
        <v>26.8</v>
      </c>
      <c r="I35" s="68" t="s">
        <v>61</v>
      </c>
      <c r="J35" s="91">
        <f>SUM(E35,E37,E39)</f>
        <v>3</v>
      </c>
      <c r="K35" s="98"/>
    </row>
    <row r="36" spans="1:11" x14ac:dyDescent="0.3">
      <c r="A36" s="47"/>
      <c r="B36" s="48"/>
      <c r="C36" s="49" t="s">
        <v>63</v>
      </c>
      <c r="D36" s="55" t="s">
        <v>60</v>
      </c>
      <c r="E36" s="74">
        <v>3</v>
      </c>
      <c r="F36" s="51" t="s">
        <v>65</v>
      </c>
      <c r="G36" s="93">
        <f>SUM(G28:G32)</f>
        <v>192</v>
      </c>
      <c r="H36" s="93">
        <f>SUM(H28:H32)</f>
        <v>165</v>
      </c>
      <c r="I36" s="67" t="s">
        <v>60</v>
      </c>
      <c r="J36" s="90">
        <v>2</v>
      </c>
      <c r="K36" s="98"/>
    </row>
    <row r="37" spans="1:11" x14ac:dyDescent="0.3">
      <c r="A37" s="47"/>
      <c r="B37" s="48"/>
      <c r="C37" s="66"/>
      <c r="D37" s="58" t="s">
        <v>61</v>
      </c>
      <c r="E37" s="76">
        <v>2</v>
      </c>
      <c r="F37" s="71"/>
      <c r="G37" s="94">
        <f>AVERAGE(G28:G32)</f>
        <v>38.4</v>
      </c>
      <c r="H37" s="94">
        <f>AVERAGE(H28:H32)</f>
        <v>33</v>
      </c>
      <c r="I37" s="68" t="s">
        <v>61</v>
      </c>
      <c r="J37" s="91">
        <v>3</v>
      </c>
      <c r="K37" s="98"/>
    </row>
    <row r="38" spans="1:11" x14ac:dyDescent="0.3">
      <c r="A38" s="47"/>
      <c r="B38" s="48"/>
      <c r="C38" s="49" t="s">
        <v>66</v>
      </c>
      <c r="D38" s="55" t="s">
        <v>60</v>
      </c>
      <c r="E38" s="74">
        <v>0</v>
      </c>
      <c r="F38" s="51" t="s">
        <v>67</v>
      </c>
      <c r="G38" s="93">
        <f>SUM(G33:G33)</f>
        <v>0</v>
      </c>
      <c r="H38" s="93">
        <f>SUM(H33:H33)</f>
        <v>0</v>
      </c>
      <c r="I38" s="67" t="s">
        <v>60</v>
      </c>
      <c r="J38" s="90">
        <v>0</v>
      </c>
      <c r="K38" s="98"/>
    </row>
    <row r="39" spans="1:11" ht="15" thickBot="1" x14ac:dyDescent="0.35">
      <c r="A39" s="45"/>
      <c r="B39" s="46"/>
      <c r="C39" s="50"/>
      <c r="D39" s="59" t="s">
        <v>61</v>
      </c>
      <c r="E39" s="78">
        <v>0</v>
      </c>
      <c r="F39" s="54"/>
      <c r="G39" s="95">
        <v>0</v>
      </c>
      <c r="H39" s="95">
        <v>0</v>
      </c>
      <c r="I39" s="69" t="s">
        <v>61</v>
      </c>
      <c r="J39" s="92">
        <v>0</v>
      </c>
      <c r="K39" s="99"/>
    </row>
    <row r="40" spans="1:11" ht="15" thickTop="1" x14ac:dyDescent="0.3">
      <c r="A40" s="21"/>
      <c r="B40" s="9"/>
      <c r="C40" s="81"/>
      <c r="D40" s="82"/>
      <c r="E40" s="83"/>
      <c r="F40" s="16"/>
      <c r="G40" s="84"/>
      <c r="H40" s="84"/>
      <c r="I40" s="85"/>
      <c r="J40" s="267"/>
      <c r="K40" s="83"/>
    </row>
    <row r="41" spans="1:11" x14ac:dyDescent="0.3">
      <c r="A41" s="5"/>
      <c r="E41" s="7"/>
      <c r="F41" s="7"/>
      <c r="I41" s="266"/>
      <c r="J41" s="5"/>
      <c r="K41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2534-4A5C-4909-8051-14469700C638}">
  <dimension ref="A3:F18"/>
  <sheetViews>
    <sheetView workbookViewId="0">
      <selection activeCell="G2" sqref="G1:G1048576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3" spans="1:6" x14ac:dyDescent="0.3">
      <c r="A3" s="326" t="s">
        <v>16</v>
      </c>
      <c r="B3" t="s">
        <v>175</v>
      </c>
      <c r="C3" t="s">
        <v>176</v>
      </c>
      <c r="D3" t="s">
        <v>177</v>
      </c>
      <c r="E3" t="s">
        <v>178</v>
      </c>
      <c r="F3" t="s">
        <v>179</v>
      </c>
    </row>
    <row r="4" spans="1:6" x14ac:dyDescent="0.3">
      <c r="A4" s="327" t="s">
        <v>0</v>
      </c>
      <c r="B4">
        <v>-10.8</v>
      </c>
      <c r="C4">
        <f>COUNTIFS(Overall!$D:$D,'Yearly Success'!$A4,Overall!$L:$L,"Win")</f>
        <v>3</v>
      </c>
      <c r="D4">
        <f>COUNTIFS(Overall!$D:$D,'Yearly Success'!$A4,Overall!$L:$L,"Loss")</f>
        <v>7</v>
      </c>
      <c r="E4" s="328">
        <f>C4/SUM(C4:D4)</f>
        <v>0.3</v>
      </c>
      <c r="F4">
        <f>COUNTIFS(Overall!F:F,"Playoff",Overall!$D:$D,'Yearly Success'!A4)</f>
        <v>0</v>
      </c>
    </row>
    <row r="5" spans="1:6" x14ac:dyDescent="0.3">
      <c r="A5" s="327" t="s">
        <v>3</v>
      </c>
      <c r="B5">
        <v>12.4</v>
      </c>
      <c r="C5">
        <f>COUNTIFS(Overall!$D:$D,'Yearly Success'!$A5,Overall!$L:$L,"Win")</f>
        <v>7</v>
      </c>
      <c r="D5">
        <f>COUNTIFS(Overall!$D:$D,'Yearly Success'!$A5,Overall!$L:$L,"Loss")</f>
        <v>3</v>
      </c>
      <c r="E5" s="328">
        <f t="shared" ref="E5:E17" si="0">C5/SUM(C5:D5)</f>
        <v>0.7</v>
      </c>
      <c r="F5">
        <f>COUNTIFS(Overall!F:F,"Playoff",Overall!$D:$D,'Yearly Success'!A5)</f>
        <v>0</v>
      </c>
    </row>
    <row r="6" spans="1:6" x14ac:dyDescent="0.3">
      <c r="A6" s="327" t="s">
        <v>18</v>
      </c>
      <c r="B6">
        <v>6.2</v>
      </c>
      <c r="C6">
        <f>COUNTIFS(Overall!$D:$D,'Yearly Success'!$A6,Overall!$L:$L,"Win")</f>
        <v>7</v>
      </c>
      <c r="D6">
        <f>COUNTIFS(Overall!$D:$D,'Yearly Success'!$A6,Overall!$L:$L,"Loss")</f>
        <v>3</v>
      </c>
      <c r="E6" s="328">
        <f t="shared" si="0"/>
        <v>0.7</v>
      </c>
      <c r="F6">
        <f>COUNTIFS(Overall!F:F,"Playoff",Overall!$D:$D,'Yearly Success'!A6)</f>
        <v>0</v>
      </c>
    </row>
    <row r="7" spans="1:6" x14ac:dyDescent="0.3">
      <c r="A7" s="327" t="s">
        <v>19</v>
      </c>
      <c r="B7">
        <v>15.1</v>
      </c>
      <c r="C7">
        <f>COUNTIFS(Overall!$D:$D,'Yearly Success'!$A7,Overall!$L:$L,"Win")</f>
        <v>7</v>
      </c>
      <c r="D7">
        <f>COUNTIFS(Overall!$D:$D,'Yearly Success'!$A7,Overall!$L:$L,"Loss")</f>
        <v>3</v>
      </c>
      <c r="E7" s="328">
        <f t="shared" si="0"/>
        <v>0.7</v>
      </c>
      <c r="F7">
        <f>COUNTIFS(Overall!F:F,"Playoff",Overall!$D:$D,'Yearly Success'!A7)</f>
        <v>0</v>
      </c>
    </row>
    <row r="8" spans="1:6" x14ac:dyDescent="0.3">
      <c r="A8" s="327" t="s">
        <v>84</v>
      </c>
      <c r="B8">
        <v>14.272727272727273</v>
      </c>
      <c r="C8">
        <f>COUNTIFS(Overall!$D:$D,'Yearly Success'!$A8,Overall!$L:$L,"Win")</f>
        <v>10</v>
      </c>
      <c r="D8">
        <f>COUNTIFS(Overall!$D:$D,'Yearly Success'!$A8,Overall!$L:$L,"Loss")</f>
        <v>1</v>
      </c>
      <c r="E8" s="328">
        <f t="shared" si="0"/>
        <v>0.90909090909090906</v>
      </c>
      <c r="F8">
        <f>COUNTIFS(Overall!F:F,"Playoff",Overall!$D:$D,'Yearly Success'!A8)</f>
        <v>1</v>
      </c>
    </row>
    <row r="9" spans="1:6" x14ac:dyDescent="0.3">
      <c r="A9" s="327" t="s">
        <v>85</v>
      </c>
      <c r="B9">
        <v>19.571428571428573</v>
      </c>
      <c r="C9">
        <f>COUNTIFS(Overall!$D:$D,'Yearly Success'!$A9,Overall!$L:$L,"Win")</f>
        <v>12</v>
      </c>
      <c r="D9">
        <f>COUNTIFS(Overall!$D:$D,'Yearly Success'!$A9,Overall!$L:$L,"Loss")</f>
        <v>2</v>
      </c>
      <c r="E9" s="328">
        <f t="shared" si="0"/>
        <v>0.8571428571428571</v>
      </c>
      <c r="F9">
        <f>COUNTIFS(Overall!F:F,"Playoff",Overall!$D:$D,'Yearly Success'!A9)</f>
        <v>4</v>
      </c>
    </row>
    <row r="10" spans="1:6" x14ac:dyDescent="0.3">
      <c r="A10" s="327" t="s">
        <v>96</v>
      </c>
      <c r="B10">
        <v>29.25</v>
      </c>
      <c r="C10">
        <f>COUNTIFS(Overall!$D:$D,'Yearly Success'!$A10,Overall!$L:$L,"Win")</f>
        <v>11</v>
      </c>
      <c r="D10">
        <f>COUNTIFS(Overall!$D:$D,'Yearly Success'!$A10,Overall!$L:$L,"Loss")</f>
        <v>1</v>
      </c>
      <c r="E10" s="328">
        <f t="shared" si="0"/>
        <v>0.91666666666666663</v>
      </c>
      <c r="F10">
        <f>COUNTIFS(Overall!F:F,"Playoff",Overall!$D:$D,'Yearly Success'!A10)</f>
        <v>2</v>
      </c>
    </row>
    <row r="11" spans="1:6" x14ac:dyDescent="0.3">
      <c r="A11" s="327" t="s">
        <v>101</v>
      </c>
      <c r="B11">
        <v>8.9166666666666661</v>
      </c>
      <c r="C11">
        <f>COUNTIFS(Overall!$D:$D,'Yearly Success'!$A11,Overall!$L:$L,"Win")</f>
        <v>7</v>
      </c>
      <c r="D11">
        <f>COUNTIFS(Overall!$D:$D,'Yearly Success'!$A11,Overall!$L:$L,"Loss")</f>
        <v>5</v>
      </c>
      <c r="E11" s="328">
        <f t="shared" si="0"/>
        <v>0.58333333333333337</v>
      </c>
      <c r="F11">
        <f>COUNTIFS(Overall!F:F,"Playoff",Overall!$D:$D,'Yearly Success'!A11)</f>
        <v>2</v>
      </c>
    </row>
    <row r="12" spans="1:6" x14ac:dyDescent="0.3">
      <c r="A12" s="327" t="s">
        <v>112</v>
      </c>
      <c r="B12">
        <v>18</v>
      </c>
      <c r="C12">
        <f>COUNTIFS(Overall!$D:$D,'Yearly Success'!$A12,Overall!$L:$L,"Win")</f>
        <v>10</v>
      </c>
      <c r="D12">
        <f>COUNTIFS(Overall!$D:$D,'Yearly Success'!$A12,Overall!$L:$L,"Loss")</f>
        <v>1</v>
      </c>
      <c r="E12" s="328">
        <f t="shared" si="0"/>
        <v>0.90909090909090906</v>
      </c>
      <c r="F12">
        <f>COUNTIFS(Overall!F:F,"Playoff",Overall!$D:$D,'Yearly Success'!A12)</f>
        <v>1</v>
      </c>
    </row>
    <row r="13" spans="1:6" x14ac:dyDescent="0.3">
      <c r="A13" s="327" t="s">
        <v>113</v>
      </c>
      <c r="B13">
        <v>26.384615384615383</v>
      </c>
      <c r="C13">
        <f>COUNTIFS(Overall!$D:$D,'Yearly Success'!$A13,Overall!$L:$L,"Win")</f>
        <v>12</v>
      </c>
      <c r="D13">
        <f>COUNTIFS(Overall!$D:$D,'Yearly Success'!$A13,Overall!$L:$L,"Loss")</f>
        <v>1</v>
      </c>
      <c r="E13" s="328">
        <f t="shared" si="0"/>
        <v>0.92307692307692313</v>
      </c>
      <c r="F13">
        <f>COUNTIFS(Overall!F:F,"Playoff",Overall!$D:$D,'Yearly Success'!A13)</f>
        <v>3</v>
      </c>
    </row>
    <row r="14" spans="1:6" x14ac:dyDescent="0.3">
      <c r="A14" s="327" t="s">
        <v>127</v>
      </c>
      <c r="B14">
        <v>10.4</v>
      </c>
      <c r="C14">
        <f>COUNTIFS(Overall!$D:$D,'Yearly Success'!$A14,Overall!$L:$L,"Win")</f>
        <v>7</v>
      </c>
      <c r="D14">
        <f>COUNTIFS(Overall!$D:$D,'Yearly Success'!$A14,Overall!$L:$L,"Loss")</f>
        <v>5</v>
      </c>
      <c r="E14" s="328">
        <f t="shared" si="0"/>
        <v>0.58333333333333337</v>
      </c>
      <c r="F14">
        <f>COUNTIFS(Overall!F:F,"Playoff",Overall!$D:$D,'Yearly Success'!A14)</f>
        <v>3</v>
      </c>
    </row>
    <row r="15" spans="1:6" x14ac:dyDescent="0.3">
      <c r="A15" s="327" t="s">
        <v>123</v>
      </c>
      <c r="B15">
        <v>10.25</v>
      </c>
      <c r="C15">
        <f>COUNTIFS(Overall!$D:$D,'Yearly Success'!$A15,Overall!$L:$L,"Win")</f>
        <v>6</v>
      </c>
      <c r="D15">
        <f>COUNTIFS(Overall!$D:$D,'Yearly Success'!$A15,Overall!$L:$L,"Loss")</f>
        <v>6</v>
      </c>
      <c r="E15" s="328">
        <f t="shared" si="0"/>
        <v>0.5</v>
      </c>
      <c r="F15">
        <f>COUNTIFS(Overall!F:F,"Playoff",Overall!$D:$D,'Yearly Success'!A15)</f>
        <v>2</v>
      </c>
    </row>
    <row r="16" spans="1:6" x14ac:dyDescent="0.3">
      <c r="A16" s="327" t="s">
        <v>150</v>
      </c>
      <c r="B16">
        <v>9.545454545454545</v>
      </c>
      <c r="C16">
        <f>COUNTIFS(Overall!$D:$D,'Yearly Success'!$A16,Overall!$L:$L,"Win")</f>
        <v>6</v>
      </c>
      <c r="D16">
        <f>COUNTIFS(Overall!$D:$D,'Yearly Success'!$A16,Overall!$L:$L,"Loss")</f>
        <v>5</v>
      </c>
      <c r="E16" s="328">
        <f t="shared" si="0"/>
        <v>0.54545454545454541</v>
      </c>
      <c r="F16">
        <f>COUNTIFS(Overall!F:F,"Playoff",Overall!$D:$D,'Yearly Success'!A16)</f>
        <v>1</v>
      </c>
    </row>
    <row r="17" spans="1:6" x14ac:dyDescent="0.3">
      <c r="A17" s="327" t="s">
        <v>151</v>
      </c>
      <c r="B17">
        <v>20.416666666666668</v>
      </c>
      <c r="C17">
        <f>COUNTIFS(Overall!$D:$D,'Yearly Success'!$A17,Overall!$L:$L,"Win")</f>
        <v>9</v>
      </c>
      <c r="D17">
        <f>COUNTIFS(Overall!$D:$D,'Yearly Success'!$A17,Overall!$L:$L,"Loss")</f>
        <v>3</v>
      </c>
      <c r="E17" s="328">
        <f t="shared" si="0"/>
        <v>0.75</v>
      </c>
      <c r="F17">
        <f>COUNTIFS(Overall!F:F,"Playoff",Overall!$D:$D,'Yearly Success'!A17)</f>
        <v>2</v>
      </c>
    </row>
    <row r="18" spans="1:6" x14ac:dyDescent="0.3">
      <c r="A18" s="327" t="s">
        <v>174</v>
      </c>
      <c r="B18">
        <v>14.127388535031848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9E19-D4BC-4D8D-9A0E-94E267E96BFD}">
  <dimension ref="A1:H16"/>
  <sheetViews>
    <sheetView workbookViewId="0">
      <selection activeCell="E16" sqref="E16"/>
    </sheetView>
  </sheetViews>
  <sheetFormatPr defaultRowHeight="14.4" x14ac:dyDescent="0.3"/>
  <sheetData>
    <row r="1" spans="1:8" x14ac:dyDescent="0.3">
      <c r="A1" t="s">
        <v>16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 x14ac:dyDescent="0.3">
      <c r="A2" t="s">
        <v>3</v>
      </c>
      <c r="B2">
        <v>12.4</v>
      </c>
      <c r="C2">
        <v>7</v>
      </c>
      <c r="D2">
        <v>3</v>
      </c>
      <c r="E2" s="328">
        <v>0.7</v>
      </c>
      <c r="F2">
        <v>0</v>
      </c>
      <c r="G2">
        <v>8.6666666666666661</v>
      </c>
      <c r="H2">
        <v>9</v>
      </c>
    </row>
    <row r="3" spans="1:8" x14ac:dyDescent="0.3">
      <c r="A3" t="s">
        <v>18</v>
      </c>
      <c r="B3">
        <v>6.2</v>
      </c>
      <c r="C3">
        <v>7</v>
      </c>
      <c r="D3">
        <v>3</v>
      </c>
      <c r="E3" s="328">
        <v>0.7</v>
      </c>
      <c r="F3">
        <v>0</v>
      </c>
      <c r="G3">
        <v>10.333333333333334</v>
      </c>
      <c r="H3">
        <v>12</v>
      </c>
    </row>
    <row r="4" spans="1:8" x14ac:dyDescent="0.3">
      <c r="A4" t="s">
        <v>19</v>
      </c>
      <c r="B4">
        <v>15.1</v>
      </c>
      <c r="C4">
        <v>7</v>
      </c>
      <c r="D4">
        <v>3</v>
      </c>
      <c r="E4" s="328">
        <v>0.7</v>
      </c>
      <c r="F4">
        <v>0</v>
      </c>
      <c r="G4">
        <v>8</v>
      </c>
      <c r="H4">
        <v>8</v>
      </c>
    </row>
    <row r="5" spans="1:8" x14ac:dyDescent="0.3">
      <c r="A5" t="s">
        <v>84</v>
      </c>
      <c r="B5">
        <v>14.272727272727273</v>
      </c>
      <c r="C5">
        <v>10</v>
      </c>
      <c r="D5">
        <v>1</v>
      </c>
      <c r="E5" s="328">
        <v>0.90909090909090906</v>
      </c>
      <c r="F5">
        <v>1</v>
      </c>
      <c r="G5">
        <v>6</v>
      </c>
      <c r="H5">
        <v>6</v>
      </c>
    </row>
    <row r="6" spans="1:8" x14ac:dyDescent="0.3">
      <c r="A6" t="s">
        <v>85</v>
      </c>
      <c r="B6">
        <v>19.571428571428573</v>
      </c>
      <c r="C6">
        <v>12</v>
      </c>
      <c r="D6">
        <v>2</v>
      </c>
      <c r="E6" s="328">
        <v>0.8571428571428571</v>
      </c>
      <c r="F6">
        <v>4</v>
      </c>
      <c r="G6">
        <v>3.3333333333333335</v>
      </c>
      <c r="H6">
        <v>3</v>
      </c>
    </row>
    <row r="7" spans="1:8" x14ac:dyDescent="0.3">
      <c r="A7" t="s">
        <v>96</v>
      </c>
      <c r="B7">
        <v>29.25</v>
      </c>
      <c r="C7">
        <v>11</v>
      </c>
      <c r="D7">
        <v>1</v>
      </c>
      <c r="E7" s="328">
        <v>0.91666666666666663</v>
      </c>
      <c r="F7">
        <v>2</v>
      </c>
      <c r="G7">
        <v>2.3333333333333335</v>
      </c>
      <c r="H7">
        <v>2</v>
      </c>
    </row>
    <row r="8" spans="1:8" x14ac:dyDescent="0.3">
      <c r="A8" t="s">
        <v>101</v>
      </c>
      <c r="B8">
        <v>8.9166666666666661</v>
      </c>
      <c r="C8">
        <v>7</v>
      </c>
      <c r="D8">
        <v>5</v>
      </c>
      <c r="E8" s="328">
        <v>0.58333333333333337</v>
      </c>
      <c r="F8">
        <v>2</v>
      </c>
      <c r="G8">
        <v>8.6666666666666661</v>
      </c>
      <c r="H8">
        <v>9</v>
      </c>
    </row>
    <row r="9" spans="1:8" x14ac:dyDescent="0.3">
      <c r="A9" t="s">
        <v>112</v>
      </c>
      <c r="B9">
        <v>18</v>
      </c>
      <c r="C9">
        <v>10</v>
      </c>
      <c r="D9">
        <v>1</v>
      </c>
      <c r="E9" s="328">
        <v>0.90909090909090906</v>
      </c>
      <c r="F9">
        <v>1</v>
      </c>
      <c r="G9">
        <v>5.333333333333333</v>
      </c>
      <c r="H9">
        <v>5</v>
      </c>
    </row>
    <row r="10" spans="1:8" x14ac:dyDescent="0.3">
      <c r="A10" t="s">
        <v>113</v>
      </c>
      <c r="B10">
        <v>26.384615384615383</v>
      </c>
      <c r="C10">
        <v>12</v>
      </c>
      <c r="D10">
        <v>1</v>
      </c>
      <c r="E10" s="328">
        <v>0.92307692307692313</v>
      </c>
      <c r="F10">
        <v>3</v>
      </c>
      <c r="G10">
        <v>1.6666666666666667</v>
      </c>
      <c r="H10">
        <v>1</v>
      </c>
    </row>
    <row r="11" spans="1:8" x14ac:dyDescent="0.3">
      <c r="A11" t="s">
        <v>127</v>
      </c>
      <c r="B11">
        <v>10.4</v>
      </c>
      <c r="C11">
        <v>7</v>
      </c>
      <c r="D11">
        <v>5</v>
      </c>
      <c r="E11" s="328">
        <v>0.58333333333333337</v>
      </c>
      <c r="F11">
        <v>3</v>
      </c>
      <c r="G11">
        <v>7</v>
      </c>
      <c r="H11">
        <v>7</v>
      </c>
    </row>
    <row r="12" spans="1:8" x14ac:dyDescent="0.3">
      <c r="A12" t="s">
        <v>123</v>
      </c>
      <c r="B12">
        <v>10.25</v>
      </c>
      <c r="C12">
        <v>6</v>
      </c>
      <c r="D12">
        <v>6</v>
      </c>
      <c r="E12" s="328">
        <v>0.5</v>
      </c>
      <c r="F12">
        <v>2</v>
      </c>
      <c r="G12">
        <v>9</v>
      </c>
      <c r="H12">
        <v>11</v>
      </c>
    </row>
    <row r="13" spans="1:8" x14ac:dyDescent="0.3">
      <c r="A13" t="s">
        <v>150</v>
      </c>
      <c r="B13">
        <v>9.545454545454545</v>
      </c>
      <c r="C13">
        <v>6</v>
      </c>
      <c r="D13">
        <v>5</v>
      </c>
      <c r="E13" s="328">
        <v>0.54545454545454541</v>
      </c>
      <c r="F13">
        <v>1</v>
      </c>
      <c r="G13">
        <v>10.333333333333334</v>
      </c>
      <c r="H13">
        <v>12</v>
      </c>
    </row>
    <row r="14" spans="1:8" x14ac:dyDescent="0.3">
      <c r="A14" t="s">
        <v>151</v>
      </c>
      <c r="B14">
        <v>20.416666666666668</v>
      </c>
      <c r="C14">
        <v>9</v>
      </c>
      <c r="D14">
        <v>3</v>
      </c>
      <c r="E14" s="328">
        <v>0.75</v>
      </c>
      <c r="F14">
        <v>2</v>
      </c>
      <c r="G14">
        <v>4.333333333333333</v>
      </c>
      <c r="H14">
        <v>4</v>
      </c>
    </row>
    <row r="15" spans="1:8" x14ac:dyDescent="0.3">
      <c r="A15" t="s">
        <v>174</v>
      </c>
      <c r="C15">
        <f>SUM(C2:C14)</f>
        <v>111</v>
      </c>
      <c r="D15">
        <f>SUM(D2:D14)</f>
        <v>39</v>
      </c>
      <c r="E15" s="328">
        <f>C15/(C15+D15)</f>
        <v>0.74</v>
      </c>
      <c r="F15">
        <f>SUM(F2:F14)</f>
        <v>21</v>
      </c>
    </row>
    <row r="16" spans="1:8" x14ac:dyDescent="0.3">
      <c r="A16" t="s">
        <v>71</v>
      </c>
      <c r="B16">
        <f>AVERAGE(B2:B14)</f>
        <v>15.439043008273776</v>
      </c>
      <c r="C16">
        <f>AVERAGE(C2:C14)</f>
        <v>8.5384615384615383</v>
      </c>
      <c r="D16">
        <f>AVERAGE(D2:D14)</f>
        <v>3</v>
      </c>
      <c r="E16" s="328">
        <f>AVERAGE(E2:E14)</f>
        <v>0.73670688286072894</v>
      </c>
      <c r="F16">
        <f>AVERAGE(F2:F14)</f>
        <v>1.6153846153846154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95"/>
  <sheetViews>
    <sheetView workbookViewId="0">
      <selection activeCell="L31" sqref="L31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9.109375" style="2"/>
    <col min="4" max="4" width="9.109375" style="3"/>
    <col min="5" max="6" width="8.6640625" style="1" customWidth="1"/>
    <col min="7" max="8" width="10.6640625" style="1" customWidth="1"/>
    <col min="9" max="10" width="8.6640625" style="1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</row>
    <row r="4" spans="1:12" s="1" customFormat="1" ht="15" thickTop="1" x14ac:dyDescent="0.3">
      <c r="A4" s="22" t="s">
        <v>77</v>
      </c>
      <c r="B4" s="26" t="s">
        <v>161</v>
      </c>
      <c r="C4" s="23">
        <v>41521</v>
      </c>
      <c r="D4" s="24" t="s">
        <v>2</v>
      </c>
      <c r="E4" s="25" t="s">
        <v>5</v>
      </c>
      <c r="F4" s="25"/>
      <c r="G4" s="26">
        <v>6</v>
      </c>
      <c r="H4" s="26">
        <v>32</v>
      </c>
      <c r="I4" s="295"/>
      <c r="J4" s="296"/>
      <c r="K4" s="27" t="s">
        <v>70</v>
      </c>
      <c r="L4"/>
    </row>
    <row r="5" spans="1:12" s="1" customFormat="1" x14ac:dyDescent="0.3">
      <c r="A5" s="28" t="s">
        <v>74</v>
      </c>
      <c r="B5" s="32" t="s">
        <v>161</v>
      </c>
      <c r="C5" s="29">
        <v>41528</v>
      </c>
      <c r="D5" s="30" t="s">
        <v>2</v>
      </c>
      <c r="E5" s="31" t="s">
        <v>5</v>
      </c>
      <c r="F5" s="31"/>
      <c r="G5" s="32">
        <v>9</v>
      </c>
      <c r="H5" s="32">
        <v>33</v>
      </c>
      <c r="I5" s="290"/>
      <c r="J5" s="289"/>
      <c r="K5" s="33" t="s">
        <v>70</v>
      </c>
      <c r="L5"/>
    </row>
    <row r="6" spans="1:12" s="1" customFormat="1" x14ac:dyDescent="0.3">
      <c r="A6" s="28" t="s">
        <v>53</v>
      </c>
      <c r="B6" s="32" t="s">
        <v>161</v>
      </c>
      <c r="C6" s="29">
        <v>41535</v>
      </c>
      <c r="D6" s="30" t="s">
        <v>2</v>
      </c>
      <c r="E6" s="31" t="s">
        <v>4</v>
      </c>
      <c r="F6" s="31"/>
      <c r="G6" s="32">
        <v>0</v>
      </c>
      <c r="H6" s="32">
        <v>21</v>
      </c>
      <c r="I6" s="290"/>
      <c r="J6" s="289"/>
      <c r="K6" s="33" t="s">
        <v>70</v>
      </c>
      <c r="L6"/>
    </row>
    <row r="7" spans="1:12" s="1" customFormat="1" x14ac:dyDescent="0.3">
      <c r="A7" s="28" t="s">
        <v>50</v>
      </c>
      <c r="B7" s="32" t="s">
        <v>12</v>
      </c>
      <c r="C7" s="29">
        <v>41543</v>
      </c>
      <c r="D7" s="30" t="s">
        <v>2</v>
      </c>
      <c r="E7" s="34" t="s">
        <v>5</v>
      </c>
      <c r="F7" s="31"/>
      <c r="G7" s="32">
        <v>44</v>
      </c>
      <c r="H7" s="32">
        <v>0</v>
      </c>
      <c r="I7" s="288"/>
      <c r="J7" s="289"/>
      <c r="K7" s="33" t="s">
        <v>70</v>
      </c>
    </row>
    <row r="8" spans="1:12" s="1" customFormat="1" x14ac:dyDescent="0.3">
      <c r="A8" s="28" t="s">
        <v>38</v>
      </c>
      <c r="B8" s="32" t="s">
        <v>49</v>
      </c>
      <c r="C8" s="29">
        <v>41549</v>
      </c>
      <c r="D8" s="30" t="s">
        <v>2</v>
      </c>
      <c r="E8" s="31" t="s">
        <v>4</v>
      </c>
      <c r="F8" s="31"/>
      <c r="G8" s="32">
        <v>50</v>
      </c>
      <c r="H8" s="32">
        <v>8</v>
      </c>
      <c r="I8" s="290"/>
      <c r="J8" s="289"/>
      <c r="K8" s="33" t="s">
        <v>70</v>
      </c>
      <c r="L8"/>
    </row>
    <row r="9" spans="1:12" s="1" customFormat="1" x14ac:dyDescent="0.3">
      <c r="A9" s="28" t="s">
        <v>52</v>
      </c>
      <c r="B9" s="32" t="s">
        <v>161</v>
      </c>
      <c r="C9" s="29">
        <v>41556</v>
      </c>
      <c r="D9" s="30" t="s">
        <v>2</v>
      </c>
      <c r="E9" s="31" t="s">
        <v>5</v>
      </c>
      <c r="F9" s="31"/>
      <c r="G9" s="32">
        <v>21</v>
      </c>
      <c r="H9" s="32">
        <v>6</v>
      </c>
      <c r="I9" s="290"/>
      <c r="J9" s="289"/>
      <c r="K9" s="33" t="s">
        <v>70</v>
      </c>
      <c r="L9"/>
    </row>
    <row r="10" spans="1:12" s="1" customFormat="1" x14ac:dyDescent="0.3">
      <c r="A10" s="28" t="s">
        <v>48</v>
      </c>
      <c r="B10" s="32" t="s">
        <v>49</v>
      </c>
      <c r="C10" s="29">
        <v>41571</v>
      </c>
      <c r="D10" s="30" t="s">
        <v>2</v>
      </c>
      <c r="E10" s="31" t="s">
        <v>4</v>
      </c>
      <c r="F10" s="31"/>
      <c r="G10" s="32">
        <v>14</v>
      </c>
      <c r="H10" s="32">
        <v>56</v>
      </c>
      <c r="I10" s="290"/>
      <c r="J10" s="289"/>
      <c r="K10" s="33" t="s">
        <v>70</v>
      </c>
    </row>
    <row r="11" spans="1:12" s="1" customFormat="1" x14ac:dyDescent="0.3">
      <c r="A11" s="28" t="s">
        <v>73</v>
      </c>
      <c r="B11" s="32" t="s">
        <v>161</v>
      </c>
      <c r="C11" s="29">
        <v>41577</v>
      </c>
      <c r="D11" s="30" t="s">
        <v>2</v>
      </c>
      <c r="E11" s="31" t="s">
        <v>4</v>
      </c>
      <c r="F11" s="31"/>
      <c r="G11" s="32">
        <v>14</v>
      </c>
      <c r="H11" s="32">
        <v>13</v>
      </c>
      <c r="I11" s="290"/>
      <c r="J11" s="289"/>
      <c r="K11" s="33" t="s">
        <v>70</v>
      </c>
      <c r="L11"/>
    </row>
    <row r="12" spans="1:12" s="1" customFormat="1" x14ac:dyDescent="0.3">
      <c r="A12" s="35" t="s">
        <v>54</v>
      </c>
      <c r="B12" s="32" t="s">
        <v>12</v>
      </c>
      <c r="C12" s="29">
        <v>41583</v>
      </c>
      <c r="D12" s="30" t="s">
        <v>2</v>
      </c>
      <c r="E12" s="34" t="s">
        <v>4</v>
      </c>
      <c r="F12" s="34"/>
      <c r="G12" s="32">
        <v>36</v>
      </c>
      <c r="H12" s="32">
        <v>6</v>
      </c>
      <c r="I12" s="286"/>
      <c r="J12" s="287"/>
      <c r="K12" s="36" t="s">
        <v>70</v>
      </c>
      <c r="L12"/>
    </row>
    <row r="13" spans="1:12" s="1" customFormat="1" x14ac:dyDescent="0.3">
      <c r="A13" s="35"/>
      <c r="B13" s="32"/>
      <c r="C13" s="29"/>
      <c r="D13" s="30"/>
      <c r="E13" s="34"/>
      <c r="F13" s="34"/>
      <c r="G13" s="32"/>
      <c r="H13" s="32"/>
      <c r="I13" s="293"/>
      <c r="J13" s="294"/>
      <c r="K13" s="36"/>
      <c r="L13"/>
    </row>
    <row r="14" spans="1:12" s="1" customFormat="1" x14ac:dyDescent="0.3">
      <c r="A14" s="96" t="s">
        <v>55</v>
      </c>
      <c r="B14" s="75"/>
      <c r="C14" s="49" t="s">
        <v>62</v>
      </c>
      <c r="D14" s="56" t="s">
        <v>60</v>
      </c>
      <c r="E14" s="74">
        <v>3</v>
      </c>
      <c r="F14" s="51" t="s">
        <v>64</v>
      </c>
      <c r="G14" s="93">
        <f>SUM(G4:G13)</f>
        <v>194</v>
      </c>
      <c r="H14" s="93">
        <f>SUM(H4:H13)</f>
        <v>175</v>
      </c>
      <c r="I14" s="67" t="s">
        <v>60</v>
      </c>
      <c r="J14" s="90">
        <f>SUM(E14,E16,E18)</f>
        <v>5</v>
      </c>
      <c r="K14" s="100"/>
      <c r="L14"/>
    </row>
    <row r="15" spans="1:12" s="1" customFormat="1" x14ac:dyDescent="0.3">
      <c r="A15" s="47"/>
      <c r="B15" s="77"/>
      <c r="C15" s="66"/>
      <c r="D15" s="57" t="s">
        <v>61</v>
      </c>
      <c r="E15" s="76">
        <v>2</v>
      </c>
      <c r="F15" s="70"/>
      <c r="G15" s="94">
        <f>AVERAGE(G4:G13)</f>
        <v>21.555555555555557</v>
      </c>
      <c r="H15" s="94">
        <f>AVERAGE(H4:H13)</f>
        <v>19.444444444444443</v>
      </c>
      <c r="I15" s="68" t="s">
        <v>61</v>
      </c>
      <c r="J15" s="91">
        <f>SUM(E15,E17,E19)</f>
        <v>4</v>
      </c>
      <c r="K15" s="101"/>
      <c r="L15"/>
    </row>
    <row r="16" spans="1:12" s="1" customFormat="1" x14ac:dyDescent="0.3">
      <c r="A16" s="47"/>
      <c r="B16" s="77"/>
      <c r="C16" s="49" t="s">
        <v>63</v>
      </c>
      <c r="D16" s="55" t="s">
        <v>60</v>
      </c>
      <c r="E16" s="74">
        <v>2</v>
      </c>
      <c r="F16" s="51" t="s">
        <v>65</v>
      </c>
      <c r="G16" s="93">
        <v>0</v>
      </c>
      <c r="H16" s="93">
        <v>0</v>
      </c>
      <c r="I16" s="67" t="s">
        <v>60</v>
      </c>
      <c r="J16" s="90">
        <v>0</v>
      </c>
      <c r="K16" s="101"/>
      <c r="L16"/>
    </row>
    <row r="17" spans="1:12" s="1" customFormat="1" x14ac:dyDescent="0.3">
      <c r="A17" s="47"/>
      <c r="B17" s="77"/>
      <c r="C17" s="66"/>
      <c r="D17" s="58" t="s">
        <v>61</v>
      </c>
      <c r="E17" s="76">
        <v>2</v>
      </c>
      <c r="F17" s="71"/>
      <c r="G17" s="94">
        <v>0</v>
      </c>
      <c r="H17" s="94">
        <v>0</v>
      </c>
      <c r="I17" s="68" t="s">
        <v>61</v>
      </c>
      <c r="J17" s="91">
        <v>5</v>
      </c>
      <c r="K17" s="101"/>
      <c r="L17"/>
    </row>
    <row r="18" spans="1:12" s="1" customFormat="1" x14ac:dyDescent="0.3">
      <c r="A18" s="47"/>
      <c r="B18" s="77"/>
      <c r="C18" s="49" t="s">
        <v>66</v>
      </c>
      <c r="D18" s="55" t="s">
        <v>60</v>
      </c>
      <c r="E18" s="74">
        <v>0</v>
      </c>
      <c r="F18" s="51" t="s">
        <v>67</v>
      </c>
      <c r="G18" s="93">
        <f>SUM(G13:G13)</f>
        <v>0</v>
      </c>
      <c r="H18" s="93">
        <f>SUM(H13:H13)</f>
        <v>0</v>
      </c>
      <c r="I18" s="67" t="s">
        <v>60</v>
      </c>
      <c r="J18" s="90">
        <v>0</v>
      </c>
      <c r="K18" s="101"/>
      <c r="L18"/>
    </row>
    <row r="19" spans="1:12" s="1" customFormat="1" ht="15" thickBot="1" x14ac:dyDescent="0.35">
      <c r="A19" s="45"/>
      <c r="B19" s="79"/>
      <c r="C19" s="50"/>
      <c r="D19" s="59" t="s">
        <v>61</v>
      </c>
      <c r="E19" s="78">
        <v>0</v>
      </c>
      <c r="F19" s="54"/>
      <c r="G19" s="95">
        <v>0</v>
      </c>
      <c r="H19" s="95">
        <v>0</v>
      </c>
      <c r="I19" s="69" t="s">
        <v>61</v>
      </c>
      <c r="J19" s="92">
        <v>0</v>
      </c>
      <c r="K19" s="102"/>
      <c r="L19"/>
    </row>
    <row r="20" spans="1:12" s="1" customFormat="1" ht="15" thickTop="1" x14ac:dyDescent="0.3">
      <c r="A20" s="104"/>
      <c r="B20" s="108"/>
      <c r="C20" s="105"/>
      <c r="D20" s="106"/>
      <c r="E20" s="107"/>
      <c r="F20" s="107"/>
      <c r="G20" s="108"/>
      <c r="H20" s="108"/>
      <c r="I20" s="107"/>
      <c r="J20" s="107"/>
      <c r="K20" s="107"/>
      <c r="L20"/>
    </row>
    <row r="21" spans="1:12" s="1" customFormat="1" ht="15" thickBot="1" x14ac:dyDescent="0.35">
      <c r="A21" s="109"/>
      <c r="B21" s="113"/>
      <c r="C21" s="110"/>
      <c r="D21" s="111"/>
      <c r="E21" s="112"/>
      <c r="F21" s="112"/>
      <c r="G21" s="113"/>
      <c r="H21" s="113"/>
      <c r="I21" s="112"/>
      <c r="J21" s="112"/>
      <c r="K21" s="112"/>
      <c r="L21"/>
    </row>
    <row r="22" spans="1:12" s="1" customFormat="1" ht="15" thickTop="1" x14ac:dyDescent="0.3">
      <c r="A22" s="35" t="s">
        <v>41</v>
      </c>
      <c r="B22" s="32" t="s">
        <v>34</v>
      </c>
      <c r="C22" s="29">
        <v>41514</v>
      </c>
      <c r="D22" s="30" t="s">
        <v>1</v>
      </c>
      <c r="E22" s="34" t="s">
        <v>4</v>
      </c>
      <c r="F22" s="34"/>
      <c r="G22" s="32">
        <v>15</v>
      </c>
      <c r="H22" s="32">
        <v>25</v>
      </c>
      <c r="I22" s="284"/>
      <c r="J22" s="285"/>
      <c r="K22" s="36" t="s">
        <v>70</v>
      </c>
      <c r="L22"/>
    </row>
    <row r="23" spans="1:12" x14ac:dyDescent="0.3">
      <c r="A23" s="35" t="s">
        <v>42</v>
      </c>
      <c r="B23" s="32" t="s">
        <v>49</v>
      </c>
      <c r="C23" s="29">
        <v>41521</v>
      </c>
      <c r="D23" s="30" t="s">
        <v>1</v>
      </c>
      <c r="E23" s="34" t="s">
        <v>5</v>
      </c>
      <c r="F23" s="34"/>
      <c r="G23" s="32">
        <v>7</v>
      </c>
      <c r="H23" s="32">
        <v>48</v>
      </c>
      <c r="I23" s="286"/>
      <c r="J23" s="287"/>
      <c r="K23" s="36" t="s">
        <v>70</v>
      </c>
    </row>
    <row r="24" spans="1:12" x14ac:dyDescent="0.3">
      <c r="A24" s="35" t="s">
        <v>33</v>
      </c>
      <c r="B24" s="32" t="s">
        <v>34</v>
      </c>
      <c r="C24" s="29">
        <v>41535</v>
      </c>
      <c r="D24" s="30" t="s">
        <v>1</v>
      </c>
      <c r="E24" s="34" t="s">
        <v>4</v>
      </c>
      <c r="F24" s="34"/>
      <c r="G24" s="32">
        <v>34</v>
      </c>
      <c r="H24" s="32">
        <v>0</v>
      </c>
      <c r="I24" s="286"/>
      <c r="J24" s="287"/>
      <c r="K24" s="36" t="s">
        <v>70</v>
      </c>
    </row>
    <row r="25" spans="1:12" x14ac:dyDescent="0.3">
      <c r="A25" s="28" t="s">
        <v>50</v>
      </c>
      <c r="B25" s="32" t="s">
        <v>12</v>
      </c>
      <c r="C25" s="29">
        <v>41542</v>
      </c>
      <c r="D25" s="30" t="s">
        <v>1</v>
      </c>
      <c r="E25" s="34" t="s">
        <v>4</v>
      </c>
      <c r="F25" s="31"/>
      <c r="G25" s="32">
        <v>41</v>
      </c>
      <c r="H25" s="32">
        <v>16</v>
      </c>
      <c r="I25" s="288"/>
      <c r="J25" s="289"/>
      <c r="K25" s="33" t="s">
        <v>70</v>
      </c>
    </row>
    <row r="26" spans="1:12" x14ac:dyDescent="0.3">
      <c r="A26" s="35" t="s">
        <v>43</v>
      </c>
      <c r="B26" s="32" t="s">
        <v>14</v>
      </c>
      <c r="C26" s="29">
        <v>41549</v>
      </c>
      <c r="D26" s="30" t="s">
        <v>1</v>
      </c>
      <c r="E26" s="34" t="s">
        <v>5</v>
      </c>
      <c r="F26" s="34"/>
      <c r="G26" s="32">
        <v>19</v>
      </c>
      <c r="H26" s="32">
        <v>69</v>
      </c>
      <c r="I26" s="286"/>
      <c r="J26" s="287"/>
      <c r="K26" s="36" t="s">
        <v>70</v>
      </c>
    </row>
    <row r="27" spans="1:12" x14ac:dyDescent="0.3">
      <c r="A27" s="28" t="s">
        <v>38</v>
      </c>
      <c r="B27" s="32" t="s">
        <v>49</v>
      </c>
      <c r="C27" s="29">
        <v>41563</v>
      </c>
      <c r="D27" s="30" t="s">
        <v>1</v>
      </c>
      <c r="E27" s="31" t="s">
        <v>5</v>
      </c>
      <c r="F27" s="31"/>
      <c r="G27" s="32">
        <v>6</v>
      </c>
      <c r="H27" s="32">
        <v>40</v>
      </c>
      <c r="I27" s="290"/>
      <c r="J27" s="289"/>
      <c r="K27" s="33" t="s">
        <v>70</v>
      </c>
    </row>
    <row r="28" spans="1:12" x14ac:dyDescent="0.3">
      <c r="A28" s="28" t="s">
        <v>48</v>
      </c>
      <c r="B28" s="32" t="s">
        <v>49</v>
      </c>
      <c r="C28" s="29">
        <v>41570</v>
      </c>
      <c r="D28" s="30" t="s">
        <v>1</v>
      </c>
      <c r="E28" s="31" t="s">
        <v>4</v>
      </c>
      <c r="F28" s="31"/>
      <c r="G28" s="32">
        <v>14</v>
      </c>
      <c r="H28" s="32">
        <v>42</v>
      </c>
      <c r="I28" s="290"/>
      <c r="J28" s="289"/>
      <c r="K28" s="33" t="s">
        <v>70</v>
      </c>
    </row>
    <row r="29" spans="1:12" x14ac:dyDescent="0.3">
      <c r="A29" s="35" t="s">
        <v>76</v>
      </c>
      <c r="B29" s="32" t="s">
        <v>34</v>
      </c>
      <c r="C29" s="29">
        <v>41576</v>
      </c>
      <c r="D29" s="30" t="s">
        <v>1</v>
      </c>
      <c r="E29" s="34" t="s">
        <v>44</v>
      </c>
      <c r="F29" s="34"/>
      <c r="G29" s="32">
        <v>7</v>
      </c>
      <c r="H29" s="32">
        <v>14</v>
      </c>
      <c r="I29" s="286"/>
      <c r="J29" s="287"/>
      <c r="K29" s="36" t="s">
        <v>70</v>
      </c>
    </row>
    <row r="30" spans="1:12" x14ac:dyDescent="0.3">
      <c r="A30" s="37" t="s">
        <v>45</v>
      </c>
      <c r="B30" s="41" t="s">
        <v>14</v>
      </c>
      <c r="C30" s="38">
        <v>41584</v>
      </c>
      <c r="D30" s="39" t="s">
        <v>1</v>
      </c>
      <c r="E30" s="40" t="s">
        <v>5</v>
      </c>
      <c r="F30" s="40"/>
      <c r="G30" s="41">
        <v>20</v>
      </c>
      <c r="H30" s="41">
        <v>32</v>
      </c>
      <c r="I30" s="291"/>
      <c r="J30" s="292"/>
      <c r="K30" s="42" t="s">
        <v>70</v>
      </c>
    </row>
    <row r="31" spans="1:12" x14ac:dyDescent="0.3">
      <c r="A31" s="60"/>
      <c r="B31" s="64"/>
      <c r="C31" s="61"/>
      <c r="D31" s="62"/>
      <c r="E31" s="63"/>
      <c r="F31" s="63"/>
      <c r="G31" s="64"/>
      <c r="H31" s="64"/>
      <c r="I31" s="293"/>
      <c r="J31" s="294"/>
      <c r="K31" s="65"/>
    </row>
    <row r="32" spans="1:12" s="18" customFormat="1" x14ac:dyDescent="0.3">
      <c r="A32" s="43" t="s">
        <v>59</v>
      </c>
      <c r="B32" s="44"/>
      <c r="C32" s="49" t="s">
        <v>62</v>
      </c>
      <c r="D32" s="56" t="s">
        <v>60</v>
      </c>
      <c r="E32" s="74">
        <v>2</v>
      </c>
      <c r="F32" s="51" t="s">
        <v>64</v>
      </c>
      <c r="G32" s="93">
        <f>SUM(G22:G31)</f>
        <v>163</v>
      </c>
      <c r="H32" s="93">
        <f>SUM(H22:H31)</f>
        <v>286</v>
      </c>
      <c r="I32" s="67" t="s">
        <v>60</v>
      </c>
      <c r="J32" s="74">
        <v>2</v>
      </c>
      <c r="K32" s="100"/>
    </row>
    <row r="33" spans="1:12" s="18" customFormat="1" x14ac:dyDescent="0.3">
      <c r="A33" s="47"/>
      <c r="B33" s="48"/>
      <c r="C33" s="66"/>
      <c r="D33" s="57" t="s">
        <v>61</v>
      </c>
      <c r="E33" s="76">
        <v>2</v>
      </c>
      <c r="F33" s="70"/>
      <c r="G33" s="94">
        <f>AVERAGE(G22:G31)</f>
        <v>18.111111111111111</v>
      </c>
      <c r="H33" s="94">
        <f>AVERAGE(H22:H31)</f>
        <v>31.777777777777779</v>
      </c>
      <c r="I33" s="68" t="s">
        <v>61</v>
      </c>
      <c r="J33" s="227">
        <v>7</v>
      </c>
      <c r="K33" s="101"/>
    </row>
    <row r="34" spans="1:12" s="18" customFormat="1" x14ac:dyDescent="0.3">
      <c r="A34" s="47"/>
      <c r="B34" s="48"/>
      <c r="C34" s="49" t="s">
        <v>63</v>
      </c>
      <c r="D34" s="55" t="s">
        <v>60</v>
      </c>
      <c r="E34" s="74">
        <v>0</v>
      </c>
      <c r="F34" s="51" t="s">
        <v>65</v>
      </c>
      <c r="G34" s="93">
        <v>0</v>
      </c>
      <c r="H34" s="93">
        <v>0</v>
      </c>
      <c r="I34" s="67" t="s">
        <v>60</v>
      </c>
      <c r="J34" s="93">
        <v>0</v>
      </c>
      <c r="K34" s="228"/>
    </row>
    <row r="35" spans="1:12" s="18" customFormat="1" x14ac:dyDescent="0.3">
      <c r="A35" s="47"/>
      <c r="B35" s="48"/>
      <c r="C35" s="66"/>
      <c r="D35" s="58" t="s">
        <v>61</v>
      </c>
      <c r="E35" s="76">
        <v>4</v>
      </c>
      <c r="F35" s="71"/>
      <c r="G35" s="94">
        <v>0</v>
      </c>
      <c r="H35" s="94">
        <v>0</v>
      </c>
      <c r="I35" s="68" t="s">
        <v>61</v>
      </c>
      <c r="J35" s="227">
        <v>0</v>
      </c>
      <c r="K35" s="101"/>
    </row>
    <row r="36" spans="1:12" s="18" customFormat="1" x14ac:dyDescent="0.3">
      <c r="A36" s="47"/>
      <c r="B36" s="48"/>
      <c r="C36" s="49" t="s">
        <v>66</v>
      </c>
      <c r="D36" s="55" t="s">
        <v>60</v>
      </c>
      <c r="E36" s="74">
        <v>0</v>
      </c>
      <c r="F36" s="51" t="s">
        <v>67</v>
      </c>
      <c r="G36" s="93">
        <v>0</v>
      </c>
      <c r="H36" s="93">
        <v>0</v>
      </c>
      <c r="I36" s="67" t="s">
        <v>60</v>
      </c>
      <c r="J36" s="74">
        <v>0</v>
      </c>
      <c r="K36" s="101"/>
    </row>
    <row r="37" spans="1:12" s="18" customFormat="1" ht="15" thickBot="1" x14ac:dyDescent="0.35">
      <c r="A37" s="45"/>
      <c r="B37" s="46"/>
      <c r="C37" s="50"/>
      <c r="D37" s="59" t="s">
        <v>61</v>
      </c>
      <c r="E37" s="78">
        <v>1</v>
      </c>
      <c r="F37" s="54"/>
      <c r="G37" s="95">
        <v>0</v>
      </c>
      <c r="H37" s="95">
        <v>0</v>
      </c>
      <c r="I37" s="69" t="s">
        <v>61</v>
      </c>
      <c r="J37" s="78">
        <v>0</v>
      </c>
      <c r="K37" s="102"/>
    </row>
    <row r="38" spans="1:12" ht="15" thickTop="1" x14ac:dyDescent="0.3">
      <c r="A38" s="4"/>
      <c r="E38" s="6"/>
      <c r="F38" s="6"/>
      <c r="I38" s="6"/>
      <c r="J38" s="6"/>
      <c r="K38" s="6"/>
    </row>
    <row r="39" spans="1:12" x14ac:dyDescent="0.3">
      <c r="A39" s="4"/>
      <c r="E39" s="6"/>
      <c r="F39" s="6"/>
      <c r="I39" s="6"/>
      <c r="J39" s="6"/>
      <c r="K39" s="6"/>
    </row>
    <row r="40" spans="1:12" x14ac:dyDescent="0.3">
      <c r="A40" s="5"/>
      <c r="E40" s="6"/>
      <c r="F40" s="6"/>
      <c r="J40" s="6"/>
      <c r="K40" s="6"/>
      <c r="L40" s="1"/>
    </row>
    <row r="41" spans="1:12" x14ac:dyDescent="0.3">
      <c r="A41" s="4"/>
      <c r="E41" s="6"/>
      <c r="F41" s="6"/>
      <c r="I41" s="6"/>
      <c r="J41" s="6"/>
      <c r="K41" s="6"/>
    </row>
    <row r="42" spans="1:12" x14ac:dyDescent="0.3">
      <c r="A42" s="5"/>
      <c r="E42" s="7"/>
      <c r="F42" s="7"/>
      <c r="I42" s="7"/>
      <c r="J42" s="7"/>
      <c r="K42" s="7"/>
    </row>
    <row r="43" spans="1:12" x14ac:dyDescent="0.3">
      <c r="A43" s="4"/>
      <c r="E43" s="6"/>
      <c r="F43" s="6"/>
      <c r="I43" s="6"/>
      <c r="J43" s="6"/>
      <c r="K43" s="6"/>
    </row>
    <row r="44" spans="1:12" x14ac:dyDescent="0.3">
      <c r="A44" s="4"/>
      <c r="E44" s="6"/>
      <c r="F44" s="6"/>
      <c r="I44" s="6"/>
      <c r="J44" s="6"/>
      <c r="K44" s="6"/>
    </row>
    <row r="45" spans="1:12" x14ac:dyDescent="0.3">
      <c r="A45" s="4"/>
      <c r="E45" s="6"/>
      <c r="F45" s="6"/>
      <c r="I45" s="6"/>
      <c r="J45" s="6"/>
      <c r="K45" s="6"/>
      <c r="L45" s="1"/>
    </row>
    <row r="46" spans="1:12" x14ac:dyDescent="0.3">
      <c r="A46" s="5"/>
      <c r="E46" s="7"/>
      <c r="F46" s="7"/>
      <c r="I46" s="6"/>
      <c r="J46" s="7"/>
      <c r="K46" s="7"/>
    </row>
    <row r="47" spans="1:12" x14ac:dyDescent="0.3">
      <c r="A47" s="5"/>
      <c r="E47" s="7"/>
      <c r="F47" s="7"/>
      <c r="I47" s="7"/>
      <c r="J47" s="7"/>
      <c r="K47" s="7"/>
    </row>
    <row r="48" spans="1:12" x14ac:dyDescent="0.3">
      <c r="A48" s="4"/>
      <c r="E48" s="6"/>
      <c r="F48" s="6"/>
      <c r="I48" s="6"/>
      <c r="J48" s="6"/>
      <c r="K48" s="6"/>
    </row>
    <row r="49" spans="1:12" s="18" customFormat="1" x14ac:dyDescent="0.3">
      <c r="A49" s="21"/>
      <c r="B49" s="9"/>
      <c r="C49" s="10"/>
      <c r="D49" s="11"/>
      <c r="E49" s="17"/>
      <c r="F49" s="16"/>
      <c r="G49" s="9"/>
      <c r="H49" s="9"/>
      <c r="I49" s="9"/>
      <c r="J49" s="17"/>
      <c r="K49" s="16"/>
    </row>
    <row r="50" spans="1:12" s="18" customFormat="1" x14ac:dyDescent="0.3">
      <c r="A50" s="21"/>
      <c r="B50" s="9"/>
      <c r="C50" s="10"/>
      <c r="D50" s="11"/>
      <c r="E50" s="17"/>
      <c r="F50" s="16"/>
      <c r="G50" s="9"/>
      <c r="H50" s="9"/>
      <c r="I50" s="17"/>
      <c r="J50" s="17"/>
      <c r="K50" s="16"/>
    </row>
    <row r="51" spans="1:12" x14ac:dyDescent="0.3">
      <c r="A51" s="4"/>
      <c r="E51" s="6"/>
      <c r="F51" s="6"/>
      <c r="I51" s="6"/>
      <c r="J51" s="6"/>
      <c r="K51" s="6"/>
    </row>
    <row r="52" spans="1:12" x14ac:dyDescent="0.3">
      <c r="A52" s="4"/>
      <c r="E52" s="6"/>
      <c r="F52" s="6"/>
      <c r="I52" s="6"/>
      <c r="J52" s="6"/>
      <c r="K52" s="7"/>
    </row>
    <row r="53" spans="1:12" x14ac:dyDescent="0.3">
      <c r="A53" s="5"/>
      <c r="E53" s="7"/>
      <c r="L53" s="1"/>
    </row>
    <row r="54" spans="1:12" x14ac:dyDescent="0.3">
      <c r="A54" s="4"/>
      <c r="E54" s="6"/>
      <c r="F54" s="6"/>
      <c r="I54" s="6"/>
      <c r="J54" s="6"/>
      <c r="K54" s="6"/>
    </row>
    <row r="55" spans="1:12" x14ac:dyDescent="0.3">
      <c r="A55" s="4"/>
      <c r="E55" s="6"/>
      <c r="F55" s="6"/>
      <c r="I55" s="6"/>
      <c r="J55" s="6"/>
      <c r="K55" s="7"/>
    </row>
    <row r="56" spans="1:12" x14ac:dyDescent="0.3">
      <c r="A56" s="5"/>
      <c r="E56" s="7"/>
      <c r="F56" s="7"/>
      <c r="I56" s="7"/>
      <c r="J56" s="7"/>
      <c r="K56" s="7"/>
    </row>
    <row r="57" spans="1:12" x14ac:dyDescent="0.3">
      <c r="A57" s="4"/>
      <c r="E57" s="6"/>
      <c r="F57" s="6"/>
      <c r="I57" s="6"/>
      <c r="J57" s="6"/>
      <c r="K57" s="6"/>
      <c r="L57" s="1"/>
    </row>
    <row r="58" spans="1:12" x14ac:dyDescent="0.3">
      <c r="A58" s="4"/>
      <c r="E58" s="6"/>
      <c r="F58" s="6"/>
      <c r="I58" s="6"/>
      <c r="J58" s="6"/>
      <c r="K58" s="6"/>
    </row>
    <row r="59" spans="1:12" x14ac:dyDescent="0.3">
      <c r="A59" s="5"/>
      <c r="E59" s="7"/>
      <c r="F59" s="7"/>
      <c r="I59" s="6"/>
      <c r="J59" s="7"/>
      <c r="K59" s="7"/>
      <c r="L59" s="1"/>
    </row>
    <row r="60" spans="1:12" x14ac:dyDescent="0.3">
      <c r="A60" s="5"/>
      <c r="E60" s="7"/>
      <c r="F60" s="7"/>
      <c r="I60" s="7"/>
      <c r="J60" s="6"/>
      <c r="K60" s="6"/>
    </row>
    <row r="61" spans="1:12" x14ac:dyDescent="0.3">
      <c r="A61" s="4"/>
      <c r="E61" s="6"/>
      <c r="F61" s="6"/>
      <c r="I61" s="6"/>
      <c r="J61" s="6"/>
      <c r="K61" s="6"/>
    </row>
    <row r="62" spans="1:12" s="18" customFormat="1" x14ac:dyDescent="0.3">
      <c r="A62" s="21"/>
      <c r="B62" s="9"/>
      <c r="C62" s="10"/>
      <c r="D62" s="11"/>
      <c r="E62" s="17"/>
      <c r="F62" s="16"/>
      <c r="G62" s="9"/>
      <c r="H62" s="9"/>
      <c r="I62" s="9"/>
      <c r="J62" s="17"/>
      <c r="K62" s="16"/>
    </row>
    <row r="63" spans="1:12" s="18" customFormat="1" x14ac:dyDescent="0.3">
      <c r="A63" s="21"/>
      <c r="B63" s="9"/>
      <c r="C63" s="10"/>
      <c r="D63" s="11"/>
      <c r="E63" s="17"/>
      <c r="F63" s="16"/>
      <c r="G63" s="9"/>
      <c r="H63" s="9"/>
      <c r="I63" s="17"/>
      <c r="J63" s="17"/>
      <c r="K63" s="16"/>
    </row>
    <row r="64" spans="1:12" x14ac:dyDescent="0.3">
      <c r="A64" s="4"/>
      <c r="E64" s="6"/>
      <c r="F64" s="6"/>
      <c r="I64" s="6"/>
      <c r="J64" s="6"/>
      <c r="K64" s="6"/>
    </row>
    <row r="65" spans="1:12" x14ac:dyDescent="0.3">
      <c r="A65" s="4"/>
      <c r="E65" s="6"/>
      <c r="F65" s="6"/>
      <c r="I65" s="6"/>
      <c r="J65" s="6"/>
      <c r="K65" s="6"/>
    </row>
    <row r="66" spans="1:12" x14ac:dyDescent="0.3">
      <c r="A66" s="5"/>
      <c r="E66" s="7"/>
      <c r="F66" s="7"/>
      <c r="I66" s="7"/>
      <c r="J66" s="7"/>
      <c r="K66" s="7"/>
    </row>
    <row r="67" spans="1:12" x14ac:dyDescent="0.3">
      <c r="A67" s="4"/>
      <c r="E67" s="6"/>
      <c r="F67" s="6"/>
      <c r="I67" s="6"/>
      <c r="J67" s="6"/>
      <c r="K67" s="6"/>
    </row>
    <row r="68" spans="1:12" x14ac:dyDescent="0.3">
      <c r="A68" s="4"/>
      <c r="E68" s="6"/>
      <c r="F68" s="6"/>
      <c r="I68" s="6"/>
      <c r="J68" s="6"/>
      <c r="K68" s="6"/>
    </row>
    <row r="69" spans="1:12" x14ac:dyDescent="0.3">
      <c r="F69" s="6"/>
      <c r="I69" s="6"/>
      <c r="K69" s="6"/>
      <c r="L69" s="1"/>
    </row>
    <row r="70" spans="1:12" x14ac:dyDescent="0.3">
      <c r="A70" s="5"/>
      <c r="E70" s="7"/>
      <c r="F70" s="7"/>
      <c r="I70" s="7"/>
      <c r="J70" s="7"/>
      <c r="K70" s="7"/>
    </row>
    <row r="71" spans="1:12" x14ac:dyDescent="0.3">
      <c r="A71" s="4"/>
      <c r="E71" s="6"/>
      <c r="F71" s="6"/>
      <c r="I71" s="7"/>
      <c r="J71" s="7"/>
      <c r="K71" s="6"/>
    </row>
    <row r="72" spans="1:12" x14ac:dyDescent="0.3">
      <c r="A72" s="4"/>
      <c r="E72" s="6"/>
      <c r="F72" s="6"/>
      <c r="I72" s="6"/>
      <c r="J72" s="6"/>
      <c r="K72" s="6"/>
    </row>
    <row r="73" spans="1:12" x14ac:dyDescent="0.3">
      <c r="A73" s="4"/>
      <c r="E73" s="6"/>
      <c r="F73" s="6"/>
      <c r="I73" s="7"/>
      <c r="J73" s="7"/>
      <c r="K73" s="6"/>
    </row>
    <row r="74" spans="1:12" x14ac:dyDescent="0.3">
      <c r="A74" s="4"/>
      <c r="E74" s="6"/>
      <c r="F74" s="6"/>
      <c r="I74" s="6"/>
      <c r="J74" s="6"/>
      <c r="K74" s="6"/>
    </row>
    <row r="75" spans="1:12" s="18" customFormat="1" x14ac:dyDescent="0.3">
      <c r="A75" s="21"/>
      <c r="B75" s="9"/>
      <c r="C75" s="10"/>
      <c r="D75" s="11"/>
      <c r="E75" s="17"/>
      <c r="F75" s="16"/>
      <c r="G75" s="9"/>
      <c r="H75" s="9"/>
      <c r="I75" s="9"/>
      <c r="J75" s="17"/>
      <c r="K75" s="16"/>
    </row>
    <row r="76" spans="1:12" s="18" customFormat="1" x14ac:dyDescent="0.3">
      <c r="A76" s="21"/>
      <c r="B76" s="9"/>
      <c r="C76" s="10"/>
      <c r="D76" s="11"/>
      <c r="E76" s="17"/>
      <c r="F76" s="16"/>
      <c r="G76" s="9"/>
      <c r="H76" s="9"/>
      <c r="I76" s="17"/>
      <c r="J76" s="17"/>
      <c r="K76" s="16"/>
    </row>
    <row r="77" spans="1:12" x14ac:dyDescent="0.3">
      <c r="A77" s="4"/>
      <c r="E77" s="6"/>
      <c r="F77" s="6"/>
      <c r="I77" s="6"/>
      <c r="J77" s="6"/>
      <c r="K77" s="6"/>
    </row>
    <row r="78" spans="1:12" x14ac:dyDescent="0.3">
      <c r="I78" s="6"/>
    </row>
    <row r="79" spans="1:12" x14ac:dyDescent="0.3">
      <c r="L79" s="1"/>
    </row>
    <row r="81" spans="1:12" x14ac:dyDescent="0.3">
      <c r="A81" s="4"/>
      <c r="E81" s="6"/>
      <c r="F81" s="6"/>
      <c r="I81" s="6"/>
      <c r="J81" s="6"/>
      <c r="K81" s="6"/>
    </row>
    <row r="82" spans="1:12" x14ac:dyDescent="0.3">
      <c r="I82" s="6"/>
    </row>
    <row r="83" spans="1:12" x14ac:dyDescent="0.3">
      <c r="I83" s="6"/>
    </row>
    <row r="84" spans="1:12" x14ac:dyDescent="0.3">
      <c r="I84" s="6"/>
    </row>
    <row r="85" spans="1:12" x14ac:dyDescent="0.3">
      <c r="I85" s="6"/>
    </row>
    <row r="86" spans="1:12" x14ac:dyDescent="0.3">
      <c r="I86" s="6"/>
      <c r="L86" s="1"/>
    </row>
    <row r="87" spans="1:12" x14ac:dyDescent="0.3">
      <c r="I87" s="6"/>
    </row>
    <row r="88" spans="1:12" s="18" customFormat="1" x14ac:dyDescent="0.3">
      <c r="A88" s="15"/>
      <c r="B88" s="9"/>
      <c r="C88" s="10"/>
      <c r="D88" s="11"/>
      <c r="E88" s="17"/>
      <c r="F88" s="16"/>
      <c r="G88" s="9"/>
      <c r="H88" s="9"/>
      <c r="I88" s="9"/>
      <c r="J88" s="17"/>
      <c r="K88" s="16"/>
    </row>
    <row r="89" spans="1:12" s="18" customFormat="1" x14ac:dyDescent="0.3">
      <c r="A89" s="15"/>
      <c r="B89" s="9"/>
      <c r="C89" s="10"/>
      <c r="D89" s="11"/>
      <c r="E89" s="17"/>
      <c r="F89" s="16"/>
      <c r="G89" s="9"/>
      <c r="H89" s="9"/>
      <c r="I89" s="17"/>
      <c r="J89" s="17"/>
      <c r="K89" s="16"/>
    </row>
    <row r="90" spans="1:12" x14ac:dyDescent="0.3">
      <c r="A90" s="4"/>
      <c r="E90" s="6"/>
      <c r="F90" s="6"/>
      <c r="I90" s="6"/>
      <c r="J90" s="6"/>
      <c r="K90" s="6"/>
    </row>
    <row r="91" spans="1:12" s="18" customFormat="1" x14ac:dyDescent="0.3">
      <c r="A91" s="20"/>
      <c r="B91" s="9"/>
      <c r="C91" s="10"/>
      <c r="D91" s="11"/>
      <c r="E91" s="17"/>
      <c r="F91" s="19"/>
      <c r="G91" s="9"/>
      <c r="H91" s="9"/>
      <c r="I91" s="9"/>
      <c r="J91" s="17"/>
      <c r="K91" s="19"/>
    </row>
    <row r="92" spans="1:12" x14ac:dyDescent="0.3">
      <c r="A92" s="4"/>
      <c r="D92" s="11"/>
      <c r="E92" s="17"/>
      <c r="F92" s="6"/>
      <c r="I92" s="17"/>
      <c r="J92" s="17"/>
      <c r="K92" s="6"/>
    </row>
    <row r="93" spans="1:12" x14ac:dyDescent="0.3">
      <c r="A93" s="5"/>
      <c r="E93" s="7"/>
      <c r="F93" s="7"/>
      <c r="I93" s="7"/>
      <c r="J93" s="7"/>
      <c r="K93" s="7"/>
    </row>
    <row r="94" spans="1:12" x14ac:dyDescent="0.3">
      <c r="A94" s="5"/>
      <c r="E94" s="7"/>
      <c r="F94" s="7"/>
      <c r="I94" s="7"/>
      <c r="J94" s="7"/>
      <c r="K94" s="7"/>
    </row>
    <row r="95" spans="1:12" x14ac:dyDescent="0.3">
      <c r="A95" s="4"/>
      <c r="E95" s="6"/>
      <c r="F95" s="6"/>
      <c r="I95" s="6"/>
      <c r="J95" s="6"/>
      <c r="K95" s="6"/>
    </row>
  </sheetData>
  <sortState xmlns:xlrd2="http://schemas.microsoft.com/office/spreadsheetml/2017/richdata2" ref="A4:K70">
    <sortCondition ref="D4:D70"/>
    <sortCondition ref="C4:C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AD65-B39B-404A-8324-8139883F9542}">
  <sheetPr>
    <pageSetUpPr fitToPage="1"/>
  </sheetPr>
  <dimension ref="B2:M85"/>
  <sheetViews>
    <sheetView topLeftCell="C1" workbookViewId="0">
      <selection activeCell="G5" sqref="G5"/>
    </sheetView>
  </sheetViews>
  <sheetFormatPr defaultColWidth="8.6640625" defaultRowHeight="14.4" x14ac:dyDescent="0.3"/>
  <cols>
    <col min="1" max="1" width="3.6640625" customWidth="1"/>
    <col min="2" max="2" width="12.6640625" style="192" customWidth="1"/>
    <col min="3" max="4" width="8.5546875" style="1" customWidth="1"/>
    <col min="5" max="9" width="10.6640625" style="1" customWidth="1"/>
    <col min="10" max="12" width="10.6640625" style="114" customWidth="1"/>
  </cols>
  <sheetData>
    <row r="2" spans="2:12" s="118" customFormat="1" ht="18.600000000000001" thickBot="1" x14ac:dyDescent="0.35">
      <c r="B2" s="329" t="s">
        <v>138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2:12" s="9" customFormat="1" ht="15" thickTop="1" x14ac:dyDescent="0.3">
      <c r="B3" s="119"/>
      <c r="C3" s="330" t="s">
        <v>131</v>
      </c>
      <c r="D3" s="331"/>
      <c r="E3" s="332" t="s">
        <v>132</v>
      </c>
      <c r="F3" s="333"/>
      <c r="G3" s="331"/>
      <c r="H3" s="330" t="s">
        <v>133</v>
      </c>
      <c r="I3" s="331"/>
      <c r="J3" s="330" t="s">
        <v>71</v>
      </c>
      <c r="K3" s="331"/>
      <c r="L3" s="120"/>
    </row>
    <row r="4" spans="2:12" s="9" customFormat="1" ht="15" thickBot="1" x14ac:dyDescent="0.35">
      <c r="B4" s="121" t="s">
        <v>16</v>
      </c>
      <c r="C4" s="122" t="s">
        <v>11</v>
      </c>
      <c r="D4" s="123" t="s">
        <v>9</v>
      </c>
      <c r="E4" s="124" t="s">
        <v>72</v>
      </c>
      <c r="F4" s="125" t="s">
        <v>60</v>
      </c>
      <c r="G4" s="125" t="s">
        <v>61</v>
      </c>
      <c r="H4" s="125" t="s">
        <v>17</v>
      </c>
      <c r="I4" s="125" t="s">
        <v>134</v>
      </c>
      <c r="J4" s="124" t="s">
        <v>17</v>
      </c>
      <c r="K4" s="124" t="s">
        <v>134</v>
      </c>
      <c r="L4" s="126" t="s">
        <v>68</v>
      </c>
    </row>
    <row r="5" spans="2:12" ht="15" thickTop="1" x14ac:dyDescent="0.3">
      <c r="B5" s="127" t="s">
        <v>2</v>
      </c>
      <c r="C5" s="128" t="s">
        <v>14</v>
      </c>
      <c r="D5" s="129" t="s">
        <v>137</v>
      </c>
      <c r="E5" s="130">
        <f t="shared" ref="E5:E14" si="0">SUM(F5:G5)</f>
        <v>9</v>
      </c>
      <c r="F5" s="131">
        <f>'Pre-UIL'!$J$14</f>
        <v>5</v>
      </c>
      <c r="G5" s="132">
        <f>'Pre-UIL'!$J$15</f>
        <v>4</v>
      </c>
      <c r="H5" s="130">
        <f>'Pre-UIL'!$G$14</f>
        <v>194</v>
      </c>
      <c r="I5" s="132">
        <f>'Pre-UIL'!$H$14</f>
        <v>175</v>
      </c>
      <c r="J5" s="133">
        <f>'Pre-UIL'!$G$15</f>
        <v>21.555555555555557</v>
      </c>
      <c r="K5" s="133">
        <f>'Pre-UIL'!$H$15</f>
        <v>19.444444444444443</v>
      </c>
      <c r="L5" s="134" t="s">
        <v>70</v>
      </c>
    </row>
    <row r="6" spans="2:12" x14ac:dyDescent="0.3">
      <c r="B6" s="135" t="s">
        <v>1</v>
      </c>
      <c r="C6" s="136" t="s">
        <v>14</v>
      </c>
      <c r="D6" s="137" t="s">
        <v>137</v>
      </c>
      <c r="E6" s="138">
        <f t="shared" si="0"/>
        <v>9</v>
      </c>
      <c r="F6" s="139">
        <f>'Pre-UIL'!$J$32</f>
        <v>2</v>
      </c>
      <c r="G6" s="140">
        <f>'Pre-UIL'!$J$33</f>
        <v>7</v>
      </c>
      <c r="H6" s="141">
        <f>'Pre-UIL'!G32</f>
        <v>163</v>
      </c>
      <c r="I6" s="142">
        <f>'Pre-UIL'!H32</f>
        <v>286</v>
      </c>
      <c r="J6" s="143">
        <f>'Pre-UIL'!G33</f>
        <v>18.111111111111111</v>
      </c>
      <c r="K6" s="143">
        <f>'Pre-UIL'!H33</f>
        <v>31.777777777777779</v>
      </c>
      <c r="L6" s="144" t="s">
        <v>70</v>
      </c>
    </row>
    <row r="7" spans="2:12" x14ac:dyDescent="0.3">
      <c r="B7" s="145" t="s">
        <v>0</v>
      </c>
      <c r="C7" s="136" t="s">
        <v>14</v>
      </c>
      <c r="D7" s="146">
        <v>6</v>
      </c>
      <c r="E7" s="141">
        <f t="shared" si="0"/>
        <v>10</v>
      </c>
      <c r="F7" s="147">
        <f>'2010-11'!$J$15</f>
        <v>3</v>
      </c>
      <c r="G7" s="142">
        <f>'2010-11'!$J$16</f>
        <v>7</v>
      </c>
      <c r="H7" s="141">
        <f>'2010-11'!G15</f>
        <v>174</v>
      </c>
      <c r="I7" s="142">
        <f>'2010-11'!H15</f>
        <v>282</v>
      </c>
      <c r="J7" s="148">
        <f>'2010-11'!G16</f>
        <v>17.399999999999999</v>
      </c>
      <c r="K7" s="148">
        <f>'2010-11'!H16</f>
        <v>28.2</v>
      </c>
      <c r="L7" s="149" t="s">
        <v>70</v>
      </c>
    </row>
    <row r="8" spans="2:12" x14ac:dyDescent="0.3">
      <c r="B8" s="145" t="s">
        <v>3</v>
      </c>
      <c r="C8" s="136" t="s">
        <v>14</v>
      </c>
      <c r="D8" s="146">
        <v>6</v>
      </c>
      <c r="E8" s="141">
        <f t="shared" si="0"/>
        <v>10</v>
      </c>
      <c r="F8" s="147">
        <f>'2010-11'!$J$34</f>
        <v>7</v>
      </c>
      <c r="G8" s="142">
        <f>'2010-11'!$J$35</f>
        <v>3</v>
      </c>
      <c r="H8" s="141">
        <f>'2010-11'!G34</f>
        <v>392</v>
      </c>
      <c r="I8" s="142">
        <f>'2010-11'!H34</f>
        <v>268</v>
      </c>
      <c r="J8" s="148">
        <f>'2010-11'!G35</f>
        <v>39.200000000000003</v>
      </c>
      <c r="K8" s="148">
        <f>'2010-11'!H35</f>
        <v>26.8</v>
      </c>
      <c r="L8" s="149" t="s">
        <v>69</v>
      </c>
    </row>
    <row r="9" spans="2:12" x14ac:dyDescent="0.3">
      <c r="B9" s="145" t="s">
        <v>18</v>
      </c>
      <c r="C9" s="136" t="s">
        <v>14</v>
      </c>
      <c r="D9" s="146">
        <v>6</v>
      </c>
      <c r="E9" s="141">
        <f t="shared" si="0"/>
        <v>10</v>
      </c>
      <c r="F9" s="147">
        <f>'2012-13'!$J$15</f>
        <v>7</v>
      </c>
      <c r="G9" s="142">
        <f>'2012-13'!$J$16</f>
        <v>3</v>
      </c>
      <c r="H9" s="141">
        <f>'2012-13'!G15</f>
        <v>272</v>
      </c>
      <c r="I9" s="142">
        <f>'2012-13'!H15</f>
        <v>210</v>
      </c>
      <c r="J9" s="148">
        <f>'2012-13'!G16</f>
        <v>27.2</v>
      </c>
      <c r="K9" s="148">
        <f>'2012-13'!H16</f>
        <v>21</v>
      </c>
      <c r="L9" s="149" t="s">
        <v>69</v>
      </c>
    </row>
    <row r="10" spans="2:12" x14ac:dyDescent="0.3">
      <c r="B10" s="145" t="s">
        <v>19</v>
      </c>
      <c r="C10" s="136" t="s">
        <v>14</v>
      </c>
      <c r="D10" s="146">
        <v>6</v>
      </c>
      <c r="E10" s="141">
        <f t="shared" si="0"/>
        <v>10</v>
      </c>
      <c r="F10" s="147">
        <f>'2012-13'!$J$34</f>
        <v>7</v>
      </c>
      <c r="G10" s="142">
        <f>'2012-13'!$J$35</f>
        <v>3</v>
      </c>
      <c r="H10" s="150">
        <f>'2012-13'!G34</f>
        <v>359</v>
      </c>
      <c r="I10" s="151">
        <f>'2012-13'!H34</f>
        <v>208</v>
      </c>
      <c r="J10" s="116">
        <f>'2012-13'!G35</f>
        <v>35.9</v>
      </c>
      <c r="K10" s="116">
        <f>'2012-13'!H35</f>
        <v>20.8</v>
      </c>
      <c r="L10" s="149" t="s">
        <v>69</v>
      </c>
    </row>
    <row r="11" spans="2:12" x14ac:dyDescent="0.3">
      <c r="B11" s="145" t="s">
        <v>84</v>
      </c>
      <c r="C11" s="153" t="s">
        <v>51</v>
      </c>
      <c r="D11" s="146">
        <v>6</v>
      </c>
      <c r="E11" s="154">
        <f t="shared" si="0"/>
        <v>11</v>
      </c>
      <c r="F11" s="155">
        <f>'2014-15'!$J$16</f>
        <v>10</v>
      </c>
      <c r="G11" s="156">
        <f>'2014-15'!$J$17</f>
        <v>1</v>
      </c>
      <c r="H11" s="157">
        <f>'2014-15'!G16</f>
        <v>485</v>
      </c>
      <c r="I11" s="158">
        <f>'2014-15'!H16</f>
        <v>328</v>
      </c>
      <c r="J11" s="159">
        <f>'2014-15'!G17</f>
        <v>44.090909090909093</v>
      </c>
      <c r="K11" s="159">
        <f>'2014-15'!H17</f>
        <v>29.818181818181817</v>
      </c>
      <c r="L11" s="160" t="s">
        <v>69</v>
      </c>
    </row>
    <row r="12" spans="2:12" x14ac:dyDescent="0.3">
      <c r="B12" s="145" t="s">
        <v>85</v>
      </c>
      <c r="C12" s="153" t="s">
        <v>51</v>
      </c>
      <c r="D12" s="146">
        <v>6</v>
      </c>
      <c r="E12" s="154">
        <f t="shared" si="0"/>
        <v>14</v>
      </c>
      <c r="F12" s="155">
        <f>'2014-15'!$J$40</f>
        <v>12</v>
      </c>
      <c r="G12" s="156">
        <f>'2014-15'!$J$41</f>
        <v>2</v>
      </c>
      <c r="H12" s="157">
        <f>'2014-15'!G40</f>
        <v>641</v>
      </c>
      <c r="I12" s="158">
        <f>'2014-15'!H40</f>
        <v>367</v>
      </c>
      <c r="J12" s="159">
        <f>'2014-15'!G41</f>
        <v>45.785714285714285</v>
      </c>
      <c r="K12" s="159">
        <f>'2014-15'!H41</f>
        <v>26.214285714285715</v>
      </c>
      <c r="L12" s="160" t="s">
        <v>69</v>
      </c>
    </row>
    <row r="13" spans="2:12" x14ac:dyDescent="0.3">
      <c r="B13" s="145" t="s">
        <v>96</v>
      </c>
      <c r="C13" s="162" t="s">
        <v>51</v>
      </c>
      <c r="D13" s="163">
        <v>6</v>
      </c>
      <c r="E13" s="154">
        <f t="shared" si="0"/>
        <v>12</v>
      </c>
      <c r="F13" s="155">
        <f>'2016-17'!$J$17</f>
        <v>11</v>
      </c>
      <c r="G13" s="156">
        <f>'2016-17'!$J$18</f>
        <v>1</v>
      </c>
      <c r="H13" s="157">
        <f>'2016-17'!G17</f>
        <v>571</v>
      </c>
      <c r="I13" s="158">
        <f>'2016-17'!H17</f>
        <v>220</v>
      </c>
      <c r="J13" s="159">
        <f>'2016-17'!G18</f>
        <v>47.583333333333336</v>
      </c>
      <c r="K13" s="159">
        <f>'2016-17'!H18</f>
        <v>18.333333333333332</v>
      </c>
      <c r="L13" s="160" t="s">
        <v>69</v>
      </c>
    </row>
    <row r="14" spans="2:12" x14ac:dyDescent="0.3">
      <c r="B14" s="145" t="s">
        <v>101</v>
      </c>
      <c r="C14" s="153" t="s">
        <v>51</v>
      </c>
      <c r="D14" s="146">
        <v>6</v>
      </c>
      <c r="E14" s="141">
        <f t="shared" si="0"/>
        <v>12</v>
      </c>
      <c r="F14" s="147">
        <f>'2016-17'!$J$38</f>
        <v>7</v>
      </c>
      <c r="G14" s="142">
        <f>'2016-17'!$J$39</f>
        <v>5</v>
      </c>
      <c r="H14" s="150">
        <f>'2016-17'!G38</f>
        <v>343</v>
      </c>
      <c r="I14" s="151">
        <f>'2016-17'!H38</f>
        <v>236</v>
      </c>
      <c r="J14" s="116">
        <f>'2016-17'!G39</f>
        <v>28.583333333333332</v>
      </c>
      <c r="K14" s="116">
        <f>'2016-17'!H39</f>
        <v>19.666666666666668</v>
      </c>
      <c r="L14" s="149" t="s">
        <v>69</v>
      </c>
    </row>
    <row r="15" spans="2:12" x14ac:dyDescent="0.3">
      <c r="B15" s="145" t="s">
        <v>112</v>
      </c>
      <c r="C15" s="153" t="s">
        <v>34</v>
      </c>
      <c r="D15" s="146">
        <v>5</v>
      </c>
      <c r="E15" s="141">
        <f t="shared" ref="E15:E20" si="1">SUM(F15:G15)</f>
        <v>10</v>
      </c>
      <c r="F15" s="147">
        <f>'2018-19'!$J$16</f>
        <v>9</v>
      </c>
      <c r="G15" s="142">
        <f>'2018-19'!$J$17</f>
        <v>1</v>
      </c>
      <c r="H15" s="150">
        <f>'2018-19'!G16</f>
        <v>411</v>
      </c>
      <c r="I15" s="151">
        <f>'2018-19'!H16</f>
        <v>231</v>
      </c>
      <c r="J15" s="116">
        <f>'2018-19'!G17</f>
        <v>41.1</v>
      </c>
      <c r="K15" s="116">
        <f>'2018-19'!H17</f>
        <v>23.1</v>
      </c>
      <c r="L15" s="149" t="s">
        <v>69</v>
      </c>
    </row>
    <row r="16" spans="2:12" x14ac:dyDescent="0.3">
      <c r="B16" s="145" t="s">
        <v>113</v>
      </c>
      <c r="C16" s="153" t="s">
        <v>34</v>
      </c>
      <c r="D16" s="146">
        <v>5</v>
      </c>
      <c r="E16" s="141">
        <f t="shared" si="1"/>
        <v>13</v>
      </c>
      <c r="F16" s="147">
        <f>'2018-19'!$J$38</f>
        <v>12</v>
      </c>
      <c r="G16" s="142">
        <f>'2018-19'!$J$39</f>
        <v>1</v>
      </c>
      <c r="H16" s="150">
        <f>'2018-19'!G38</f>
        <v>578</v>
      </c>
      <c r="I16" s="151">
        <f>'2018-19'!H38</f>
        <v>235</v>
      </c>
      <c r="J16" s="116">
        <f>'2018-19'!G39</f>
        <v>44.46153846153846</v>
      </c>
      <c r="K16" s="116">
        <f>'2018-19'!H39</f>
        <v>18.076923076923077</v>
      </c>
      <c r="L16" s="149" t="s">
        <v>69</v>
      </c>
    </row>
    <row r="17" spans="2:13" x14ac:dyDescent="0.3">
      <c r="B17" s="145" t="s">
        <v>127</v>
      </c>
      <c r="C17" s="162" t="s">
        <v>34</v>
      </c>
      <c r="D17" s="163">
        <v>6</v>
      </c>
      <c r="E17" s="154">
        <f t="shared" si="1"/>
        <v>11</v>
      </c>
      <c r="F17" s="155">
        <f>'2020-21'!$J$16</f>
        <v>6</v>
      </c>
      <c r="G17" s="156">
        <f>'2020-21'!$J$17</f>
        <v>5</v>
      </c>
      <c r="H17" s="157">
        <f>'2020-21'!G16</f>
        <v>372</v>
      </c>
      <c r="I17" s="158">
        <f>'2020-21'!H16</f>
        <v>268</v>
      </c>
      <c r="J17" s="159">
        <f>'2020-21'!G17</f>
        <v>37.200000000000003</v>
      </c>
      <c r="K17" s="159">
        <f>'2020-21'!H17</f>
        <v>26.8</v>
      </c>
      <c r="L17" s="160" t="s">
        <v>69</v>
      </c>
    </row>
    <row r="18" spans="2:13" x14ac:dyDescent="0.3">
      <c r="B18" s="250" t="s">
        <v>123</v>
      </c>
      <c r="C18" s="162" t="s">
        <v>34</v>
      </c>
      <c r="D18" s="163">
        <v>6</v>
      </c>
      <c r="E18" s="154">
        <f t="shared" si="1"/>
        <v>12</v>
      </c>
      <c r="F18" s="155">
        <f>'2020-21'!$J$36</f>
        <v>6</v>
      </c>
      <c r="G18" s="156">
        <f>'2020-21'!$J$37</f>
        <v>6</v>
      </c>
      <c r="H18" s="157">
        <f>'2020-21'!G36</f>
        <v>399</v>
      </c>
      <c r="I18" s="158">
        <f>'2020-21'!H36</f>
        <v>276</v>
      </c>
      <c r="J18" s="159">
        <f>'2020-21'!G37</f>
        <v>33.25</v>
      </c>
      <c r="K18" s="159">
        <f>'2020-21'!H37</f>
        <v>23</v>
      </c>
      <c r="L18" s="160" t="s">
        <v>69</v>
      </c>
    </row>
    <row r="19" spans="2:13" x14ac:dyDescent="0.3">
      <c r="B19" s="251" t="s">
        <v>150</v>
      </c>
      <c r="C19" s="255" t="s">
        <v>34</v>
      </c>
      <c r="D19" s="255">
        <v>6</v>
      </c>
      <c r="E19" s="252">
        <f t="shared" si="1"/>
        <v>11</v>
      </c>
      <c r="F19" s="147">
        <f>'2022-23'!$J$16</f>
        <v>6</v>
      </c>
      <c r="G19" s="142">
        <f>'2022-23'!$J$17</f>
        <v>5</v>
      </c>
      <c r="H19" s="150">
        <f>'2022-23'!$G$16</f>
        <v>363</v>
      </c>
      <c r="I19" s="151">
        <f>'2022-23'!$H$16</f>
        <v>258</v>
      </c>
      <c r="J19" s="116">
        <f>'2022-23'!$G$17</f>
        <v>33</v>
      </c>
      <c r="K19" s="116">
        <f>'2022-23'!$H$17</f>
        <v>23.454545454545453</v>
      </c>
      <c r="L19" s="149" t="s">
        <v>69</v>
      </c>
    </row>
    <row r="20" spans="2:13" x14ac:dyDescent="0.3">
      <c r="B20" s="257" t="s">
        <v>151</v>
      </c>
      <c r="C20" s="258" t="s">
        <v>34</v>
      </c>
      <c r="D20" s="258">
        <v>6</v>
      </c>
      <c r="E20" s="259">
        <f t="shared" si="1"/>
        <v>12</v>
      </c>
      <c r="F20" s="155">
        <f>'2022-23'!$J$37</f>
        <v>9</v>
      </c>
      <c r="G20" s="156">
        <f>'2022-23'!$J$38</f>
        <v>3</v>
      </c>
      <c r="H20" s="157">
        <f>'2022-23'!$G$37</f>
        <v>468</v>
      </c>
      <c r="I20" s="158">
        <f>'2022-23'!$H$37</f>
        <v>223</v>
      </c>
      <c r="J20" s="159">
        <f>'2022-23'!$G$38</f>
        <v>39</v>
      </c>
      <c r="K20" s="159">
        <f>'2022-23'!$H$38</f>
        <v>18.583333333333332</v>
      </c>
      <c r="L20" s="160" t="s">
        <v>69</v>
      </c>
    </row>
    <row r="21" spans="2:13" x14ac:dyDescent="0.3">
      <c r="B21" s="257" t="s">
        <v>168</v>
      </c>
      <c r="C21" s="258" t="s">
        <v>34</v>
      </c>
      <c r="D21" s="258">
        <v>5</v>
      </c>
      <c r="E21" s="259"/>
      <c r="F21" s="155"/>
      <c r="G21" s="156"/>
      <c r="H21" s="157"/>
      <c r="I21" s="158"/>
      <c r="J21" s="159"/>
      <c r="K21" s="159"/>
      <c r="L21" s="160" t="s">
        <v>167</v>
      </c>
    </row>
    <row r="22" spans="2:13" x14ac:dyDescent="0.3">
      <c r="B22" s="257" t="s">
        <v>169</v>
      </c>
      <c r="C22" s="258" t="s">
        <v>34</v>
      </c>
      <c r="D22" s="258">
        <v>5</v>
      </c>
      <c r="E22" s="259"/>
      <c r="F22" s="155"/>
      <c r="G22" s="156"/>
      <c r="H22" s="157"/>
      <c r="I22" s="158"/>
      <c r="J22" s="159"/>
      <c r="K22" s="159"/>
      <c r="L22" s="160" t="s">
        <v>167</v>
      </c>
    </row>
    <row r="23" spans="2:13" x14ac:dyDescent="0.3">
      <c r="B23" s="257"/>
      <c r="C23" s="258"/>
      <c r="D23" s="258"/>
      <c r="E23" s="259"/>
      <c r="F23" s="155"/>
      <c r="G23" s="156"/>
      <c r="H23" s="157"/>
      <c r="I23" s="158"/>
      <c r="J23" s="159"/>
      <c r="K23" s="159"/>
      <c r="L23" s="160"/>
    </row>
    <row r="24" spans="2:13" ht="15" thickBot="1" x14ac:dyDescent="0.35">
      <c r="B24" s="253"/>
      <c r="C24" s="256"/>
      <c r="D24" s="256"/>
      <c r="E24" s="254"/>
      <c r="F24" s="165"/>
      <c r="G24" s="166"/>
      <c r="H24" s="167"/>
      <c r="I24" s="168"/>
      <c r="J24" s="117"/>
      <c r="K24" s="117"/>
      <c r="L24" s="169"/>
    </row>
    <row r="25" spans="2:13" ht="15" thickTop="1" x14ac:dyDescent="0.3">
      <c r="B25" s="231"/>
      <c r="C25" s="232" t="s">
        <v>135</v>
      </c>
      <c r="D25" s="233"/>
      <c r="E25" s="234">
        <f>SUM(F25:G25)</f>
        <v>176</v>
      </c>
      <c r="F25" s="235">
        <f>SUM(F5:F24)</f>
        <v>119</v>
      </c>
      <c r="G25" s="236">
        <f>SUM(G5:G24)</f>
        <v>57</v>
      </c>
      <c r="H25" s="237">
        <f>SUM(H5:H24)</f>
        <v>6185</v>
      </c>
      <c r="I25" s="236">
        <f>SUM(I5:I24)</f>
        <v>4071</v>
      </c>
      <c r="J25" s="238">
        <f>+H25/E25</f>
        <v>35.142045454545453</v>
      </c>
      <c r="K25" s="238">
        <f>+I25/E25</f>
        <v>23.130681818181817</v>
      </c>
      <c r="L25" s="239">
        <f>IF(E25=0,0,+F25/E25)</f>
        <v>0.67613636363636365</v>
      </c>
    </row>
    <row r="26" spans="2:13" x14ac:dyDescent="0.3">
      <c r="B26" s="242"/>
      <c r="C26" s="243" t="s">
        <v>131</v>
      </c>
      <c r="D26" s="244"/>
      <c r="E26" s="245">
        <f>SUM(F26:G26)</f>
        <v>158</v>
      </c>
      <c r="F26" s="246">
        <f>SUM(F7:F24)</f>
        <v>112</v>
      </c>
      <c r="G26" s="247">
        <f>SUM(G7:G24)</f>
        <v>46</v>
      </c>
      <c r="H26" s="248">
        <f>SUM(H7:H24)</f>
        <v>5828</v>
      </c>
      <c r="I26" s="247">
        <f>SUM(I7:I24)</f>
        <v>3610</v>
      </c>
      <c r="J26" s="94">
        <f>+H26/E26</f>
        <v>36.88607594936709</v>
      </c>
      <c r="K26" s="94">
        <f>+I26/E26</f>
        <v>22.848101265822784</v>
      </c>
      <c r="L26" s="249">
        <f>IF(E26=0,0,+F26/E26)</f>
        <v>0.70886075949367089</v>
      </c>
    </row>
    <row r="27" spans="2:13" x14ac:dyDescent="0.3">
      <c r="B27" s="240"/>
      <c r="C27" s="241"/>
      <c r="D27" s="179" t="s">
        <v>70</v>
      </c>
      <c r="E27" s="180">
        <f>SUM(F27:G27)</f>
        <v>28</v>
      </c>
      <c r="F27" s="181">
        <f>SUM(F5:F7)</f>
        <v>10</v>
      </c>
      <c r="G27" s="182">
        <f>SUM(G5:G7)</f>
        <v>18</v>
      </c>
      <c r="H27" s="180">
        <f>SUM(H5:H7)</f>
        <v>531</v>
      </c>
      <c r="I27" s="182">
        <f>SUM(I5:I7)</f>
        <v>743</v>
      </c>
      <c r="J27" s="183">
        <f t="shared" ref="J27:J28" si="2">+H27/E27</f>
        <v>18.964285714285715</v>
      </c>
      <c r="K27" s="183">
        <f t="shared" ref="K27:K28" si="3">+I27/E27</f>
        <v>26.535714285714285</v>
      </c>
      <c r="L27" s="184">
        <f>IF(E27=0,0,+F27/E27)</f>
        <v>0.35714285714285715</v>
      </c>
    </row>
    <row r="28" spans="2:13" ht="16.5" customHeight="1" x14ac:dyDescent="0.3">
      <c r="B28" s="304"/>
      <c r="C28" s="305"/>
      <c r="D28" s="306" t="s">
        <v>69</v>
      </c>
      <c r="E28" s="307">
        <f>SUM(F28:G28)</f>
        <v>148</v>
      </c>
      <c r="F28" s="308">
        <f>+SUM(F8:F24)</f>
        <v>109</v>
      </c>
      <c r="G28" s="309">
        <f>+SUM(G8:G24)</f>
        <v>39</v>
      </c>
      <c r="H28" s="307">
        <f>+SUM(H8:H24)</f>
        <v>5654</v>
      </c>
      <c r="I28" s="309">
        <f>+SUM(I8:I24)</f>
        <v>3328</v>
      </c>
      <c r="J28" s="310">
        <f t="shared" si="2"/>
        <v>38.202702702702702</v>
      </c>
      <c r="K28" s="310">
        <f t="shared" si="3"/>
        <v>22.486486486486488</v>
      </c>
      <c r="L28" s="311">
        <f>IF(E28=0,0,+F28/E28)</f>
        <v>0.73648648648648651</v>
      </c>
    </row>
    <row r="29" spans="2:13" ht="16.5" customHeight="1" thickBot="1" x14ac:dyDescent="0.35">
      <c r="B29" s="185"/>
      <c r="C29" s="186"/>
      <c r="D29" s="187" t="s">
        <v>167</v>
      </c>
      <c r="E29" s="188">
        <f>SUM(F29:G29)</f>
        <v>0</v>
      </c>
      <c r="F29" s="189">
        <f>SUM(F21:F24)</f>
        <v>0</v>
      </c>
      <c r="G29" s="190">
        <f t="shared" ref="G29:I29" si="4">SUM(G21:G24)</f>
        <v>0</v>
      </c>
      <c r="H29" s="188">
        <f t="shared" si="4"/>
        <v>0</v>
      </c>
      <c r="I29" s="190">
        <f t="shared" si="4"/>
        <v>0</v>
      </c>
      <c r="J29" s="95"/>
      <c r="K29" s="95"/>
      <c r="L29" s="191">
        <f>IF(E29=0,0,+F29/E29)</f>
        <v>0</v>
      </c>
    </row>
    <row r="30" spans="2:13" ht="16.5" customHeight="1" thickTop="1" x14ac:dyDescent="0.3">
      <c r="E30" s="193"/>
      <c r="F30" s="193"/>
      <c r="G30" s="193"/>
      <c r="H30" s="193"/>
      <c r="I30" s="193"/>
      <c r="J30" s="164"/>
      <c r="K30" s="164"/>
      <c r="L30" s="164"/>
    </row>
    <row r="31" spans="2:13" ht="16.5" customHeight="1" x14ac:dyDescent="0.3">
      <c r="H31" s="193"/>
      <c r="M31" s="199"/>
    </row>
    <row r="32" spans="2:13" ht="16.5" customHeight="1" thickBot="1" x14ac:dyDescent="0.35">
      <c r="B32" s="334" t="s">
        <v>139</v>
      </c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199"/>
    </row>
    <row r="33" spans="2:13" ht="16.5" customHeight="1" thickTop="1" x14ac:dyDescent="0.3">
      <c r="B33" s="119"/>
      <c r="C33" s="330" t="s">
        <v>131</v>
      </c>
      <c r="D33" s="331"/>
      <c r="E33" s="330" t="s">
        <v>9</v>
      </c>
      <c r="F33" s="333"/>
      <c r="G33" s="331"/>
      <c r="H33" s="336" t="s">
        <v>133</v>
      </c>
      <c r="I33" s="331"/>
      <c r="J33" s="330" t="s">
        <v>71</v>
      </c>
      <c r="K33" s="331"/>
      <c r="L33" s="194"/>
      <c r="M33" s="199"/>
    </row>
    <row r="34" spans="2:13" ht="16.5" customHeight="1" thickBot="1" x14ac:dyDescent="0.35">
      <c r="B34" s="121" t="s">
        <v>16</v>
      </c>
      <c r="C34" s="195" t="s">
        <v>11</v>
      </c>
      <c r="D34" s="196" t="s">
        <v>9</v>
      </c>
      <c r="E34" s="197" t="s">
        <v>72</v>
      </c>
      <c r="F34" s="197" t="s">
        <v>60</v>
      </c>
      <c r="G34" s="197" t="s">
        <v>61</v>
      </c>
      <c r="H34" s="197" t="s">
        <v>17</v>
      </c>
      <c r="I34" s="197" t="s">
        <v>134</v>
      </c>
      <c r="J34" s="197" t="s">
        <v>17</v>
      </c>
      <c r="K34" s="197" t="s">
        <v>134</v>
      </c>
      <c r="L34" s="198" t="s">
        <v>68</v>
      </c>
    </row>
    <row r="35" spans="2:13" s="114" customFormat="1" ht="16.5" customHeight="1" thickTop="1" x14ac:dyDescent="0.3">
      <c r="B35" s="200" t="s">
        <v>0</v>
      </c>
      <c r="C35" s="136" t="s">
        <v>14</v>
      </c>
      <c r="D35" s="137">
        <v>6</v>
      </c>
      <c r="E35" s="138">
        <f t="shared" ref="E35:E46" si="5">SUM(F35:G35)</f>
        <v>5</v>
      </c>
      <c r="F35" s="139">
        <f>'2010-11'!$J$17</f>
        <v>0</v>
      </c>
      <c r="G35" s="140">
        <f>'2010-11'!$J$18</f>
        <v>5</v>
      </c>
      <c r="H35" s="138">
        <f>'2010-11'!G17</f>
        <v>62</v>
      </c>
      <c r="I35" s="140">
        <f>'2010-11'!H17</f>
        <v>186</v>
      </c>
      <c r="J35" s="201">
        <f>'2010-11'!G18</f>
        <v>12.4</v>
      </c>
      <c r="K35" s="202">
        <f>'2010-11'!H18</f>
        <v>37.200000000000003</v>
      </c>
      <c r="L35" s="149" t="s">
        <v>70</v>
      </c>
      <c r="M35"/>
    </row>
    <row r="36" spans="2:13" s="114" customFormat="1" ht="16.5" customHeight="1" x14ac:dyDescent="0.3">
      <c r="B36" s="203" t="s">
        <v>3</v>
      </c>
      <c r="C36" s="153" t="s">
        <v>14</v>
      </c>
      <c r="D36" s="146">
        <v>6</v>
      </c>
      <c r="E36" s="141">
        <f t="shared" si="5"/>
        <v>5</v>
      </c>
      <c r="F36" s="147">
        <f>'2010-11'!$J$36</f>
        <v>2</v>
      </c>
      <c r="G36" s="142">
        <f>'2010-11'!$J$37</f>
        <v>3</v>
      </c>
      <c r="H36" s="141">
        <f>'2010-11'!G36</f>
        <v>192</v>
      </c>
      <c r="I36" s="142">
        <f>'2010-11'!H36</f>
        <v>165</v>
      </c>
      <c r="J36" s="115">
        <f>'2010-11'!G37</f>
        <v>38.4</v>
      </c>
      <c r="K36" s="204">
        <f>'2010-11'!H37</f>
        <v>33</v>
      </c>
      <c r="L36" s="149" t="s">
        <v>69</v>
      </c>
      <c r="M36"/>
    </row>
    <row r="37" spans="2:13" s="114" customFormat="1" ht="16.5" customHeight="1" x14ac:dyDescent="0.3">
      <c r="B37" s="203" t="s">
        <v>18</v>
      </c>
      <c r="C37" s="153" t="s">
        <v>14</v>
      </c>
      <c r="D37" s="146">
        <v>6</v>
      </c>
      <c r="E37" s="141">
        <f t="shared" si="5"/>
        <v>6</v>
      </c>
      <c r="F37" s="147">
        <f>'2012-13'!$J$17</f>
        <v>3</v>
      </c>
      <c r="G37" s="142">
        <f>'2012-13'!$J$18</f>
        <v>3</v>
      </c>
      <c r="H37" s="141">
        <f>'2012-13'!G17</f>
        <v>127</v>
      </c>
      <c r="I37" s="142">
        <f>'2012-13'!H17</f>
        <v>162</v>
      </c>
      <c r="J37" s="115">
        <f>'2012-13'!G18</f>
        <v>21.166666666666668</v>
      </c>
      <c r="K37" s="204">
        <f>'2012-13'!H18</f>
        <v>27</v>
      </c>
      <c r="L37" s="149" t="s">
        <v>69</v>
      </c>
      <c r="M37"/>
    </row>
    <row r="38" spans="2:13" s="114" customFormat="1" ht="16.5" customHeight="1" x14ac:dyDescent="0.3">
      <c r="B38" s="203" t="s">
        <v>19</v>
      </c>
      <c r="C38" s="153" t="s">
        <v>14</v>
      </c>
      <c r="D38" s="146">
        <v>6</v>
      </c>
      <c r="E38" s="141">
        <f t="shared" si="5"/>
        <v>6</v>
      </c>
      <c r="F38" s="147">
        <f>'2012-13'!$J$36</f>
        <v>3</v>
      </c>
      <c r="G38" s="142">
        <f>'2012-13'!$J$37</f>
        <v>3</v>
      </c>
      <c r="H38" s="141">
        <f>'2012-13'!G36</f>
        <v>195</v>
      </c>
      <c r="I38" s="142">
        <f>'2012-13'!H36</f>
        <v>150</v>
      </c>
      <c r="J38" s="115">
        <f>'2012-13'!G37</f>
        <v>32.5</v>
      </c>
      <c r="K38" s="204">
        <f>'2012-13'!H37</f>
        <v>25</v>
      </c>
      <c r="L38" s="149" t="s">
        <v>69</v>
      </c>
      <c r="M38"/>
    </row>
    <row r="39" spans="2:13" s="114" customFormat="1" x14ac:dyDescent="0.3">
      <c r="B39" s="152" t="s">
        <v>84</v>
      </c>
      <c r="C39" s="153" t="s">
        <v>51</v>
      </c>
      <c r="D39" s="146">
        <v>6</v>
      </c>
      <c r="E39" s="141">
        <f t="shared" si="5"/>
        <v>5</v>
      </c>
      <c r="F39" s="147">
        <f>'2014-15'!$J$18</f>
        <v>5</v>
      </c>
      <c r="G39" s="142">
        <f>'2014-15'!$J$19</f>
        <v>0</v>
      </c>
      <c r="H39" s="141">
        <f>'2014-15'!G18</f>
        <v>223</v>
      </c>
      <c r="I39" s="142">
        <f>'2014-15'!H18</f>
        <v>126</v>
      </c>
      <c r="J39" s="115">
        <f>'2014-15'!G19</f>
        <v>44.6</v>
      </c>
      <c r="K39" s="204">
        <f>'2014-15'!H19</f>
        <v>25.2</v>
      </c>
      <c r="L39" s="205" t="s">
        <v>69</v>
      </c>
      <c r="M39"/>
    </row>
    <row r="40" spans="2:13" s="114" customFormat="1" x14ac:dyDescent="0.3">
      <c r="B40" s="161" t="s">
        <v>85</v>
      </c>
      <c r="C40" s="153" t="s">
        <v>51</v>
      </c>
      <c r="D40" s="146">
        <v>6</v>
      </c>
      <c r="E40" s="154">
        <f t="shared" si="5"/>
        <v>5</v>
      </c>
      <c r="F40" s="155">
        <f>'2014-15'!$J$42</f>
        <v>5</v>
      </c>
      <c r="G40" s="156">
        <f>'2014-15'!$J$43</f>
        <v>0</v>
      </c>
      <c r="H40" s="154">
        <f>'2014-15'!G42</f>
        <v>227</v>
      </c>
      <c r="I40" s="156">
        <f>'2014-15'!H42</f>
        <v>94</v>
      </c>
      <c r="J40" s="206">
        <f>'2014-15'!G43</f>
        <v>45.4</v>
      </c>
      <c r="K40" s="207">
        <f>'2014-15'!H43</f>
        <v>18.8</v>
      </c>
      <c r="L40" s="208" t="s">
        <v>69</v>
      </c>
      <c r="M40"/>
    </row>
    <row r="41" spans="2:13" s="114" customFormat="1" x14ac:dyDescent="0.3">
      <c r="B41" s="161" t="s">
        <v>96</v>
      </c>
      <c r="C41" s="162" t="s">
        <v>51</v>
      </c>
      <c r="D41" s="163">
        <v>6</v>
      </c>
      <c r="E41" s="154">
        <f t="shared" si="5"/>
        <v>7</v>
      </c>
      <c r="F41" s="155">
        <f>'2016-17'!$J$19</f>
        <v>7</v>
      </c>
      <c r="G41" s="156">
        <f>'2016-17'!$J$20</f>
        <v>0</v>
      </c>
      <c r="H41" s="154">
        <f>'2016-17'!G19</f>
        <v>393</v>
      </c>
      <c r="I41" s="156">
        <f>'2016-17'!H19</f>
        <v>112</v>
      </c>
      <c r="J41" s="206">
        <f>'2016-17'!G20</f>
        <v>56.142857142857146</v>
      </c>
      <c r="K41" s="207">
        <f>'2016-17'!H20</f>
        <v>16</v>
      </c>
      <c r="L41" s="208" t="s">
        <v>69</v>
      </c>
      <c r="M41"/>
    </row>
    <row r="42" spans="2:13" s="114" customFormat="1" ht="16.5" customHeight="1" x14ac:dyDescent="0.3">
      <c r="B42" s="161" t="s">
        <v>101</v>
      </c>
      <c r="C42" s="162" t="s">
        <v>51</v>
      </c>
      <c r="D42" s="163">
        <v>6</v>
      </c>
      <c r="E42" s="154">
        <f t="shared" si="5"/>
        <v>7</v>
      </c>
      <c r="F42" s="155">
        <f>'2016-17'!$J$40</f>
        <v>5</v>
      </c>
      <c r="G42" s="156">
        <f>'2016-17'!$J$41</f>
        <v>2</v>
      </c>
      <c r="H42" s="154">
        <f>'2016-17'!G40</f>
        <v>244</v>
      </c>
      <c r="I42" s="156">
        <f>'2016-17'!H40</f>
        <v>129</v>
      </c>
      <c r="J42" s="206">
        <f>'2018-19'!G19</f>
        <v>43.166666666666664</v>
      </c>
      <c r="K42" s="207">
        <f>'2018-19'!H19</f>
        <v>20</v>
      </c>
      <c r="L42" s="208" t="s">
        <v>69</v>
      </c>
      <c r="M42"/>
    </row>
    <row r="43" spans="2:13" x14ac:dyDescent="0.3">
      <c r="B43" s="152" t="s">
        <v>112</v>
      </c>
      <c r="C43" s="153" t="s">
        <v>34</v>
      </c>
      <c r="D43" s="146">
        <v>5</v>
      </c>
      <c r="E43" s="141">
        <f t="shared" si="5"/>
        <v>5</v>
      </c>
      <c r="F43" s="147">
        <f>'2018-19'!$J$18</f>
        <v>5</v>
      </c>
      <c r="G43" s="142">
        <f>'2018-19'!$J$19</f>
        <v>0</v>
      </c>
      <c r="H43" s="150">
        <f>'2018-19'!G18</f>
        <v>217</v>
      </c>
      <c r="I43" s="151">
        <f>'2018-19'!H18</f>
        <v>88</v>
      </c>
      <c r="J43" s="116">
        <f>'2016-17'!G41</f>
        <v>34.857142857142854</v>
      </c>
      <c r="K43" s="116">
        <f>'2016-17'!H41</f>
        <v>18.428571428571427</v>
      </c>
      <c r="L43" s="149" t="s">
        <v>69</v>
      </c>
    </row>
    <row r="44" spans="2:13" x14ac:dyDescent="0.3">
      <c r="B44" s="152" t="s">
        <v>113</v>
      </c>
      <c r="C44" s="153" t="s">
        <v>34</v>
      </c>
      <c r="D44" s="146">
        <v>5</v>
      </c>
      <c r="E44" s="141">
        <f t="shared" si="5"/>
        <v>5</v>
      </c>
      <c r="F44" s="147">
        <f>'2018-19'!$J$40</f>
        <v>5</v>
      </c>
      <c r="G44" s="142">
        <f>'2018-19'!$J$41</f>
        <v>0</v>
      </c>
      <c r="H44" s="150">
        <f>'2018-19'!G40</f>
        <v>252</v>
      </c>
      <c r="I44" s="151">
        <f>'2018-19'!H40</f>
        <v>74</v>
      </c>
      <c r="J44" s="116">
        <f>'2018-19'!G41</f>
        <v>50.4</v>
      </c>
      <c r="K44" s="116">
        <f>'2018-19'!H41</f>
        <v>14.8</v>
      </c>
      <c r="L44" s="149" t="s">
        <v>69</v>
      </c>
    </row>
    <row r="45" spans="2:13" x14ac:dyDescent="0.3">
      <c r="B45" s="161" t="s">
        <v>127</v>
      </c>
      <c r="C45" s="162" t="s">
        <v>34</v>
      </c>
      <c r="D45" s="163">
        <v>6</v>
      </c>
      <c r="E45" s="154">
        <f>$E$44</f>
        <v>5</v>
      </c>
      <c r="F45" s="155">
        <f>'2020-21'!$J$18</f>
        <v>3</v>
      </c>
      <c r="G45" s="156">
        <f>'2020-21'!$J$19</f>
        <v>1</v>
      </c>
      <c r="H45" s="157">
        <f>'2020-21'!G18</f>
        <v>193</v>
      </c>
      <c r="I45" s="158">
        <f>'2020-21'!H18</f>
        <v>77</v>
      </c>
      <c r="J45" s="229">
        <f>'2020-21'!G19</f>
        <v>48.25</v>
      </c>
      <c r="K45" s="230">
        <f>'2020-21'!H19</f>
        <v>19.25</v>
      </c>
      <c r="L45" s="226" t="s">
        <v>69</v>
      </c>
    </row>
    <row r="46" spans="2:13" s="114" customFormat="1" ht="16.5" customHeight="1" x14ac:dyDescent="0.3">
      <c r="B46" s="161" t="s">
        <v>123</v>
      </c>
      <c r="C46" s="162" t="s">
        <v>34</v>
      </c>
      <c r="D46" s="163">
        <v>6</v>
      </c>
      <c r="E46" s="154">
        <f t="shared" si="5"/>
        <v>5</v>
      </c>
      <c r="F46" s="155">
        <f>'2020-21'!$J$38</f>
        <v>4</v>
      </c>
      <c r="G46" s="156">
        <f>'2020-21'!$J$39</f>
        <v>1</v>
      </c>
      <c r="H46" s="154">
        <f>'2020-21'!G38</f>
        <v>219</v>
      </c>
      <c r="I46" s="156">
        <f>'2020-21'!H38</f>
        <v>47</v>
      </c>
      <c r="J46" s="206">
        <f>'2020-21'!G39</f>
        <v>43.8</v>
      </c>
      <c r="K46" s="207">
        <f>'2020-21'!H39</f>
        <v>9.4</v>
      </c>
      <c r="L46" s="208" t="s">
        <v>69</v>
      </c>
      <c r="M46"/>
    </row>
    <row r="47" spans="2:13" s="114" customFormat="1" ht="16.5" customHeight="1" x14ac:dyDescent="0.3">
      <c r="B47" s="251" t="s">
        <v>150</v>
      </c>
      <c r="C47" s="255" t="s">
        <v>34</v>
      </c>
      <c r="D47" s="255">
        <v>6</v>
      </c>
      <c r="E47" s="141">
        <f t="shared" ref="E47:E48" si="6">SUM(F47:G47)</f>
        <v>5</v>
      </c>
      <c r="F47" s="147">
        <f>'2022-23'!$J$18</f>
        <v>4</v>
      </c>
      <c r="G47" s="142">
        <f>'2022-23'!$J$19</f>
        <v>1</v>
      </c>
      <c r="H47" s="150">
        <f>'2022-23'!G18</f>
        <v>159</v>
      </c>
      <c r="I47" s="151">
        <f>'2022-23'!H18</f>
        <v>79</v>
      </c>
      <c r="J47" s="116">
        <f>'2022-23'!$G$19</f>
        <v>31.8</v>
      </c>
      <c r="K47" s="116">
        <f>'2022-23'!$H$19</f>
        <v>15.8</v>
      </c>
      <c r="L47" s="261" t="s">
        <v>69</v>
      </c>
      <c r="M47"/>
    </row>
    <row r="48" spans="2:13" s="114" customFormat="1" x14ac:dyDescent="0.3">
      <c r="B48" s="257" t="s">
        <v>151</v>
      </c>
      <c r="C48" s="258" t="s">
        <v>34</v>
      </c>
      <c r="D48" s="258">
        <v>6</v>
      </c>
      <c r="E48" s="259">
        <f t="shared" si="6"/>
        <v>5</v>
      </c>
      <c r="F48" s="155">
        <f>'2022-23'!$J$39</f>
        <v>5</v>
      </c>
      <c r="G48" s="156">
        <f>'2022-23'!$J$40</f>
        <v>0</v>
      </c>
      <c r="H48" s="157">
        <f>'2022-23'!$G$39</f>
        <v>248</v>
      </c>
      <c r="I48" s="158">
        <f>'2022-23'!$H$39</f>
        <v>48</v>
      </c>
      <c r="J48" s="159">
        <f>'2022-23'!$G$40</f>
        <v>49.6</v>
      </c>
      <c r="K48" s="159">
        <f>'2022-23'!$H$40</f>
        <v>9.6</v>
      </c>
      <c r="L48" s="160" t="s">
        <v>69</v>
      </c>
      <c r="M48"/>
    </row>
    <row r="49" spans="2:13" s="114" customFormat="1" x14ac:dyDescent="0.3">
      <c r="B49" s="257" t="s">
        <v>168</v>
      </c>
      <c r="C49" s="258" t="s">
        <v>34</v>
      </c>
      <c r="D49" s="258"/>
      <c r="E49" s="259"/>
      <c r="F49" s="155"/>
      <c r="G49" s="156"/>
      <c r="H49" s="157"/>
      <c r="I49" s="158"/>
      <c r="J49" s="159"/>
      <c r="K49" s="159"/>
      <c r="L49" s="160" t="s">
        <v>167</v>
      </c>
      <c r="M49"/>
    </row>
    <row r="50" spans="2:13" x14ac:dyDescent="0.3">
      <c r="B50" s="257" t="s">
        <v>169</v>
      </c>
      <c r="C50" s="258" t="s">
        <v>34</v>
      </c>
      <c r="D50" s="258"/>
      <c r="E50" s="259"/>
      <c r="F50" s="155"/>
      <c r="G50" s="156"/>
      <c r="H50" s="157"/>
      <c r="I50" s="158"/>
      <c r="J50" s="159"/>
      <c r="K50" s="159"/>
      <c r="L50" s="160" t="s">
        <v>167</v>
      </c>
    </row>
    <row r="51" spans="2:13" s="114" customFormat="1" x14ac:dyDescent="0.3">
      <c r="B51" s="257"/>
      <c r="C51" s="258"/>
      <c r="D51" s="258"/>
      <c r="E51" s="259"/>
      <c r="F51" s="155"/>
      <c r="G51" s="156"/>
      <c r="H51" s="157"/>
      <c r="I51" s="158"/>
      <c r="J51" s="159"/>
      <c r="K51" s="159"/>
      <c r="L51" s="160"/>
      <c r="M51"/>
    </row>
    <row r="52" spans="2:13" s="114" customFormat="1" ht="15" thickBot="1" x14ac:dyDescent="0.35">
      <c r="B52" s="253"/>
      <c r="C52" s="256"/>
      <c r="D52" s="256"/>
      <c r="E52" s="254"/>
      <c r="F52" s="165"/>
      <c r="G52" s="166"/>
      <c r="H52" s="167"/>
      <c r="I52" s="168"/>
      <c r="J52" s="117"/>
      <c r="K52" s="117"/>
      <c r="L52" s="169"/>
    </row>
    <row r="53" spans="2:13" s="114" customFormat="1" ht="15.6" thickTop="1" thickBot="1" x14ac:dyDescent="0.35">
      <c r="B53" s="253"/>
      <c r="C53" s="256"/>
      <c r="D53" s="256"/>
      <c r="E53" s="254"/>
      <c r="F53" s="165"/>
      <c r="G53" s="166"/>
      <c r="H53" s="167"/>
      <c r="I53" s="168"/>
      <c r="J53" s="117"/>
      <c r="K53" s="117"/>
      <c r="L53" s="169"/>
    </row>
    <row r="54" spans="2:13" s="114" customFormat="1" ht="15" thickTop="1" x14ac:dyDescent="0.3">
      <c r="B54" s="209"/>
      <c r="C54" s="171" t="s">
        <v>135</v>
      </c>
      <c r="D54" s="171"/>
      <c r="E54" s="176">
        <f>SUM(F54:G54)</f>
        <v>75</v>
      </c>
      <c r="F54" s="174">
        <f>SUM(F35:F53)</f>
        <v>56</v>
      </c>
      <c r="G54" s="175">
        <f>SUM(G35:G53)</f>
        <v>19</v>
      </c>
      <c r="H54" s="176">
        <f>SUM(H35:H53)</f>
        <v>2951</v>
      </c>
      <c r="I54" s="175">
        <f>SUM(I35:I53)</f>
        <v>1537</v>
      </c>
      <c r="J54" s="210">
        <f>+H54/E54</f>
        <v>39.346666666666664</v>
      </c>
      <c r="K54" s="211">
        <f>+I54/E54</f>
        <v>20.493333333333332</v>
      </c>
      <c r="L54" s="212">
        <f>IF(E54=0,0,+F54/E54)</f>
        <v>0.7466666666666667</v>
      </c>
    </row>
    <row r="55" spans="2:13" s="114" customFormat="1" x14ac:dyDescent="0.3">
      <c r="B55" s="216"/>
      <c r="C55" s="217"/>
      <c r="D55" s="241" t="s">
        <v>70</v>
      </c>
      <c r="E55" s="180">
        <f>SUM(F55:G55)</f>
        <v>5</v>
      </c>
      <c r="F55" s="181">
        <f>SUM(F35:F35)</f>
        <v>0</v>
      </c>
      <c r="G55" s="182">
        <f>SUM(G35:G35)</f>
        <v>5</v>
      </c>
      <c r="H55" s="180">
        <f>SUM(H35:H35)</f>
        <v>62</v>
      </c>
      <c r="I55" s="182">
        <f>SUM(I35:I35)</f>
        <v>186</v>
      </c>
      <c r="J55" s="213">
        <f t="shared" ref="J55:J56" si="7">+H55/E55</f>
        <v>12.4</v>
      </c>
      <c r="K55" s="214">
        <f t="shared" ref="K55:K56" si="8">+I55/E55</f>
        <v>37.200000000000003</v>
      </c>
      <c r="L55" s="215">
        <f>IF(E55=0,0,+F55/E55)</f>
        <v>0</v>
      </c>
    </row>
    <row r="56" spans="2:13" s="114" customFormat="1" x14ac:dyDescent="0.3">
      <c r="B56" s="312"/>
      <c r="C56" s="313"/>
      <c r="D56" s="320" t="s">
        <v>69</v>
      </c>
      <c r="E56" s="314">
        <f>SUM(F56:G56)</f>
        <v>70</v>
      </c>
      <c r="F56" s="315">
        <f>+SUM(F36:F53)</f>
        <v>56</v>
      </c>
      <c r="G56" s="316">
        <f>+SUM(G36:G53)</f>
        <v>14</v>
      </c>
      <c r="H56" s="314">
        <f>+SUM(H36:H53)</f>
        <v>2889</v>
      </c>
      <c r="I56" s="316">
        <f>+SUM(I36:I53)</f>
        <v>1351</v>
      </c>
      <c r="J56" s="317">
        <f t="shared" si="7"/>
        <v>41.271428571428572</v>
      </c>
      <c r="K56" s="318">
        <f t="shared" si="8"/>
        <v>19.3</v>
      </c>
      <c r="L56" s="319">
        <f>IF(E56=0,0,+F56/E56)</f>
        <v>0.8</v>
      </c>
    </row>
    <row r="57" spans="2:13" s="114" customFormat="1" ht="15" thickBot="1" x14ac:dyDescent="0.35">
      <c r="B57" s="185"/>
      <c r="C57" s="186"/>
      <c r="D57" s="187" t="s">
        <v>167</v>
      </c>
      <c r="E57" s="188">
        <f>SUM(F57:G57)</f>
        <v>0</v>
      </c>
      <c r="F57" s="189">
        <f>SUM(F50:F53)</f>
        <v>0</v>
      </c>
      <c r="G57" s="190">
        <f t="shared" ref="G57:I57" si="9">SUM(G50:G53)</f>
        <v>0</v>
      </c>
      <c r="H57" s="188">
        <f t="shared" si="9"/>
        <v>0</v>
      </c>
      <c r="I57" s="190">
        <f t="shared" si="9"/>
        <v>0</v>
      </c>
      <c r="J57" s="95"/>
      <c r="K57" s="95"/>
      <c r="L57" s="191">
        <f>IF(E57=0,0,+F57/E57)</f>
        <v>0</v>
      </c>
    </row>
    <row r="58" spans="2:13" s="114" customFormat="1" ht="15" thickTop="1" x14ac:dyDescent="0.3">
      <c r="B58" s="192"/>
      <c r="C58" s="1"/>
      <c r="D58" s="1"/>
      <c r="E58" s="193"/>
      <c r="F58" s="193"/>
      <c r="G58" s="193"/>
      <c r="H58" s="193"/>
      <c r="I58" s="193"/>
      <c r="J58" s="164"/>
      <c r="K58" s="164"/>
      <c r="L58" s="164"/>
    </row>
    <row r="59" spans="2:13" s="114" customFormat="1" x14ac:dyDescent="0.3">
      <c r="B59" s="192"/>
      <c r="C59" s="1"/>
      <c r="D59" s="1"/>
      <c r="E59" s="1"/>
      <c r="F59" s="1"/>
      <c r="G59" s="1"/>
      <c r="H59" s="1"/>
      <c r="I59" s="1"/>
    </row>
    <row r="60" spans="2:13" s="114" customFormat="1" ht="18.600000000000001" thickBot="1" x14ac:dyDescent="0.35">
      <c r="B60" s="337" t="s">
        <v>140</v>
      </c>
      <c r="C60" s="338"/>
      <c r="D60" s="338"/>
      <c r="E60" s="338"/>
      <c r="F60" s="338"/>
      <c r="G60" s="338"/>
      <c r="H60" s="338"/>
      <c r="I60" s="338"/>
      <c r="J60" s="338"/>
      <c r="K60" s="338"/>
      <c r="L60" s="338"/>
    </row>
    <row r="61" spans="2:13" s="114" customFormat="1" ht="15" thickTop="1" x14ac:dyDescent="0.3">
      <c r="B61" s="119"/>
      <c r="C61" s="330" t="s">
        <v>131</v>
      </c>
      <c r="D61" s="331"/>
      <c r="E61" s="332" t="s">
        <v>136</v>
      </c>
      <c r="F61" s="333"/>
      <c r="G61" s="331"/>
      <c r="H61" s="330" t="s">
        <v>133</v>
      </c>
      <c r="I61" s="331"/>
      <c r="J61" s="330" t="s">
        <v>71</v>
      </c>
      <c r="K61" s="331"/>
      <c r="L61" s="120"/>
    </row>
    <row r="62" spans="2:13" s="114" customFormat="1" ht="15" thickBot="1" x14ac:dyDescent="0.35">
      <c r="B62" s="121" t="s">
        <v>16</v>
      </c>
      <c r="C62" s="122" t="s">
        <v>11</v>
      </c>
      <c r="D62" s="123" t="s">
        <v>9</v>
      </c>
      <c r="E62" s="124" t="s">
        <v>72</v>
      </c>
      <c r="F62" s="125" t="s">
        <v>60</v>
      </c>
      <c r="G62" s="125" t="s">
        <v>61</v>
      </c>
      <c r="H62" s="125" t="s">
        <v>17</v>
      </c>
      <c r="I62" s="125" t="s">
        <v>134</v>
      </c>
      <c r="J62" s="124" t="s">
        <v>17</v>
      </c>
      <c r="K62" s="124" t="s">
        <v>134</v>
      </c>
      <c r="L62" s="126" t="s">
        <v>68</v>
      </c>
      <c r="M62"/>
    </row>
    <row r="63" spans="2:13" s="114" customFormat="1" ht="15" thickTop="1" x14ac:dyDescent="0.3">
      <c r="B63" s="200" t="s">
        <v>0</v>
      </c>
      <c r="C63" s="136" t="s">
        <v>14</v>
      </c>
      <c r="D63" s="137">
        <v>6</v>
      </c>
      <c r="E63" s="141">
        <f t="shared" ref="E63:E76" si="10">SUM(F63:G63)</f>
        <v>0</v>
      </c>
      <c r="F63" s="147">
        <f>'2010-11'!$J$19</f>
        <v>0</v>
      </c>
      <c r="G63" s="142">
        <f>'2010-11'!$J$20</f>
        <v>0</v>
      </c>
      <c r="H63" s="141">
        <f>'2010-11'!G19</f>
        <v>0</v>
      </c>
      <c r="I63" s="142">
        <f>'2010-11'!H19</f>
        <v>0</v>
      </c>
      <c r="J63" s="148"/>
      <c r="K63" s="148"/>
      <c r="L63" s="149" t="s">
        <v>70</v>
      </c>
      <c r="M63"/>
    </row>
    <row r="64" spans="2:13" s="114" customFormat="1" x14ac:dyDescent="0.3">
      <c r="B64" s="203" t="s">
        <v>3</v>
      </c>
      <c r="C64" s="153" t="s">
        <v>14</v>
      </c>
      <c r="D64" s="146">
        <v>6</v>
      </c>
      <c r="E64" s="141">
        <f t="shared" si="10"/>
        <v>0</v>
      </c>
      <c r="F64" s="147">
        <f>'2010-11'!$J$38</f>
        <v>0</v>
      </c>
      <c r="G64" s="142">
        <f>'2010-11'!$J$39</f>
        <v>0</v>
      </c>
      <c r="H64" s="141">
        <f>'2010-11'!G38</f>
        <v>0</v>
      </c>
      <c r="I64" s="142">
        <f>'2010-11'!H38</f>
        <v>0</v>
      </c>
      <c r="J64" s="148"/>
      <c r="K64" s="148"/>
      <c r="L64" s="149" t="s">
        <v>69</v>
      </c>
      <c r="M64"/>
    </row>
    <row r="65" spans="2:12" s="114" customFormat="1" x14ac:dyDescent="0.3">
      <c r="B65" s="203" t="s">
        <v>18</v>
      </c>
      <c r="C65" s="153" t="s">
        <v>14</v>
      </c>
      <c r="D65" s="146">
        <v>6</v>
      </c>
      <c r="E65" s="141">
        <f t="shared" si="10"/>
        <v>0</v>
      </c>
      <c r="F65" s="147">
        <f>'2012-13'!$J$19</f>
        <v>0</v>
      </c>
      <c r="G65" s="142">
        <f>'2012-13'!$J$20</f>
        <v>0</v>
      </c>
      <c r="H65" s="141">
        <f>'2012-13'!G19</f>
        <v>0</v>
      </c>
      <c r="I65" s="142">
        <f>'2012-13'!H19</f>
        <v>0</v>
      </c>
      <c r="J65" s="148"/>
      <c r="K65" s="148"/>
      <c r="L65" s="149" t="s">
        <v>69</v>
      </c>
    </row>
    <row r="66" spans="2:12" x14ac:dyDescent="0.3">
      <c r="B66" s="203" t="s">
        <v>19</v>
      </c>
      <c r="C66" s="153" t="s">
        <v>14</v>
      </c>
      <c r="D66" s="146">
        <v>6</v>
      </c>
      <c r="E66" s="141">
        <f t="shared" si="10"/>
        <v>0</v>
      </c>
      <c r="F66" s="147">
        <f>'2012-13'!$J$38</f>
        <v>0</v>
      </c>
      <c r="G66" s="142">
        <f>'2012-13'!$J$39</f>
        <v>0</v>
      </c>
      <c r="H66" s="150">
        <f>'2012-13'!G38</f>
        <v>0</v>
      </c>
      <c r="I66" s="151">
        <f>'2012-13'!H38</f>
        <v>0</v>
      </c>
      <c r="J66" s="116"/>
      <c r="K66" s="116"/>
      <c r="L66" s="149" t="s">
        <v>69</v>
      </c>
    </row>
    <row r="67" spans="2:12" x14ac:dyDescent="0.3">
      <c r="B67" s="152" t="s">
        <v>84</v>
      </c>
      <c r="C67" s="153" t="s">
        <v>51</v>
      </c>
      <c r="D67" s="146">
        <v>6</v>
      </c>
      <c r="E67" s="154">
        <f t="shared" si="10"/>
        <v>1</v>
      </c>
      <c r="F67" s="155">
        <f>'2014-15'!$J$20</f>
        <v>0</v>
      </c>
      <c r="G67" s="156">
        <f>'2014-15'!$J$21</f>
        <v>1</v>
      </c>
      <c r="H67" s="157">
        <f>'2014-15'!G20</f>
        <v>39</v>
      </c>
      <c r="I67" s="158">
        <f>'2014-15'!H20</f>
        <v>47</v>
      </c>
      <c r="J67" s="159">
        <f>'2014-15'!G21</f>
        <v>39</v>
      </c>
      <c r="K67" s="159">
        <f>'2014-15'!H21</f>
        <v>47</v>
      </c>
      <c r="L67" s="160" t="s">
        <v>69</v>
      </c>
    </row>
    <row r="68" spans="2:12" x14ac:dyDescent="0.3">
      <c r="B68" s="161" t="s">
        <v>85</v>
      </c>
      <c r="C68" s="153" t="s">
        <v>51</v>
      </c>
      <c r="D68" s="146">
        <v>6</v>
      </c>
      <c r="E68" s="154">
        <f t="shared" si="10"/>
        <v>4</v>
      </c>
      <c r="F68" s="155">
        <f>'2014-15'!$J$44</f>
        <v>3</v>
      </c>
      <c r="G68" s="156">
        <f>'2014-15'!$J$45</f>
        <v>1</v>
      </c>
      <c r="H68" s="157">
        <f>'2014-15'!G44</f>
        <v>147</v>
      </c>
      <c r="I68" s="158">
        <f>'2014-15'!H44</f>
        <v>87</v>
      </c>
      <c r="J68" s="159">
        <f>'2014-15'!G45</f>
        <v>36.75</v>
      </c>
      <c r="K68" s="159">
        <f>'2014-15'!H45</f>
        <v>21.75</v>
      </c>
      <c r="L68" s="160" t="s">
        <v>69</v>
      </c>
    </row>
    <row r="69" spans="2:12" s="114" customFormat="1" x14ac:dyDescent="0.3">
      <c r="B69" s="161" t="s">
        <v>96</v>
      </c>
      <c r="C69" s="162" t="s">
        <v>51</v>
      </c>
      <c r="D69" s="163">
        <v>6</v>
      </c>
      <c r="E69" s="154">
        <f t="shared" si="10"/>
        <v>2</v>
      </c>
      <c r="F69" s="155">
        <f>'2016-17'!$J$21</f>
        <v>1</v>
      </c>
      <c r="G69" s="156">
        <f>'2016-17'!$J$22</f>
        <v>1</v>
      </c>
      <c r="H69" s="157">
        <f>'2016-17'!G21</f>
        <v>49</v>
      </c>
      <c r="I69" s="158">
        <f>'2016-17'!H21</f>
        <v>55</v>
      </c>
      <c r="J69" s="159">
        <f>'2016-17'!G22</f>
        <v>24.5</v>
      </c>
      <c r="K69" s="159">
        <f>'2016-17'!H22</f>
        <v>27.5</v>
      </c>
      <c r="L69" s="160" t="s">
        <v>69</v>
      </c>
    </row>
    <row r="70" spans="2:12" s="114" customFormat="1" x14ac:dyDescent="0.3">
      <c r="B70" s="161" t="s">
        <v>101</v>
      </c>
      <c r="C70" s="162" t="s">
        <v>51</v>
      </c>
      <c r="D70" s="163">
        <v>6</v>
      </c>
      <c r="E70" s="154">
        <f t="shared" si="10"/>
        <v>2</v>
      </c>
      <c r="F70" s="155">
        <f>'2016-17'!$J$42</f>
        <v>1</v>
      </c>
      <c r="G70" s="156">
        <f>'2016-17'!$J$43</f>
        <v>1</v>
      </c>
      <c r="H70" s="157">
        <f>'2016-17'!G42</f>
        <v>52</v>
      </c>
      <c r="I70" s="158">
        <f>'2016-17'!H42</f>
        <v>39</v>
      </c>
      <c r="J70" s="159">
        <f>'2016-17'!G43</f>
        <v>26</v>
      </c>
      <c r="K70" s="159">
        <f>'2016-17'!H43</f>
        <v>19.5</v>
      </c>
      <c r="L70" s="160" t="s">
        <v>69</v>
      </c>
    </row>
    <row r="71" spans="2:12" s="114" customFormat="1" x14ac:dyDescent="0.3">
      <c r="B71" s="152" t="s">
        <v>112</v>
      </c>
      <c r="C71" s="153" t="s">
        <v>34</v>
      </c>
      <c r="D71" s="146">
        <v>5</v>
      </c>
      <c r="E71" s="141">
        <f t="shared" si="10"/>
        <v>1</v>
      </c>
      <c r="F71" s="147">
        <f>'2018-19'!$J$20</f>
        <v>0</v>
      </c>
      <c r="G71" s="142">
        <f>'2018-19'!$J$21</f>
        <v>1</v>
      </c>
      <c r="H71" s="150">
        <f>'2018-19'!G20</f>
        <v>24</v>
      </c>
      <c r="I71" s="151">
        <f>'2018-19'!H20</f>
        <v>38</v>
      </c>
      <c r="J71" s="116">
        <f>'2018-19'!G21</f>
        <v>24</v>
      </c>
      <c r="K71" s="116">
        <f>'2018-19'!H21</f>
        <v>38</v>
      </c>
      <c r="L71" s="149" t="s">
        <v>69</v>
      </c>
    </row>
    <row r="72" spans="2:12" s="114" customFormat="1" x14ac:dyDescent="0.3">
      <c r="B72" s="152" t="s">
        <v>113</v>
      </c>
      <c r="C72" s="153" t="s">
        <v>34</v>
      </c>
      <c r="D72" s="146">
        <v>5</v>
      </c>
      <c r="E72" s="141">
        <f t="shared" si="10"/>
        <v>3</v>
      </c>
      <c r="F72" s="147">
        <f>'2018-19'!$J$42</f>
        <v>2</v>
      </c>
      <c r="G72" s="142">
        <f>'2018-19'!$J$43</f>
        <v>1</v>
      </c>
      <c r="H72" s="150">
        <f>'2018-19'!G42</f>
        <v>80</v>
      </c>
      <c r="I72" s="151">
        <f>'2018-19'!H42</f>
        <v>79</v>
      </c>
      <c r="J72" s="116">
        <f>'2018-19'!G43</f>
        <v>26.666666666666668</v>
      </c>
      <c r="K72" s="116">
        <f>'2018-19'!H43</f>
        <v>26.333333333333332</v>
      </c>
      <c r="L72" s="149" t="s">
        <v>69</v>
      </c>
    </row>
    <row r="73" spans="2:12" x14ac:dyDescent="0.3">
      <c r="B73" s="161" t="s">
        <v>127</v>
      </c>
      <c r="C73" s="162" t="s">
        <v>34</v>
      </c>
      <c r="D73" s="163">
        <v>6</v>
      </c>
      <c r="E73" s="154">
        <f t="shared" si="10"/>
        <v>3</v>
      </c>
      <c r="F73" s="155">
        <f>'2020-21'!$J$20</f>
        <v>2</v>
      </c>
      <c r="G73" s="156">
        <f>'2020-21'!$J$21</f>
        <v>1</v>
      </c>
      <c r="H73" s="157">
        <f>'2020-21'!G20</f>
        <v>52</v>
      </c>
      <c r="I73" s="158">
        <f>'2020-21'!H20</f>
        <v>45</v>
      </c>
      <c r="J73" s="159">
        <f>'2020-21'!G21</f>
        <v>26</v>
      </c>
      <c r="K73" s="159">
        <f>'2020-21'!H21</f>
        <v>22.5</v>
      </c>
      <c r="L73" s="160" t="s">
        <v>69</v>
      </c>
    </row>
    <row r="74" spans="2:12" x14ac:dyDescent="0.3">
      <c r="B74" s="161" t="s">
        <v>123</v>
      </c>
      <c r="C74" s="162" t="s">
        <v>34</v>
      </c>
      <c r="D74" s="163">
        <v>6</v>
      </c>
      <c r="E74" s="154">
        <f t="shared" si="10"/>
        <v>2</v>
      </c>
      <c r="F74" s="155">
        <f>'2020-21'!$J$40</f>
        <v>1</v>
      </c>
      <c r="G74" s="156">
        <f>'2020-21'!$J$41</f>
        <v>1</v>
      </c>
      <c r="H74" s="157">
        <f>'2020-21'!G40</f>
        <v>66</v>
      </c>
      <c r="I74" s="158">
        <f>'2020-21'!H40</f>
        <v>62</v>
      </c>
      <c r="J74" s="159">
        <f>'2020-21'!G41</f>
        <v>33</v>
      </c>
      <c r="K74" s="159">
        <f>'2020-21'!H41</f>
        <v>31</v>
      </c>
      <c r="L74" s="160" t="s">
        <v>69</v>
      </c>
    </row>
    <row r="75" spans="2:12" x14ac:dyDescent="0.3">
      <c r="B75" s="251" t="s">
        <v>150</v>
      </c>
      <c r="C75" s="255" t="s">
        <v>34</v>
      </c>
      <c r="D75" s="255">
        <v>6</v>
      </c>
      <c r="E75" s="141">
        <f t="shared" si="10"/>
        <v>1</v>
      </c>
      <c r="F75" s="147">
        <f>'2022-23'!$J$20</f>
        <v>0</v>
      </c>
      <c r="G75" s="142">
        <f>'2022-23'!$J$21</f>
        <v>1</v>
      </c>
      <c r="H75" s="150">
        <f>'2022-23'!G20</f>
        <v>24</v>
      </c>
      <c r="I75" s="151">
        <f>'2022-23'!H20</f>
        <v>35</v>
      </c>
      <c r="J75" s="116">
        <f>'2022-23'!G21</f>
        <v>24</v>
      </c>
      <c r="K75" s="116">
        <f>'2022-23'!H21</f>
        <v>35</v>
      </c>
      <c r="L75" s="149" t="s">
        <v>69</v>
      </c>
    </row>
    <row r="76" spans="2:12" x14ac:dyDescent="0.3">
      <c r="B76" s="257" t="s">
        <v>151</v>
      </c>
      <c r="C76" s="258" t="s">
        <v>34</v>
      </c>
      <c r="D76" s="258">
        <v>6</v>
      </c>
      <c r="E76" s="259">
        <f t="shared" si="10"/>
        <v>2</v>
      </c>
      <c r="F76" s="155">
        <f>'2022-23'!$J$41</f>
        <v>1</v>
      </c>
      <c r="G76" s="156">
        <f>'2022-23'!$J$42</f>
        <v>1</v>
      </c>
      <c r="H76" s="157">
        <f>'2022-23'!G41</f>
        <v>85</v>
      </c>
      <c r="I76" s="158">
        <f>'2022-23'!H41</f>
        <v>48</v>
      </c>
      <c r="J76" s="159">
        <f>'2022-23'!G42</f>
        <v>42.5</v>
      </c>
      <c r="K76" s="159">
        <f>'2022-23'!H42</f>
        <v>24</v>
      </c>
      <c r="L76" s="160" t="s">
        <v>69</v>
      </c>
    </row>
    <row r="77" spans="2:12" x14ac:dyDescent="0.3">
      <c r="B77" s="257" t="s">
        <v>168</v>
      </c>
      <c r="C77" s="258" t="s">
        <v>34</v>
      </c>
      <c r="D77" s="258"/>
      <c r="E77" s="259"/>
      <c r="F77" s="155"/>
      <c r="G77" s="156"/>
      <c r="H77" s="157"/>
      <c r="I77" s="158"/>
      <c r="J77" s="159"/>
      <c r="K77" s="159"/>
      <c r="L77" s="160" t="s">
        <v>167</v>
      </c>
    </row>
    <row r="78" spans="2:12" x14ac:dyDescent="0.3">
      <c r="B78" s="257" t="s">
        <v>169</v>
      </c>
      <c r="C78" s="258" t="s">
        <v>34</v>
      </c>
      <c r="D78" s="258"/>
      <c r="E78" s="259"/>
      <c r="F78" s="155"/>
      <c r="G78" s="156"/>
      <c r="H78" s="157"/>
      <c r="I78" s="158"/>
      <c r="J78" s="159"/>
      <c r="K78" s="159"/>
      <c r="L78" s="160" t="s">
        <v>167</v>
      </c>
    </row>
    <row r="79" spans="2:12" x14ac:dyDescent="0.3">
      <c r="B79" s="257"/>
      <c r="C79" s="258"/>
      <c r="D79" s="258"/>
      <c r="E79" s="259"/>
      <c r="F79" s="155"/>
      <c r="G79" s="156"/>
      <c r="H79" s="157"/>
      <c r="I79" s="158"/>
      <c r="J79" s="159"/>
      <c r="K79" s="159"/>
      <c r="L79" s="160"/>
    </row>
    <row r="80" spans="2:12" ht="15" thickBot="1" x14ac:dyDescent="0.35">
      <c r="B80" s="253"/>
      <c r="C80" s="256"/>
      <c r="D80" s="256"/>
      <c r="E80" s="254"/>
      <c r="F80" s="165"/>
      <c r="G80" s="166"/>
      <c r="H80" s="167"/>
      <c r="I80" s="168"/>
      <c r="J80" s="117"/>
      <c r="K80" s="117"/>
      <c r="L80" s="169"/>
    </row>
    <row r="81" spans="2:12" ht="15" thickTop="1" x14ac:dyDescent="0.3">
      <c r="B81" s="170"/>
      <c r="C81" s="171" t="s">
        <v>135</v>
      </c>
      <c r="D81" s="172"/>
      <c r="E81" s="173">
        <f>SUM(F81:G81)</f>
        <v>21</v>
      </c>
      <c r="F81" s="174">
        <f>SUM(F63:F80)</f>
        <v>11</v>
      </c>
      <c r="G81" s="175">
        <f>SUM(G63:G80)</f>
        <v>10</v>
      </c>
      <c r="H81" s="176">
        <f>SUM(H63:H80)</f>
        <v>618</v>
      </c>
      <c r="I81" s="175">
        <f>SUM(I63:I80)</f>
        <v>535</v>
      </c>
      <c r="J81" s="177">
        <f>+H81/E81</f>
        <v>29.428571428571427</v>
      </c>
      <c r="K81" s="177">
        <f>+I81/E81</f>
        <v>25.476190476190474</v>
      </c>
      <c r="L81" s="178">
        <f>IF(E81=0,0,+F81/E81)</f>
        <v>0.52380952380952384</v>
      </c>
    </row>
    <row r="82" spans="2:12" x14ac:dyDescent="0.3">
      <c r="B82" s="218"/>
      <c r="C82" s="9"/>
      <c r="D82" s="219" t="s">
        <v>70</v>
      </c>
      <c r="E82" s="220">
        <f>SUM(F82:G82)</f>
        <v>0</v>
      </c>
      <c r="F82" s="221">
        <v>0</v>
      </c>
      <c r="G82" s="222">
        <v>0</v>
      </c>
      <c r="H82" s="223">
        <f>SUM(H63:H63)</f>
        <v>0</v>
      </c>
      <c r="I82" s="222">
        <f>SUM(I63:I63)</f>
        <v>0</v>
      </c>
      <c r="J82" s="224">
        <v>0</v>
      </c>
      <c r="K82" s="224">
        <v>0</v>
      </c>
      <c r="L82" s="225">
        <f>IF(E82=0,0,+F82/E82)</f>
        <v>0</v>
      </c>
    </row>
    <row r="83" spans="2:12" x14ac:dyDescent="0.3">
      <c r="B83" s="321"/>
      <c r="C83" s="322"/>
      <c r="D83" s="323" t="s">
        <v>69</v>
      </c>
      <c r="E83" s="314">
        <f>SUM(F83:G83)</f>
        <v>21</v>
      </c>
      <c r="F83" s="315">
        <f>+SUM(F64:F80)</f>
        <v>11</v>
      </c>
      <c r="G83" s="316">
        <f>+SUM(G64:G80)</f>
        <v>10</v>
      </c>
      <c r="H83" s="314">
        <f>+SUM(H64:H80)</f>
        <v>618</v>
      </c>
      <c r="I83" s="316">
        <f>+SUM(I64:I80)</f>
        <v>535</v>
      </c>
      <c r="J83" s="324">
        <f t="shared" ref="J83" si="11">+H83/E83</f>
        <v>29.428571428571427</v>
      </c>
      <c r="K83" s="324">
        <f t="shared" ref="K83" si="12">+I83/E83</f>
        <v>25.476190476190474</v>
      </c>
      <c r="L83" s="325">
        <f>IF(E83=0,0,+F83/E83)</f>
        <v>0.52380952380952384</v>
      </c>
    </row>
    <row r="84" spans="2:12" ht="15" thickBot="1" x14ac:dyDescent="0.35">
      <c r="B84" s="185"/>
      <c r="C84" s="186"/>
      <c r="D84" s="187" t="s">
        <v>167</v>
      </c>
      <c r="E84" s="188">
        <f>SUM(F84:G84)</f>
        <v>0</v>
      </c>
      <c r="F84" s="189">
        <f>SUM(F77:F80)</f>
        <v>0</v>
      </c>
      <c r="G84" s="190">
        <f t="shared" ref="G84:I84" si="13">SUM(G77:G80)</f>
        <v>0</v>
      </c>
      <c r="H84" s="188">
        <f t="shared" si="13"/>
        <v>0</v>
      </c>
      <c r="I84" s="190">
        <f t="shared" si="13"/>
        <v>0</v>
      </c>
      <c r="J84" s="95"/>
      <c r="K84" s="95"/>
      <c r="L84" s="191">
        <f>IF(E84=0,0,+F84/E84)</f>
        <v>0</v>
      </c>
    </row>
    <row r="85" spans="2:12" ht="15" thickTop="1" x14ac:dyDescent="0.3"/>
  </sheetData>
  <mergeCells count="15">
    <mergeCell ref="C61:D61"/>
    <mergeCell ref="E61:G61"/>
    <mergeCell ref="H61:I61"/>
    <mergeCell ref="J61:K61"/>
    <mergeCell ref="B32:L32"/>
    <mergeCell ref="C33:D33"/>
    <mergeCell ref="E33:G33"/>
    <mergeCell ref="H33:I33"/>
    <mergeCell ref="J33:K33"/>
    <mergeCell ref="B60:L60"/>
    <mergeCell ref="B2:L2"/>
    <mergeCell ref="C3:D3"/>
    <mergeCell ref="E3:G3"/>
    <mergeCell ref="H3:I3"/>
    <mergeCell ref="J3:K3"/>
  </mergeCells>
  <printOptions horizontalCentered="1" verticalCentered="1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80CC-5F11-46DA-A783-A0C97D0AFE6E}">
  <dimension ref="A2:L44"/>
  <sheetViews>
    <sheetView workbookViewId="0">
      <selection activeCell="E44" sqref="E44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9.109375" style="2"/>
    <col min="4" max="4" width="9.109375" style="3"/>
    <col min="5" max="6" width="8.6640625" style="1" customWidth="1"/>
    <col min="7" max="8" width="10.6640625" style="1" customWidth="1"/>
    <col min="9" max="10" width="8.6640625" style="1" customWidth="1"/>
    <col min="11" max="11" width="10.6640625" style="1" customWidth="1"/>
  </cols>
  <sheetData>
    <row r="2" spans="1:11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12" t="s">
        <v>162</v>
      </c>
      <c r="J2" s="12" t="s">
        <v>163</v>
      </c>
      <c r="K2" s="12" t="s">
        <v>68</v>
      </c>
    </row>
    <row r="3" spans="1:11" s="1" customFormat="1" ht="15" thickBot="1" x14ac:dyDescent="0.35">
      <c r="A3" s="8"/>
      <c r="C3" s="2"/>
      <c r="D3" s="3"/>
    </row>
    <row r="4" spans="1:11" ht="15" thickTop="1" x14ac:dyDescent="0.3">
      <c r="A4" s="72" t="s">
        <v>153</v>
      </c>
      <c r="B4" s="26" t="s">
        <v>106</v>
      </c>
      <c r="C4" s="23">
        <v>45534</v>
      </c>
      <c r="D4" s="24" t="s">
        <v>168</v>
      </c>
      <c r="E4" s="26" t="s">
        <v>4</v>
      </c>
      <c r="F4" s="73"/>
      <c r="G4" s="26"/>
      <c r="H4" s="26"/>
      <c r="I4" s="284" t="s">
        <v>106</v>
      </c>
      <c r="J4" s="285"/>
      <c r="K4" s="80" t="s">
        <v>167</v>
      </c>
    </row>
    <row r="5" spans="1:11" x14ac:dyDescent="0.3">
      <c r="A5" s="28" t="s">
        <v>130</v>
      </c>
      <c r="B5" s="32" t="s">
        <v>106</v>
      </c>
      <c r="C5" s="29">
        <v>45541</v>
      </c>
      <c r="D5" s="30" t="s">
        <v>168</v>
      </c>
      <c r="E5" s="32" t="s">
        <v>4</v>
      </c>
      <c r="F5" s="31"/>
      <c r="G5" s="32"/>
      <c r="H5" s="32"/>
      <c r="I5" s="290" t="s">
        <v>106</v>
      </c>
      <c r="J5" s="289"/>
      <c r="K5" s="36" t="s">
        <v>167</v>
      </c>
    </row>
    <row r="6" spans="1:11" x14ac:dyDescent="0.3">
      <c r="A6" s="35" t="s">
        <v>23</v>
      </c>
      <c r="B6" s="32" t="s">
        <v>106</v>
      </c>
      <c r="C6" s="29">
        <v>45548</v>
      </c>
      <c r="D6" s="30" t="s">
        <v>168</v>
      </c>
      <c r="E6" s="32" t="s">
        <v>5</v>
      </c>
      <c r="F6" s="34"/>
      <c r="G6" s="32"/>
      <c r="H6" s="32"/>
      <c r="I6" s="286" t="s">
        <v>106</v>
      </c>
      <c r="J6" s="287"/>
      <c r="K6" s="36" t="s">
        <v>167</v>
      </c>
    </row>
    <row r="7" spans="1:11" x14ac:dyDescent="0.3">
      <c r="A7" s="35" t="s">
        <v>93</v>
      </c>
      <c r="B7" s="32" t="s">
        <v>106</v>
      </c>
      <c r="C7" s="29">
        <v>45555</v>
      </c>
      <c r="D7" s="30" t="s">
        <v>168</v>
      </c>
      <c r="E7" s="34" t="s">
        <v>5</v>
      </c>
      <c r="F7" s="34"/>
      <c r="G7" s="32"/>
      <c r="H7" s="32"/>
      <c r="I7" s="286" t="s">
        <v>106</v>
      </c>
      <c r="J7" s="287"/>
      <c r="K7" s="36" t="s">
        <v>167</v>
      </c>
    </row>
    <row r="8" spans="1:11" x14ac:dyDescent="0.3">
      <c r="A8" s="35" t="s">
        <v>121</v>
      </c>
      <c r="B8" s="32" t="s">
        <v>106</v>
      </c>
      <c r="C8" s="29">
        <v>45562</v>
      </c>
      <c r="D8" s="30" t="s">
        <v>168</v>
      </c>
      <c r="E8" s="32" t="s">
        <v>5</v>
      </c>
      <c r="F8" s="31"/>
      <c r="G8" s="32"/>
      <c r="H8" s="32"/>
      <c r="I8" s="290" t="s">
        <v>106</v>
      </c>
      <c r="J8" s="289"/>
      <c r="K8" s="36" t="s">
        <v>167</v>
      </c>
    </row>
    <row r="9" spans="1:11" x14ac:dyDescent="0.3">
      <c r="A9" s="35" t="s">
        <v>141</v>
      </c>
      <c r="B9" s="32" t="s">
        <v>106</v>
      </c>
      <c r="C9" s="29">
        <v>45576</v>
      </c>
      <c r="D9" s="30" t="s">
        <v>168</v>
      </c>
      <c r="E9" s="32" t="s">
        <v>4</v>
      </c>
      <c r="F9" s="34" t="s">
        <v>9</v>
      </c>
      <c r="G9" s="32"/>
      <c r="H9" s="32"/>
      <c r="I9" s="286" t="s">
        <v>106</v>
      </c>
      <c r="J9" s="287">
        <v>6</v>
      </c>
      <c r="K9" s="36" t="s">
        <v>167</v>
      </c>
    </row>
    <row r="10" spans="1:11" x14ac:dyDescent="0.3">
      <c r="A10" s="35" t="s">
        <v>103</v>
      </c>
      <c r="B10" s="32" t="s">
        <v>106</v>
      </c>
      <c r="C10" s="29">
        <v>45583</v>
      </c>
      <c r="D10" s="30" t="s">
        <v>168</v>
      </c>
      <c r="E10" s="32" t="s">
        <v>5</v>
      </c>
      <c r="F10" s="34" t="s">
        <v>9</v>
      </c>
      <c r="G10" s="32"/>
      <c r="H10" s="32"/>
      <c r="I10" s="286" t="s">
        <v>106</v>
      </c>
      <c r="J10" s="287">
        <v>6</v>
      </c>
      <c r="K10" s="36" t="s">
        <v>167</v>
      </c>
    </row>
    <row r="11" spans="1:11" x14ac:dyDescent="0.3">
      <c r="A11" s="35" t="s">
        <v>124</v>
      </c>
      <c r="B11" s="32" t="s">
        <v>106</v>
      </c>
      <c r="C11" s="29">
        <v>45590</v>
      </c>
      <c r="D11" s="30" t="s">
        <v>168</v>
      </c>
      <c r="E11" s="32" t="s">
        <v>4</v>
      </c>
      <c r="F11" s="34" t="s">
        <v>9</v>
      </c>
      <c r="G11" s="32"/>
      <c r="H11" s="32"/>
      <c r="I11" s="290" t="s">
        <v>106</v>
      </c>
      <c r="J11" s="289">
        <v>6</v>
      </c>
      <c r="K11" s="36" t="s">
        <v>167</v>
      </c>
    </row>
    <row r="12" spans="1:11" x14ac:dyDescent="0.3">
      <c r="A12" s="35" t="s">
        <v>125</v>
      </c>
      <c r="B12" s="32" t="s">
        <v>106</v>
      </c>
      <c r="C12" s="29">
        <v>45597</v>
      </c>
      <c r="D12" s="30" t="s">
        <v>168</v>
      </c>
      <c r="E12" s="32" t="s">
        <v>5</v>
      </c>
      <c r="F12" s="34" t="s">
        <v>9</v>
      </c>
      <c r="G12" s="32"/>
      <c r="H12" s="32"/>
      <c r="I12" s="286" t="s">
        <v>106</v>
      </c>
      <c r="J12" s="287">
        <v>6</v>
      </c>
      <c r="K12" s="36" t="s">
        <v>167</v>
      </c>
    </row>
    <row r="13" spans="1:11" x14ac:dyDescent="0.3">
      <c r="A13" s="37" t="s">
        <v>171</v>
      </c>
      <c r="B13" s="41" t="s">
        <v>106</v>
      </c>
      <c r="C13" s="38">
        <v>45604</v>
      </c>
      <c r="D13" s="39" t="s">
        <v>168</v>
      </c>
      <c r="E13" s="41" t="s">
        <v>4</v>
      </c>
      <c r="F13" s="40" t="s">
        <v>9</v>
      </c>
      <c r="G13" s="41"/>
      <c r="H13" s="41"/>
      <c r="I13" s="291" t="s">
        <v>106</v>
      </c>
      <c r="J13" s="292">
        <v>6</v>
      </c>
      <c r="K13" s="42" t="s">
        <v>167</v>
      </c>
    </row>
    <row r="14" spans="1:11" x14ac:dyDescent="0.3">
      <c r="A14" s="37" t="s">
        <v>170</v>
      </c>
      <c r="B14" s="41" t="s">
        <v>106</v>
      </c>
      <c r="C14" s="38">
        <v>45614</v>
      </c>
      <c r="D14" s="39" t="s">
        <v>168</v>
      </c>
      <c r="E14" s="41" t="s">
        <v>170</v>
      </c>
      <c r="F14" s="40" t="s">
        <v>10</v>
      </c>
      <c r="G14" s="41"/>
      <c r="H14" s="41"/>
      <c r="I14" s="291" t="s">
        <v>106</v>
      </c>
      <c r="J14" s="292"/>
      <c r="K14" s="42" t="s">
        <v>167</v>
      </c>
    </row>
    <row r="15" spans="1:11" s="18" customFormat="1" x14ac:dyDescent="0.3">
      <c r="A15" s="60"/>
      <c r="B15" s="64"/>
      <c r="C15" s="61"/>
      <c r="D15" s="62"/>
      <c r="E15" s="63"/>
      <c r="F15" s="63"/>
      <c r="G15" s="64"/>
      <c r="H15" s="64"/>
      <c r="I15" s="293"/>
      <c r="J15" s="294"/>
      <c r="K15" s="65"/>
    </row>
    <row r="16" spans="1:11" s="18" customFormat="1" x14ac:dyDescent="0.3">
      <c r="A16" s="21" t="s">
        <v>152</v>
      </c>
      <c r="B16" s="51"/>
      <c r="C16" s="49" t="s">
        <v>62</v>
      </c>
      <c r="D16" s="56" t="s">
        <v>60</v>
      </c>
      <c r="E16" s="90"/>
      <c r="F16" s="51" t="s">
        <v>64</v>
      </c>
      <c r="G16" s="93">
        <f>SUM(G4:G15)</f>
        <v>0</v>
      </c>
      <c r="H16" s="93">
        <f>SUM(H4:H15)</f>
        <v>0</v>
      </c>
      <c r="I16" s="297" t="s">
        <v>60</v>
      </c>
      <c r="J16" s="90"/>
      <c r="K16" s="100"/>
    </row>
    <row r="17" spans="1:12" s="18" customFormat="1" x14ac:dyDescent="0.3">
      <c r="A17" s="88"/>
      <c r="B17" s="52"/>
      <c r="C17" s="66"/>
      <c r="D17" s="57" t="s">
        <v>61</v>
      </c>
      <c r="E17" s="91"/>
      <c r="F17" s="70"/>
      <c r="G17" s="94">
        <f>IF(G16=0,0,AVERAGE(G4:G15))</f>
        <v>0</v>
      </c>
      <c r="H17" s="94">
        <f>IF(H16=0,0,AVERAGE(H4:H15))</f>
        <v>0</v>
      </c>
      <c r="I17" s="298" t="s">
        <v>61</v>
      </c>
      <c r="J17" s="91"/>
      <c r="K17" s="101"/>
    </row>
    <row r="18" spans="1:12" s="18" customFormat="1" x14ac:dyDescent="0.3">
      <c r="A18" s="88"/>
      <c r="B18" s="52"/>
      <c r="C18" s="49" t="s">
        <v>63</v>
      </c>
      <c r="D18" s="55" t="s">
        <v>60</v>
      </c>
      <c r="E18" s="90"/>
      <c r="F18" s="51" t="s">
        <v>65</v>
      </c>
      <c r="G18" s="93">
        <f>SUM(G8:G12)</f>
        <v>0</v>
      </c>
      <c r="H18" s="93">
        <f>SUM(H8:H12)</f>
        <v>0</v>
      </c>
      <c r="I18" s="297" t="s">
        <v>60</v>
      </c>
      <c r="J18" s="90"/>
      <c r="K18" s="101"/>
    </row>
    <row r="19" spans="1:12" s="18" customFormat="1" x14ac:dyDescent="0.3">
      <c r="A19" s="88"/>
      <c r="B19" s="53"/>
      <c r="C19" s="66"/>
      <c r="D19" s="58" t="s">
        <v>61</v>
      </c>
      <c r="E19" s="91"/>
      <c r="F19" s="71"/>
      <c r="G19" s="94">
        <f>IF(G18=0,0,AVERAGE(G8:G12))</f>
        <v>0</v>
      </c>
      <c r="H19" s="94">
        <f>IF(H18=0,0,AVERAGE(H8:H12))</f>
        <v>0</v>
      </c>
      <c r="I19" s="298" t="s">
        <v>61</v>
      </c>
      <c r="J19" s="91"/>
      <c r="K19" s="101"/>
    </row>
    <row r="20" spans="1:12" s="18" customFormat="1" x14ac:dyDescent="0.3">
      <c r="A20" s="88"/>
      <c r="B20" s="52"/>
      <c r="C20" s="49" t="s">
        <v>66</v>
      </c>
      <c r="D20" s="55" t="s">
        <v>60</v>
      </c>
      <c r="E20" s="90"/>
      <c r="F20" s="51" t="s">
        <v>67</v>
      </c>
      <c r="G20" s="93">
        <f>SUM(G14:G15)</f>
        <v>0</v>
      </c>
      <c r="H20" s="93">
        <f>SUM(H14:H15)</f>
        <v>0</v>
      </c>
      <c r="I20" s="297" t="s">
        <v>60</v>
      </c>
      <c r="J20" s="90"/>
      <c r="K20" s="101"/>
    </row>
    <row r="21" spans="1:12" s="18" customFormat="1" ht="15" thickBot="1" x14ac:dyDescent="0.35">
      <c r="A21" s="89"/>
      <c r="B21" s="54"/>
      <c r="C21" s="50"/>
      <c r="D21" s="59" t="s">
        <v>61</v>
      </c>
      <c r="E21" s="92"/>
      <c r="F21" s="54"/>
      <c r="G21" s="95">
        <f>IF(G14=0,0,AVERAGE(G14:G15))</f>
        <v>0</v>
      </c>
      <c r="H21" s="95">
        <f>IF(H14=0,0,AVERAGE(H14:H15))</f>
        <v>0</v>
      </c>
      <c r="I21" s="299" t="s">
        <v>61</v>
      </c>
      <c r="J21" s="92"/>
      <c r="K21" s="102"/>
    </row>
    <row r="22" spans="1:12" s="18" customFormat="1" ht="15" thickTop="1" x14ac:dyDescent="0.3">
      <c r="I22" s="300"/>
      <c r="J22" s="300"/>
      <c r="K22" s="16"/>
    </row>
    <row r="23" spans="1:12" ht="15" thickBot="1" x14ac:dyDescent="0.35">
      <c r="A23" s="4"/>
      <c r="E23" s="6"/>
      <c r="F23" s="6"/>
      <c r="I23" s="6"/>
      <c r="J23" s="6"/>
      <c r="K23" s="6"/>
    </row>
    <row r="24" spans="1:12" ht="15" thickTop="1" x14ac:dyDescent="0.3">
      <c r="A24" s="87" t="s">
        <v>153</v>
      </c>
      <c r="B24" s="26" t="s">
        <v>106</v>
      </c>
      <c r="C24" s="23">
        <v>45534</v>
      </c>
      <c r="D24" s="24" t="s">
        <v>168</v>
      </c>
      <c r="E24" s="73" t="s">
        <v>4</v>
      </c>
      <c r="F24" s="26"/>
      <c r="G24" s="26"/>
      <c r="H24" s="26"/>
      <c r="I24" s="284" t="s">
        <v>106</v>
      </c>
      <c r="J24" s="301"/>
      <c r="K24" s="80" t="s">
        <v>167</v>
      </c>
    </row>
    <row r="25" spans="1:12" x14ac:dyDescent="0.3">
      <c r="A25" s="86" t="s">
        <v>130</v>
      </c>
      <c r="B25" s="32" t="s">
        <v>106</v>
      </c>
      <c r="C25" s="29">
        <v>45541</v>
      </c>
      <c r="D25" s="30" t="s">
        <v>168</v>
      </c>
      <c r="E25" s="31" t="s">
        <v>4</v>
      </c>
      <c r="F25" s="32"/>
      <c r="G25" s="32"/>
      <c r="H25" s="32"/>
      <c r="I25" s="288" t="s">
        <v>106</v>
      </c>
      <c r="J25" s="302"/>
      <c r="K25" s="36" t="s">
        <v>167</v>
      </c>
      <c r="L25" s="1"/>
    </row>
    <row r="26" spans="1:12" x14ac:dyDescent="0.3">
      <c r="A26" s="86" t="s">
        <v>23</v>
      </c>
      <c r="B26" s="32" t="s">
        <v>106</v>
      </c>
      <c r="C26" s="29">
        <v>45548</v>
      </c>
      <c r="D26" s="30" t="s">
        <v>168</v>
      </c>
      <c r="E26" s="34" t="s">
        <v>5</v>
      </c>
      <c r="F26" s="32"/>
      <c r="G26" s="32"/>
      <c r="H26" s="32"/>
      <c r="I26" s="288" t="s">
        <v>106</v>
      </c>
      <c r="J26" s="302"/>
      <c r="K26" s="36" t="s">
        <v>167</v>
      </c>
    </row>
    <row r="27" spans="1:12" x14ac:dyDescent="0.3">
      <c r="A27" s="35" t="s">
        <v>93</v>
      </c>
      <c r="B27" s="32" t="s">
        <v>106</v>
      </c>
      <c r="C27" s="29">
        <v>45555</v>
      </c>
      <c r="D27" s="30" t="s">
        <v>168</v>
      </c>
      <c r="E27" s="34" t="s">
        <v>5</v>
      </c>
      <c r="F27" s="34"/>
      <c r="G27" s="32"/>
      <c r="H27" s="32"/>
      <c r="I27" s="286" t="s">
        <v>106</v>
      </c>
      <c r="J27" s="287"/>
      <c r="K27" s="36" t="s">
        <v>167</v>
      </c>
    </row>
    <row r="28" spans="1:12" s="18" customFormat="1" x14ac:dyDescent="0.3">
      <c r="A28" s="86" t="s">
        <v>121</v>
      </c>
      <c r="B28" s="32" t="s">
        <v>106</v>
      </c>
      <c r="C28" s="29">
        <v>45562</v>
      </c>
      <c r="D28" s="30" t="s">
        <v>168</v>
      </c>
      <c r="E28" s="32" t="s">
        <v>5</v>
      </c>
      <c r="F28" s="32"/>
      <c r="G28" s="32"/>
      <c r="H28" s="32"/>
      <c r="I28" s="286" t="s">
        <v>106</v>
      </c>
      <c r="J28" s="302"/>
      <c r="K28" s="36" t="s">
        <v>167</v>
      </c>
    </row>
    <row r="29" spans="1:12" s="18" customFormat="1" x14ac:dyDescent="0.3">
      <c r="A29" s="86" t="s">
        <v>141</v>
      </c>
      <c r="B29" s="32" t="s">
        <v>106</v>
      </c>
      <c r="C29" s="29">
        <v>45576</v>
      </c>
      <c r="D29" s="30" t="s">
        <v>168</v>
      </c>
      <c r="E29" s="31" t="s">
        <v>4</v>
      </c>
      <c r="F29" s="32" t="s">
        <v>9</v>
      </c>
      <c r="G29" s="32"/>
      <c r="H29" s="32"/>
      <c r="I29" s="286" t="s">
        <v>106</v>
      </c>
      <c r="J29" s="302">
        <v>6</v>
      </c>
      <c r="K29" s="36" t="s">
        <v>167</v>
      </c>
    </row>
    <row r="30" spans="1:12" s="18" customFormat="1" x14ac:dyDescent="0.3">
      <c r="A30" s="86" t="s">
        <v>103</v>
      </c>
      <c r="B30" s="32" t="s">
        <v>106</v>
      </c>
      <c r="C30" s="29">
        <v>45583</v>
      </c>
      <c r="D30" s="30" t="s">
        <v>168</v>
      </c>
      <c r="E30" s="34" t="s">
        <v>5</v>
      </c>
      <c r="F30" s="32" t="s">
        <v>9</v>
      </c>
      <c r="G30" s="32"/>
      <c r="H30" s="32"/>
      <c r="I30" s="286" t="s">
        <v>106</v>
      </c>
      <c r="J30" s="302">
        <v>6</v>
      </c>
      <c r="K30" s="36" t="s">
        <v>167</v>
      </c>
    </row>
    <row r="31" spans="1:12" s="18" customFormat="1" x14ac:dyDescent="0.3">
      <c r="A31" s="86" t="s">
        <v>124</v>
      </c>
      <c r="B31" s="32" t="s">
        <v>106</v>
      </c>
      <c r="C31" s="29">
        <v>45590</v>
      </c>
      <c r="D31" s="30" t="s">
        <v>168</v>
      </c>
      <c r="E31" s="34" t="s">
        <v>4</v>
      </c>
      <c r="F31" s="32" t="s">
        <v>9</v>
      </c>
      <c r="G31" s="32"/>
      <c r="H31" s="32"/>
      <c r="I31" s="286" t="s">
        <v>106</v>
      </c>
      <c r="J31" s="302">
        <v>6</v>
      </c>
      <c r="K31" s="36" t="s">
        <v>167</v>
      </c>
    </row>
    <row r="32" spans="1:12" s="18" customFormat="1" x14ac:dyDescent="0.3">
      <c r="A32" s="86" t="s">
        <v>125</v>
      </c>
      <c r="B32" s="32" t="s">
        <v>106</v>
      </c>
      <c r="C32" s="29">
        <v>45597</v>
      </c>
      <c r="D32" s="30" t="s">
        <v>168</v>
      </c>
      <c r="E32" s="34" t="s">
        <v>5</v>
      </c>
      <c r="F32" s="32" t="s">
        <v>9</v>
      </c>
      <c r="G32" s="32"/>
      <c r="H32" s="32"/>
      <c r="I32" s="286" t="s">
        <v>106</v>
      </c>
      <c r="J32" s="302">
        <v>6</v>
      </c>
      <c r="K32" s="36" t="s">
        <v>167</v>
      </c>
    </row>
    <row r="33" spans="1:11" s="18" customFormat="1" x14ac:dyDescent="0.3">
      <c r="A33" s="86" t="s">
        <v>171</v>
      </c>
      <c r="B33" s="32" t="s">
        <v>106</v>
      </c>
      <c r="C33" s="29">
        <v>45604</v>
      </c>
      <c r="D33" s="30" t="s">
        <v>168</v>
      </c>
      <c r="E33" s="34" t="s">
        <v>4</v>
      </c>
      <c r="F33" s="32" t="s">
        <v>9</v>
      </c>
      <c r="G33" s="32"/>
      <c r="H33" s="32"/>
      <c r="I33" s="286" t="s">
        <v>106</v>
      </c>
      <c r="J33" s="302">
        <v>6</v>
      </c>
      <c r="K33" s="36" t="s">
        <v>167</v>
      </c>
    </row>
    <row r="34" spans="1:11" s="18" customFormat="1" x14ac:dyDescent="0.3">
      <c r="A34" s="103" t="s">
        <v>170</v>
      </c>
      <c r="B34" s="41" t="s">
        <v>106</v>
      </c>
      <c r="C34" s="38">
        <v>45614</v>
      </c>
      <c r="D34" s="39" t="s">
        <v>168</v>
      </c>
      <c r="E34" s="40" t="s">
        <v>170</v>
      </c>
      <c r="F34" s="41" t="s">
        <v>10</v>
      </c>
      <c r="G34" s="41"/>
      <c r="H34" s="41"/>
      <c r="I34" s="291" t="s">
        <v>106</v>
      </c>
      <c r="J34" s="303"/>
      <c r="K34" s="42" t="s">
        <v>167</v>
      </c>
    </row>
    <row r="35" spans="1:11" s="18" customFormat="1" x14ac:dyDescent="0.3">
      <c r="A35" s="60"/>
      <c r="B35" s="64"/>
      <c r="C35" s="61"/>
      <c r="D35" s="62"/>
      <c r="E35" s="63"/>
      <c r="F35" s="63"/>
      <c r="G35" s="64"/>
      <c r="H35" s="64"/>
      <c r="I35" s="293"/>
      <c r="J35" s="294"/>
      <c r="K35" s="65"/>
    </row>
    <row r="36" spans="1:11" s="18" customFormat="1" x14ac:dyDescent="0.3">
      <c r="A36" s="21" t="s">
        <v>152</v>
      </c>
      <c r="B36" s="51"/>
      <c r="C36" s="49" t="s">
        <v>62</v>
      </c>
      <c r="D36" s="56" t="s">
        <v>60</v>
      </c>
      <c r="E36" s="90"/>
      <c r="F36" s="51" t="s">
        <v>64</v>
      </c>
      <c r="G36" s="93">
        <f>SUM(G24:G35)</f>
        <v>0</v>
      </c>
      <c r="H36" s="93">
        <f>SUM(H24:H35)</f>
        <v>0</v>
      </c>
      <c r="I36" s="297" t="s">
        <v>60</v>
      </c>
      <c r="J36" s="90"/>
      <c r="K36" s="100"/>
    </row>
    <row r="37" spans="1:11" s="18" customFormat="1" x14ac:dyDescent="0.3">
      <c r="A37" s="88"/>
      <c r="B37" s="52"/>
      <c r="C37" s="66"/>
      <c r="D37" s="57" t="s">
        <v>61</v>
      </c>
      <c r="E37" s="91"/>
      <c r="F37" s="70"/>
      <c r="G37" s="94">
        <f>IF(G36=0,0,AVERAGE(G24:G35))</f>
        <v>0</v>
      </c>
      <c r="H37" s="94">
        <f>IF(H36=0,0,AVERAGE(H24:H35))</f>
        <v>0</v>
      </c>
      <c r="I37" s="298" t="s">
        <v>61</v>
      </c>
      <c r="J37" s="91"/>
      <c r="K37" s="101"/>
    </row>
    <row r="38" spans="1:11" x14ac:dyDescent="0.3">
      <c r="A38" s="88"/>
      <c r="B38" s="52"/>
      <c r="C38" s="49" t="s">
        <v>63</v>
      </c>
      <c r="D38" s="55" t="s">
        <v>60</v>
      </c>
      <c r="E38" s="90"/>
      <c r="F38" s="51" t="s">
        <v>65</v>
      </c>
      <c r="G38" s="93">
        <f>SUM(G29:G33)</f>
        <v>0</v>
      </c>
      <c r="H38" s="93">
        <f>SUM(H29:H33)</f>
        <v>0</v>
      </c>
      <c r="I38" s="297" t="s">
        <v>60</v>
      </c>
      <c r="J38" s="90"/>
      <c r="K38" s="98"/>
    </row>
    <row r="39" spans="1:11" x14ac:dyDescent="0.3">
      <c r="A39" s="88"/>
      <c r="B39" s="53"/>
      <c r="C39" s="66"/>
      <c r="D39" s="58" t="s">
        <v>61</v>
      </c>
      <c r="E39" s="91"/>
      <c r="F39" s="71"/>
      <c r="G39" s="94">
        <f>IF(G38=0,0,AVERAGE(G29:G33))</f>
        <v>0</v>
      </c>
      <c r="H39" s="94">
        <f>IF(H38=0,0,AVERAGE(H29:H33))</f>
        <v>0</v>
      </c>
      <c r="I39" s="298" t="s">
        <v>61</v>
      </c>
      <c r="J39" s="91"/>
      <c r="K39" s="98"/>
    </row>
    <row r="40" spans="1:11" x14ac:dyDescent="0.3">
      <c r="A40" s="88"/>
      <c r="B40" s="52"/>
      <c r="C40" s="49" t="s">
        <v>66</v>
      </c>
      <c r="D40" s="55" t="s">
        <v>60</v>
      </c>
      <c r="E40" s="90"/>
      <c r="F40" s="51" t="s">
        <v>67</v>
      </c>
      <c r="G40" s="93">
        <f>SUM(G34:G35)</f>
        <v>0</v>
      </c>
      <c r="H40" s="93">
        <f>SUM(H34:H35)</f>
        <v>0</v>
      </c>
      <c r="I40" s="297" t="s">
        <v>60</v>
      </c>
      <c r="J40" s="90"/>
      <c r="K40" s="98"/>
    </row>
    <row r="41" spans="1:11" ht="15" thickBot="1" x14ac:dyDescent="0.35">
      <c r="A41" s="89"/>
      <c r="B41" s="54"/>
      <c r="C41" s="50"/>
      <c r="D41" s="59" t="s">
        <v>61</v>
      </c>
      <c r="E41" s="92"/>
      <c r="F41" s="54"/>
      <c r="G41" s="95">
        <f>IF(G40=0,0,AVERAGE(G34:G35))</f>
        <v>0</v>
      </c>
      <c r="H41" s="95">
        <f>IF(H40=0,0,AVERAGE(H34:H35))</f>
        <v>0</v>
      </c>
      <c r="I41" s="299" t="s">
        <v>61</v>
      </c>
      <c r="J41" s="92"/>
      <c r="K41" s="99"/>
    </row>
    <row r="42" spans="1:11" ht="15" thickTop="1" x14ac:dyDescent="0.3">
      <c r="A42" s="18"/>
      <c r="B42" s="18"/>
      <c r="C42" s="18"/>
      <c r="D42" s="18"/>
      <c r="E42" s="18"/>
      <c r="F42" s="18"/>
      <c r="G42" s="18"/>
      <c r="H42" s="18"/>
      <c r="I42" s="300"/>
      <c r="J42" s="300"/>
      <c r="K42" s="16"/>
    </row>
    <row r="43" spans="1:11" x14ac:dyDescent="0.3">
      <c r="A43" s="5"/>
      <c r="E43" s="7"/>
      <c r="F43" s="7"/>
      <c r="I43" s="7"/>
      <c r="J43" s="7"/>
      <c r="K43" s="7"/>
    </row>
    <row r="44" spans="1:11" x14ac:dyDescent="0.3">
      <c r="A44" s="4"/>
      <c r="E44" s="6"/>
      <c r="F44" s="6"/>
      <c r="I44" s="6"/>
      <c r="J44" s="6"/>
      <c r="K44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F0F7-4EFE-4AA1-BDAC-36741F67CAE9}">
  <dimension ref="A2:L45"/>
  <sheetViews>
    <sheetView workbookViewId="0">
      <selection activeCell="I20" sqref="I20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8.88671875" style="2"/>
    <col min="4" max="4" width="8.88671875" style="3"/>
    <col min="5" max="6" width="8.6640625" style="1" customWidth="1"/>
    <col min="7" max="8" width="10.6640625" style="1" customWidth="1"/>
    <col min="9" max="10" width="8.6640625" style="1" customWidth="1"/>
    <col min="11" max="11" width="10.6640625" style="1" customWidth="1"/>
  </cols>
  <sheetData>
    <row r="2" spans="1:11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12" t="s">
        <v>162</v>
      </c>
      <c r="J2" s="12" t="s">
        <v>163</v>
      </c>
      <c r="K2" s="12" t="s">
        <v>68</v>
      </c>
    </row>
    <row r="3" spans="1:11" s="1" customFormat="1" ht="15" thickBot="1" x14ac:dyDescent="0.35">
      <c r="A3" s="8"/>
      <c r="C3" s="2"/>
      <c r="D3" s="3"/>
    </row>
    <row r="4" spans="1:11" ht="15" thickTop="1" x14ac:dyDescent="0.3">
      <c r="A4" s="72" t="s">
        <v>153</v>
      </c>
      <c r="B4" s="26" t="s">
        <v>106</v>
      </c>
      <c r="C4" s="23">
        <v>44799</v>
      </c>
      <c r="D4" s="24" t="s">
        <v>150</v>
      </c>
      <c r="E4" s="26" t="s">
        <v>4</v>
      </c>
      <c r="F4" s="73"/>
      <c r="G4" s="26">
        <v>24</v>
      </c>
      <c r="H4" s="26">
        <v>28</v>
      </c>
      <c r="I4" s="284" t="s">
        <v>106</v>
      </c>
      <c r="J4" s="285"/>
      <c r="K4" s="80" t="s">
        <v>69</v>
      </c>
    </row>
    <row r="5" spans="1:11" x14ac:dyDescent="0.3">
      <c r="A5" s="28" t="s">
        <v>154</v>
      </c>
      <c r="B5" s="32" t="s">
        <v>158</v>
      </c>
      <c r="C5" s="29">
        <v>44806</v>
      </c>
      <c r="D5" s="30" t="s">
        <v>150</v>
      </c>
      <c r="E5" s="32" t="s">
        <v>4</v>
      </c>
      <c r="F5" s="31"/>
      <c r="G5" s="32">
        <v>22</v>
      </c>
      <c r="H5" s="32">
        <v>42</v>
      </c>
      <c r="I5" s="290" t="s">
        <v>106</v>
      </c>
      <c r="J5" s="289"/>
      <c r="K5" s="36" t="s">
        <v>69</v>
      </c>
    </row>
    <row r="6" spans="1:11" x14ac:dyDescent="0.3">
      <c r="A6" s="35" t="s">
        <v>145</v>
      </c>
      <c r="B6" s="32" t="s">
        <v>159</v>
      </c>
      <c r="C6" s="29">
        <v>44813</v>
      </c>
      <c r="D6" s="30" t="s">
        <v>150</v>
      </c>
      <c r="E6" s="32" t="s">
        <v>5</v>
      </c>
      <c r="F6" s="34"/>
      <c r="G6" s="32">
        <v>42</v>
      </c>
      <c r="H6" s="32">
        <v>18</v>
      </c>
      <c r="I6" s="286" t="s">
        <v>106</v>
      </c>
      <c r="J6" s="287"/>
      <c r="K6" s="36" t="s">
        <v>69</v>
      </c>
    </row>
    <row r="7" spans="1:11" x14ac:dyDescent="0.3">
      <c r="A7" s="35" t="s">
        <v>141</v>
      </c>
      <c r="B7" s="32" t="s">
        <v>106</v>
      </c>
      <c r="C7" s="29">
        <v>44820</v>
      </c>
      <c r="D7" s="30" t="s">
        <v>150</v>
      </c>
      <c r="E7" s="34" t="s">
        <v>4</v>
      </c>
      <c r="F7" s="34"/>
      <c r="G7" s="32">
        <v>43</v>
      </c>
      <c r="H7" s="32">
        <v>14</v>
      </c>
      <c r="I7" s="286" t="s">
        <v>106</v>
      </c>
      <c r="J7" s="287"/>
      <c r="K7" s="36" t="s">
        <v>69</v>
      </c>
    </row>
    <row r="8" spans="1:11" x14ac:dyDescent="0.3">
      <c r="A8" s="35" t="s">
        <v>155</v>
      </c>
      <c r="B8" s="32" t="s">
        <v>159</v>
      </c>
      <c r="C8" s="29">
        <v>44827</v>
      </c>
      <c r="D8" s="30" t="s">
        <v>150</v>
      </c>
      <c r="E8" s="32" t="s">
        <v>5</v>
      </c>
      <c r="F8" s="31"/>
      <c r="G8" s="32">
        <v>7</v>
      </c>
      <c r="H8" s="32">
        <v>21</v>
      </c>
      <c r="I8" s="290" t="s">
        <v>106</v>
      </c>
      <c r="J8" s="289"/>
      <c r="K8" s="36" t="s">
        <v>69</v>
      </c>
    </row>
    <row r="9" spans="1:11" x14ac:dyDescent="0.3">
      <c r="A9" s="35" t="s">
        <v>124</v>
      </c>
      <c r="B9" s="32" t="s">
        <v>106</v>
      </c>
      <c r="C9" s="29">
        <v>44841</v>
      </c>
      <c r="D9" s="30" t="s">
        <v>150</v>
      </c>
      <c r="E9" s="32" t="s">
        <v>5</v>
      </c>
      <c r="F9" s="34" t="s">
        <v>9</v>
      </c>
      <c r="G9" s="32">
        <v>35</v>
      </c>
      <c r="H9" s="32">
        <v>21</v>
      </c>
      <c r="I9" s="286" t="s">
        <v>106</v>
      </c>
      <c r="J9" s="287">
        <v>6</v>
      </c>
      <c r="K9" s="36" t="s">
        <v>69</v>
      </c>
    </row>
    <row r="10" spans="1:11" x14ac:dyDescent="0.3">
      <c r="A10" s="35" t="s">
        <v>109</v>
      </c>
      <c r="B10" s="32" t="s">
        <v>106</v>
      </c>
      <c r="C10" s="29">
        <v>44848</v>
      </c>
      <c r="D10" s="30" t="s">
        <v>150</v>
      </c>
      <c r="E10" s="32" t="s">
        <v>4</v>
      </c>
      <c r="F10" s="34" t="s">
        <v>9</v>
      </c>
      <c r="G10" s="32">
        <v>58</v>
      </c>
      <c r="H10" s="32">
        <v>7</v>
      </c>
      <c r="I10" s="286" t="s">
        <v>106</v>
      </c>
      <c r="J10" s="287">
        <v>6</v>
      </c>
      <c r="K10" s="36" t="s">
        <v>69</v>
      </c>
    </row>
    <row r="11" spans="1:11" x14ac:dyDescent="0.3">
      <c r="A11" s="35" t="s">
        <v>125</v>
      </c>
      <c r="B11" s="32" t="s">
        <v>106</v>
      </c>
      <c r="C11" s="29">
        <v>44855</v>
      </c>
      <c r="D11" s="30" t="s">
        <v>150</v>
      </c>
      <c r="E11" s="32" t="s">
        <v>5</v>
      </c>
      <c r="F11" s="34" t="s">
        <v>9</v>
      </c>
      <c r="G11" s="32">
        <v>45</v>
      </c>
      <c r="H11" s="32">
        <v>0</v>
      </c>
      <c r="I11" s="290" t="s">
        <v>106</v>
      </c>
      <c r="J11" s="289">
        <v>6</v>
      </c>
      <c r="K11" s="36" t="s">
        <v>69</v>
      </c>
    </row>
    <row r="12" spans="1:11" x14ac:dyDescent="0.3">
      <c r="A12" s="35" t="s">
        <v>23</v>
      </c>
      <c r="B12" s="32" t="s">
        <v>106</v>
      </c>
      <c r="C12" s="29">
        <v>44862</v>
      </c>
      <c r="D12" s="30" t="s">
        <v>150</v>
      </c>
      <c r="E12" s="32" t="s">
        <v>5</v>
      </c>
      <c r="F12" s="34" t="s">
        <v>9</v>
      </c>
      <c r="G12" s="32">
        <v>14</v>
      </c>
      <c r="H12" s="32">
        <v>30</v>
      </c>
      <c r="I12" s="286" t="s">
        <v>106</v>
      </c>
      <c r="J12" s="287">
        <v>6</v>
      </c>
      <c r="K12" s="36" t="s">
        <v>69</v>
      </c>
    </row>
    <row r="13" spans="1:11" x14ac:dyDescent="0.3">
      <c r="A13" s="37" t="s">
        <v>110</v>
      </c>
      <c r="B13" s="41" t="s">
        <v>106</v>
      </c>
      <c r="C13" s="38">
        <v>44869</v>
      </c>
      <c r="D13" s="39" t="s">
        <v>150</v>
      </c>
      <c r="E13" s="41" t="s">
        <v>4</v>
      </c>
      <c r="F13" s="40" t="s">
        <v>9</v>
      </c>
      <c r="G13" s="41">
        <v>49</v>
      </c>
      <c r="H13" s="41">
        <v>42</v>
      </c>
      <c r="I13" s="291" t="s">
        <v>106</v>
      </c>
      <c r="J13" s="292">
        <v>6</v>
      </c>
      <c r="K13" s="42" t="s">
        <v>69</v>
      </c>
    </row>
    <row r="14" spans="1:11" x14ac:dyDescent="0.3">
      <c r="A14" s="37" t="s">
        <v>156</v>
      </c>
      <c r="B14" s="41" t="s">
        <v>106</v>
      </c>
      <c r="C14" s="38">
        <v>44876</v>
      </c>
      <c r="D14" s="39" t="s">
        <v>150</v>
      </c>
      <c r="E14" s="41" t="s">
        <v>157</v>
      </c>
      <c r="F14" s="40" t="s">
        <v>10</v>
      </c>
      <c r="G14" s="41">
        <v>24</v>
      </c>
      <c r="H14" s="41">
        <v>35</v>
      </c>
      <c r="I14" s="291" t="s">
        <v>106</v>
      </c>
      <c r="J14" s="292"/>
      <c r="K14" s="42" t="s">
        <v>69</v>
      </c>
    </row>
    <row r="15" spans="1:11" s="18" customFormat="1" x14ac:dyDescent="0.3">
      <c r="A15" s="60"/>
      <c r="B15" s="64"/>
      <c r="C15" s="61"/>
      <c r="D15" s="62"/>
      <c r="E15" s="63"/>
      <c r="F15" s="63"/>
      <c r="G15" s="64"/>
      <c r="H15" s="64"/>
      <c r="I15" s="293"/>
      <c r="J15" s="294"/>
      <c r="K15" s="65"/>
    </row>
    <row r="16" spans="1:11" s="18" customFormat="1" x14ac:dyDescent="0.3">
      <c r="A16" s="21" t="s">
        <v>152</v>
      </c>
      <c r="B16" s="51"/>
      <c r="C16" s="49" t="s">
        <v>62</v>
      </c>
      <c r="D16" s="56" t="s">
        <v>60</v>
      </c>
      <c r="E16" s="90">
        <v>3</v>
      </c>
      <c r="F16" s="51" t="s">
        <v>64</v>
      </c>
      <c r="G16" s="93">
        <f>SUM(G4:G15)</f>
        <v>363</v>
      </c>
      <c r="H16" s="93">
        <f>SUM(H4:H15)</f>
        <v>258</v>
      </c>
      <c r="I16" s="297" t="s">
        <v>60</v>
      </c>
      <c r="J16" s="90">
        <v>6</v>
      </c>
      <c r="K16" s="100"/>
    </row>
    <row r="17" spans="1:12" s="18" customFormat="1" x14ac:dyDescent="0.3">
      <c r="A17" s="88"/>
      <c r="B17" s="52"/>
      <c r="C17" s="66"/>
      <c r="D17" s="57" t="s">
        <v>61</v>
      </c>
      <c r="E17" s="91">
        <v>2</v>
      </c>
      <c r="F17" s="70"/>
      <c r="G17" s="94">
        <f>IF(G16=0,0,AVERAGE(G4:G15))</f>
        <v>33</v>
      </c>
      <c r="H17" s="94">
        <f>IF(H16=0,0,AVERAGE(H4:H15))</f>
        <v>23.454545454545453</v>
      </c>
      <c r="I17" s="298" t="s">
        <v>61</v>
      </c>
      <c r="J17" s="91">
        <v>5</v>
      </c>
      <c r="K17" s="101"/>
    </row>
    <row r="18" spans="1:12" s="18" customFormat="1" x14ac:dyDescent="0.3">
      <c r="A18" s="88"/>
      <c r="B18" s="52"/>
      <c r="C18" s="49" t="s">
        <v>63</v>
      </c>
      <c r="D18" s="55" t="s">
        <v>60</v>
      </c>
      <c r="E18" s="90">
        <v>3</v>
      </c>
      <c r="F18" s="51" t="s">
        <v>65</v>
      </c>
      <c r="G18" s="93">
        <f>SUM(G8:G12)</f>
        <v>159</v>
      </c>
      <c r="H18" s="93">
        <f>SUM(H8:H12)</f>
        <v>79</v>
      </c>
      <c r="I18" s="297" t="s">
        <v>60</v>
      </c>
      <c r="J18" s="90">
        <v>4</v>
      </c>
      <c r="K18" s="101"/>
    </row>
    <row r="19" spans="1:12" s="18" customFormat="1" x14ac:dyDescent="0.3">
      <c r="A19" s="88"/>
      <c r="B19" s="53"/>
      <c r="C19" s="66"/>
      <c r="D19" s="58" t="s">
        <v>61</v>
      </c>
      <c r="E19" s="91">
        <v>2</v>
      </c>
      <c r="F19" s="71"/>
      <c r="G19" s="94">
        <f>IF(G18=0,0,AVERAGE(G8:G12))</f>
        <v>31.8</v>
      </c>
      <c r="H19" s="94">
        <f>IF(H18=0,0,AVERAGE(H8:H12))</f>
        <v>15.8</v>
      </c>
      <c r="I19" s="298" t="s">
        <v>61</v>
      </c>
      <c r="J19" s="91">
        <v>1</v>
      </c>
      <c r="K19" s="101"/>
    </row>
    <row r="20" spans="1:12" s="18" customFormat="1" x14ac:dyDescent="0.3">
      <c r="A20" s="88"/>
      <c r="B20" s="52"/>
      <c r="C20" s="49" t="s">
        <v>66</v>
      </c>
      <c r="D20" s="55" t="s">
        <v>60</v>
      </c>
      <c r="E20" s="90">
        <v>0</v>
      </c>
      <c r="F20" s="51" t="s">
        <v>67</v>
      </c>
      <c r="G20" s="93">
        <f>SUM(G14:G15)</f>
        <v>24</v>
      </c>
      <c r="H20" s="93">
        <f>SUM(H14:H15)</f>
        <v>35</v>
      </c>
      <c r="I20" s="297" t="s">
        <v>60</v>
      </c>
      <c r="J20" s="90">
        <v>0</v>
      </c>
      <c r="K20" s="101"/>
    </row>
    <row r="21" spans="1:12" s="18" customFormat="1" ht="15" thickBot="1" x14ac:dyDescent="0.35">
      <c r="A21" s="89"/>
      <c r="B21" s="54"/>
      <c r="C21" s="50"/>
      <c r="D21" s="59" t="s">
        <v>61</v>
      </c>
      <c r="E21" s="92">
        <v>1</v>
      </c>
      <c r="F21" s="54"/>
      <c r="G21" s="95">
        <f>IF(G14=0,0,AVERAGE(G14:G15))</f>
        <v>24</v>
      </c>
      <c r="H21" s="95">
        <f>IF(H14=0,0,AVERAGE(H14:H15))</f>
        <v>35</v>
      </c>
      <c r="I21" s="299" t="s">
        <v>61</v>
      </c>
      <c r="J21" s="92">
        <v>1</v>
      </c>
      <c r="K21" s="102"/>
    </row>
    <row r="22" spans="1:12" s="18" customFormat="1" ht="15" thickTop="1" x14ac:dyDescent="0.3">
      <c r="I22" s="300"/>
      <c r="J22" s="300"/>
      <c r="K22" s="16"/>
    </row>
    <row r="23" spans="1:12" ht="15" thickBot="1" x14ac:dyDescent="0.35">
      <c r="A23" s="4"/>
      <c r="E23" s="6"/>
      <c r="F23" s="6"/>
      <c r="I23" s="6"/>
      <c r="J23" s="6"/>
      <c r="K23" s="6"/>
    </row>
    <row r="24" spans="1:12" ht="15" thickTop="1" x14ac:dyDescent="0.3">
      <c r="A24" s="87" t="s">
        <v>153</v>
      </c>
      <c r="B24" s="26" t="s">
        <v>106</v>
      </c>
      <c r="C24" s="23">
        <v>44800</v>
      </c>
      <c r="D24" s="24" t="s">
        <v>151</v>
      </c>
      <c r="E24" s="73" t="s">
        <v>5</v>
      </c>
      <c r="F24" s="26"/>
      <c r="G24" s="26">
        <v>24</v>
      </c>
      <c r="H24" s="26">
        <v>21</v>
      </c>
      <c r="I24" s="284" t="s">
        <v>106</v>
      </c>
      <c r="J24" s="301"/>
      <c r="K24" s="80" t="s">
        <v>69</v>
      </c>
    </row>
    <row r="25" spans="1:12" x14ac:dyDescent="0.3">
      <c r="A25" s="86" t="s">
        <v>154</v>
      </c>
      <c r="B25" s="32" t="s">
        <v>158</v>
      </c>
      <c r="C25" s="29">
        <v>44807</v>
      </c>
      <c r="D25" s="30" t="s">
        <v>151</v>
      </c>
      <c r="E25" s="31" t="s">
        <v>5</v>
      </c>
      <c r="F25" s="32"/>
      <c r="G25" s="32">
        <v>24</v>
      </c>
      <c r="H25" s="32">
        <v>41</v>
      </c>
      <c r="I25" s="288" t="s">
        <v>106</v>
      </c>
      <c r="J25" s="302"/>
      <c r="K25" s="36" t="s">
        <v>69</v>
      </c>
      <c r="L25" s="1"/>
    </row>
    <row r="26" spans="1:12" x14ac:dyDescent="0.3">
      <c r="A26" s="86" t="s">
        <v>145</v>
      </c>
      <c r="B26" s="32" t="s">
        <v>159</v>
      </c>
      <c r="C26" s="29">
        <v>44814</v>
      </c>
      <c r="D26" s="30" t="s">
        <v>151</v>
      </c>
      <c r="E26" s="34" t="s">
        <v>4</v>
      </c>
      <c r="F26" s="32"/>
      <c r="G26" s="32">
        <v>22</v>
      </c>
      <c r="H26" s="32">
        <v>14</v>
      </c>
      <c r="I26" s="288" t="s">
        <v>106</v>
      </c>
      <c r="J26" s="302"/>
      <c r="K26" s="36" t="s">
        <v>69</v>
      </c>
    </row>
    <row r="27" spans="1:12" x14ac:dyDescent="0.3">
      <c r="A27" s="35" t="s">
        <v>141</v>
      </c>
      <c r="B27" s="32" t="s">
        <v>106</v>
      </c>
      <c r="C27" s="29">
        <v>44821</v>
      </c>
      <c r="D27" s="30" t="s">
        <v>151</v>
      </c>
      <c r="E27" s="34" t="s">
        <v>5</v>
      </c>
      <c r="F27" s="34"/>
      <c r="G27" s="32">
        <v>37</v>
      </c>
      <c r="H27" s="32">
        <v>19</v>
      </c>
      <c r="I27" s="286" t="s">
        <v>106</v>
      </c>
      <c r="J27" s="287"/>
      <c r="K27" s="36" t="s">
        <v>69</v>
      </c>
    </row>
    <row r="28" spans="1:12" s="18" customFormat="1" x14ac:dyDescent="0.3">
      <c r="A28" s="86" t="s">
        <v>155</v>
      </c>
      <c r="B28" s="32" t="s">
        <v>159</v>
      </c>
      <c r="C28" s="29">
        <v>44834</v>
      </c>
      <c r="D28" s="30" t="s">
        <v>151</v>
      </c>
      <c r="E28" s="32" t="s">
        <v>4</v>
      </c>
      <c r="F28" s="32"/>
      <c r="G28" s="32">
        <v>28</v>
      </c>
      <c r="H28" s="32">
        <v>32</v>
      </c>
      <c r="I28" s="286" t="s">
        <v>106</v>
      </c>
      <c r="J28" s="302"/>
      <c r="K28" s="36" t="s">
        <v>69</v>
      </c>
    </row>
    <row r="29" spans="1:12" s="18" customFormat="1" x14ac:dyDescent="0.3">
      <c r="A29" s="86" t="s">
        <v>124</v>
      </c>
      <c r="B29" s="32" t="s">
        <v>106</v>
      </c>
      <c r="C29" s="29">
        <v>44842</v>
      </c>
      <c r="D29" s="30" t="s">
        <v>151</v>
      </c>
      <c r="E29" s="31" t="s">
        <v>5</v>
      </c>
      <c r="F29" s="32" t="s">
        <v>9</v>
      </c>
      <c r="G29" s="32">
        <v>21</v>
      </c>
      <c r="H29" s="32">
        <v>0</v>
      </c>
      <c r="I29" s="286" t="s">
        <v>106</v>
      </c>
      <c r="J29" s="302"/>
      <c r="K29" s="36" t="s">
        <v>69</v>
      </c>
    </row>
    <row r="30" spans="1:12" s="18" customFormat="1" x14ac:dyDescent="0.3">
      <c r="A30" s="86" t="s">
        <v>109</v>
      </c>
      <c r="B30" s="32" t="s">
        <v>106</v>
      </c>
      <c r="C30" s="29">
        <v>44849</v>
      </c>
      <c r="D30" s="30" t="s">
        <v>151</v>
      </c>
      <c r="E30" s="34" t="s">
        <v>4</v>
      </c>
      <c r="F30" s="32" t="s">
        <v>9</v>
      </c>
      <c r="G30" s="32">
        <v>51</v>
      </c>
      <c r="H30" s="32">
        <v>6</v>
      </c>
      <c r="I30" s="286" t="s">
        <v>106</v>
      </c>
      <c r="J30" s="302">
        <v>6</v>
      </c>
      <c r="K30" s="36" t="s">
        <v>69</v>
      </c>
    </row>
    <row r="31" spans="1:12" s="18" customFormat="1" x14ac:dyDescent="0.3">
      <c r="A31" s="86" t="s">
        <v>125</v>
      </c>
      <c r="B31" s="32" t="s">
        <v>106</v>
      </c>
      <c r="C31" s="29">
        <v>44856</v>
      </c>
      <c r="D31" s="30" t="s">
        <v>151</v>
      </c>
      <c r="E31" s="34" t="s">
        <v>4</v>
      </c>
      <c r="F31" s="32" t="s">
        <v>9</v>
      </c>
      <c r="G31" s="32">
        <v>69</v>
      </c>
      <c r="H31" s="32">
        <v>7</v>
      </c>
      <c r="I31" s="286" t="s">
        <v>106</v>
      </c>
      <c r="J31" s="302">
        <v>6</v>
      </c>
      <c r="K31" s="36" t="s">
        <v>69</v>
      </c>
    </row>
    <row r="32" spans="1:12" s="18" customFormat="1" x14ac:dyDescent="0.3">
      <c r="A32" s="86" t="s">
        <v>23</v>
      </c>
      <c r="B32" s="32" t="s">
        <v>106</v>
      </c>
      <c r="C32" s="29">
        <v>44863</v>
      </c>
      <c r="D32" s="30" t="s">
        <v>151</v>
      </c>
      <c r="E32" s="34" t="s">
        <v>4</v>
      </c>
      <c r="F32" s="32" t="s">
        <v>9</v>
      </c>
      <c r="G32" s="32">
        <v>45</v>
      </c>
      <c r="H32" s="32">
        <v>14</v>
      </c>
      <c r="I32" s="286" t="s">
        <v>106</v>
      </c>
      <c r="J32" s="302">
        <v>6</v>
      </c>
      <c r="K32" s="36" t="s">
        <v>69</v>
      </c>
    </row>
    <row r="33" spans="1:11" s="18" customFormat="1" x14ac:dyDescent="0.3">
      <c r="A33" s="86" t="s">
        <v>110</v>
      </c>
      <c r="B33" s="32" t="s">
        <v>106</v>
      </c>
      <c r="C33" s="29">
        <v>44870</v>
      </c>
      <c r="D33" s="30" t="s">
        <v>151</v>
      </c>
      <c r="E33" s="34" t="s">
        <v>5</v>
      </c>
      <c r="F33" s="32" t="s">
        <v>9</v>
      </c>
      <c r="G33" s="32">
        <v>62</v>
      </c>
      <c r="H33" s="32">
        <v>21</v>
      </c>
      <c r="I33" s="286" t="s">
        <v>106</v>
      </c>
      <c r="J33" s="302">
        <v>6</v>
      </c>
      <c r="K33" s="36" t="s">
        <v>69</v>
      </c>
    </row>
    <row r="34" spans="1:11" s="18" customFormat="1" x14ac:dyDescent="0.3">
      <c r="A34" s="103" t="s">
        <v>32</v>
      </c>
      <c r="B34" s="41" t="s">
        <v>106</v>
      </c>
      <c r="C34" s="38">
        <v>45240</v>
      </c>
      <c r="D34" s="39" t="s">
        <v>151</v>
      </c>
      <c r="E34" s="40" t="s">
        <v>104</v>
      </c>
      <c r="F34" s="41" t="s">
        <v>10</v>
      </c>
      <c r="G34" s="41">
        <v>47</v>
      </c>
      <c r="H34" s="41">
        <v>7</v>
      </c>
      <c r="I34" s="291" t="s">
        <v>106</v>
      </c>
      <c r="J34" s="303">
        <v>6</v>
      </c>
      <c r="K34" s="42" t="s">
        <v>69</v>
      </c>
    </row>
    <row r="35" spans="1:11" s="18" customFormat="1" x14ac:dyDescent="0.3">
      <c r="A35" s="103" t="s">
        <v>115</v>
      </c>
      <c r="B35" s="41" t="s">
        <v>106</v>
      </c>
      <c r="C35" s="38">
        <v>45613</v>
      </c>
      <c r="D35" s="39" t="s">
        <v>151</v>
      </c>
      <c r="E35" s="40" t="s">
        <v>166</v>
      </c>
      <c r="F35" s="41" t="s">
        <v>10</v>
      </c>
      <c r="G35" s="41">
        <v>38</v>
      </c>
      <c r="H35" s="41">
        <v>41</v>
      </c>
      <c r="I35" s="291" t="s">
        <v>106</v>
      </c>
      <c r="J35" s="303">
        <v>6</v>
      </c>
      <c r="K35" s="42" t="s">
        <v>69</v>
      </c>
    </row>
    <row r="36" spans="1:11" s="18" customFormat="1" x14ac:dyDescent="0.3">
      <c r="A36" s="60"/>
      <c r="B36" s="64"/>
      <c r="C36" s="61"/>
      <c r="D36" s="62"/>
      <c r="E36" s="63"/>
      <c r="F36" s="63"/>
      <c r="G36" s="64"/>
      <c r="H36" s="64"/>
      <c r="I36" s="293"/>
      <c r="J36" s="294"/>
      <c r="K36" s="65"/>
    </row>
    <row r="37" spans="1:11" s="18" customFormat="1" x14ac:dyDescent="0.3">
      <c r="A37" s="21" t="s">
        <v>152</v>
      </c>
      <c r="B37" s="51"/>
      <c r="C37" s="49" t="s">
        <v>62</v>
      </c>
      <c r="D37" s="56" t="s">
        <v>60</v>
      </c>
      <c r="E37" s="90">
        <v>4</v>
      </c>
      <c r="F37" s="51" t="s">
        <v>64</v>
      </c>
      <c r="G37" s="93">
        <f>SUM(G24:G36)</f>
        <v>468</v>
      </c>
      <c r="H37" s="93">
        <f>SUM(H24:H36)</f>
        <v>223</v>
      </c>
      <c r="I37" s="297" t="s">
        <v>60</v>
      </c>
      <c r="J37" s="90">
        <v>9</v>
      </c>
      <c r="K37" s="100"/>
    </row>
    <row r="38" spans="1:11" s="18" customFormat="1" x14ac:dyDescent="0.3">
      <c r="A38" s="88"/>
      <c r="B38" s="52"/>
      <c r="C38" s="66"/>
      <c r="D38" s="57" t="s">
        <v>61</v>
      </c>
      <c r="E38" s="91">
        <v>1</v>
      </c>
      <c r="F38" s="70"/>
      <c r="G38" s="94">
        <f>IF(G37=0,0,AVERAGE(G24:G36))</f>
        <v>39</v>
      </c>
      <c r="H38" s="94">
        <f>IF(H37=0,0,AVERAGE(H24:H36))</f>
        <v>18.583333333333332</v>
      </c>
      <c r="I38" s="298" t="s">
        <v>61</v>
      </c>
      <c r="J38" s="91">
        <v>3</v>
      </c>
      <c r="K38" s="101"/>
    </row>
    <row r="39" spans="1:11" x14ac:dyDescent="0.3">
      <c r="A39" s="88"/>
      <c r="B39" s="52"/>
      <c r="C39" s="49" t="s">
        <v>63</v>
      </c>
      <c r="D39" s="55" t="s">
        <v>60</v>
      </c>
      <c r="E39" s="90">
        <v>4</v>
      </c>
      <c r="F39" s="51" t="s">
        <v>65</v>
      </c>
      <c r="G39" s="93">
        <f>SUM(G29:G33)</f>
        <v>248</v>
      </c>
      <c r="H39" s="93">
        <f>SUM(H29:H33)</f>
        <v>48</v>
      </c>
      <c r="I39" s="297" t="s">
        <v>60</v>
      </c>
      <c r="J39" s="90">
        <v>5</v>
      </c>
      <c r="K39" s="98"/>
    </row>
    <row r="40" spans="1:11" x14ac:dyDescent="0.3">
      <c r="A40" s="88"/>
      <c r="B40" s="53"/>
      <c r="C40" s="66"/>
      <c r="D40" s="58" t="s">
        <v>61</v>
      </c>
      <c r="E40" s="91">
        <v>1</v>
      </c>
      <c r="F40" s="71"/>
      <c r="G40" s="94">
        <f>IF(G39=0,0,AVERAGE(G29:G33))</f>
        <v>49.6</v>
      </c>
      <c r="H40" s="94">
        <f>IF(H39=0,0,AVERAGE(H29:H33))</f>
        <v>9.6</v>
      </c>
      <c r="I40" s="298" t="s">
        <v>61</v>
      </c>
      <c r="J40" s="91">
        <v>0</v>
      </c>
      <c r="K40" s="98"/>
    </row>
    <row r="41" spans="1:11" x14ac:dyDescent="0.3">
      <c r="A41" s="88"/>
      <c r="B41" s="52"/>
      <c r="C41" s="49" t="s">
        <v>66</v>
      </c>
      <c r="D41" s="55" t="s">
        <v>60</v>
      </c>
      <c r="E41" s="90">
        <v>1</v>
      </c>
      <c r="F41" s="51" t="s">
        <v>67</v>
      </c>
      <c r="G41" s="93">
        <f>SUM(G34:G36)</f>
        <v>85</v>
      </c>
      <c r="H41" s="93">
        <f>SUM(H34:H36)</f>
        <v>48</v>
      </c>
      <c r="I41" s="297" t="s">
        <v>60</v>
      </c>
      <c r="J41" s="90">
        <v>1</v>
      </c>
      <c r="K41" s="98"/>
    </row>
    <row r="42" spans="1:11" ht="15" thickBot="1" x14ac:dyDescent="0.35">
      <c r="A42" s="89"/>
      <c r="B42" s="54"/>
      <c r="C42" s="50"/>
      <c r="D42" s="59" t="s">
        <v>61</v>
      </c>
      <c r="E42" s="92">
        <v>1</v>
      </c>
      <c r="F42" s="54"/>
      <c r="G42" s="95">
        <f>IF(G41=0,0,AVERAGE(G34:G36))</f>
        <v>42.5</v>
      </c>
      <c r="H42" s="95">
        <f>IF(H41=0,0,AVERAGE(H34:H36))</f>
        <v>24</v>
      </c>
      <c r="I42" s="299" t="s">
        <v>61</v>
      </c>
      <c r="J42" s="92">
        <v>1</v>
      </c>
      <c r="K42" s="99"/>
    </row>
    <row r="43" spans="1:11" ht="15" thickTop="1" x14ac:dyDescent="0.3">
      <c r="A43" s="18"/>
      <c r="B43" s="18"/>
      <c r="C43" s="18"/>
      <c r="D43" s="18"/>
      <c r="E43" s="18"/>
      <c r="F43" s="18"/>
      <c r="G43" s="18"/>
      <c r="H43" s="18"/>
      <c r="I43" s="300"/>
      <c r="J43" s="300"/>
      <c r="K43" s="16"/>
    </row>
    <row r="44" spans="1:11" x14ac:dyDescent="0.3">
      <c r="A44" s="5"/>
      <c r="E44" s="7"/>
      <c r="F44" s="7"/>
      <c r="I44" s="7"/>
      <c r="J44" s="7"/>
      <c r="K44" s="7"/>
    </row>
    <row r="45" spans="1:11" x14ac:dyDescent="0.3">
      <c r="A45" s="4"/>
      <c r="E45" s="6"/>
      <c r="F45" s="6"/>
      <c r="I45" s="6"/>
      <c r="J45" s="6"/>
      <c r="K4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9D06-F0AC-4323-A49F-53B9F137BB7A}">
  <dimension ref="A2:L45"/>
  <sheetViews>
    <sheetView topLeftCell="A10" workbookViewId="0">
      <selection activeCell="A24" activeCellId="1" sqref="A4:XFD15 A24:XFD35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8.88671875" style="2"/>
    <col min="4" max="4" width="8.886718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1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1" s="1" customFormat="1" ht="15" thickBot="1" x14ac:dyDescent="0.35">
      <c r="A3" s="8"/>
      <c r="C3" s="2"/>
      <c r="D3" s="3"/>
      <c r="I3" s="264"/>
      <c r="J3" s="8"/>
    </row>
    <row r="4" spans="1:11" ht="15" thickTop="1" x14ac:dyDescent="0.3">
      <c r="A4" s="72" t="s">
        <v>126</v>
      </c>
      <c r="B4" s="26" t="s">
        <v>106</v>
      </c>
      <c r="C4" s="23">
        <v>44071</v>
      </c>
      <c r="D4" s="24" t="s">
        <v>127</v>
      </c>
      <c r="E4" s="26" t="s">
        <v>5</v>
      </c>
      <c r="F4" s="73"/>
      <c r="G4" s="26">
        <v>25</v>
      </c>
      <c r="H4" s="26">
        <v>46</v>
      </c>
      <c r="I4" s="269" t="s">
        <v>106</v>
      </c>
      <c r="J4" s="270"/>
      <c r="K4" s="80" t="s">
        <v>69</v>
      </c>
    </row>
    <row r="5" spans="1:11" x14ac:dyDescent="0.3">
      <c r="A5" s="28" t="s">
        <v>128</v>
      </c>
      <c r="B5" s="32" t="s">
        <v>159</v>
      </c>
      <c r="C5" s="29">
        <v>44078</v>
      </c>
      <c r="D5" s="30" t="s">
        <v>127</v>
      </c>
      <c r="E5" s="32" t="s">
        <v>5</v>
      </c>
      <c r="F5" s="31"/>
      <c r="G5" s="32">
        <v>28</v>
      </c>
      <c r="H5" s="32">
        <v>58</v>
      </c>
      <c r="I5" s="271" t="s">
        <v>106</v>
      </c>
      <c r="J5" s="272"/>
      <c r="K5" s="36" t="s">
        <v>69</v>
      </c>
    </row>
    <row r="6" spans="1:11" x14ac:dyDescent="0.3">
      <c r="A6" s="35" t="s">
        <v>129</v>
      </c>
      <c r="B6" s="32" t="s">
        <v>159</v>
      </c>
      <c r="C6" s="29">
        <v>44085</v>
      </c>
      <c r="D6" s="30" t="s">
        <v>127</v>
      </c>
      <c r="E6" s="32" t="s">
        <v>5</v>
      </c>
      <c r="F6" s="34"/>
      <c r="G6" s="32">
        <v>27</v>
      </c>
      <c r="H6" s="32">
        <v>28</v>
      </c>
      <c r="I6" s="273" t="s">
        <v>106</v>
      </c>
      <c r="J6" s="274"/>
      <c r="K6" s="36" t="s">
        <v>69</v>
      </c>
    </row>
    <row r="7" spans="1:11" x14ac:dyDescent="0.3">
      <c r="A7" s="35" t="s">
        <v>130</v>
      </c>
      <c r="B7" s="32" t="s">
        <v>159</v>
      </c>
      <c r="C7" s="29">
        <v>44092</v>
      </c>
      <c r="D7" s="30" t="s">
        <v>127</v>
      </c>
      <c r="E7" s="34" t="s">
        <v>4</v>
      </c>
      <c r="F7" s="34"/>
      <c r="G7" s="32">
        <v>47</v>
      </c>
      <c r="H7" s="32">
        <v>14</v>
      </c>
      <c r="I7" s="273" t="s">
        <v>106</v>
      </c>
      <c r="J7" s="274"/>
      <c r="K7" s="36" t="s">
        <v>69</v>
      </c>
    </row>
    <row r="8" spans="1:11" x14ac:dyDescent="0.3">
      <c r="A8" s="35" t="s">
        <v>23</v>
      </c>
      <c r="B8" s="32" t="s">
        <v>106</v>
      </c>
      <c r="C8" s="29">
        <v>44113</v>
      </c>
      <c r="D8" s="30" t="s">
        <v>127</v>
      </c>
      <c r="E8" s="32" t="s">
        <v>5</v>
      </c>
      <c r="F8" s="31" t="s">
        <v>9</v>
      </c>
      <c r="G8" s="32">
        <v>38</v>
      </c>
      <c r="H8" s="32">
        <v>44</v>
      </c>
      <c r="I8" s="271" t="s">
        <v>106</v>
      </c>
      <c r="J8" s="272">
        <v>6</v>
      </c>
      <c r="K8" s="36" t="s">
        <v>69</v>
      </c>
    </row>
    <row r="9" spans="1:11" x14ac:dyDescent="0.3">
      <c r="A9" s="35" t="s">
        <v>79</v>
      </c>
      <c r="B9" s="32" t="s">
        <v>106</v>
      </c>
      <c r="C9" s="29">
        <v>44485</v>
      </c>
      <c r="D9" s="30" t="s">
        <v>127</v>
      </c>
      <c r="E9" s="32" t="s">
        <v>4</v>
      </c>
      <c r="F9" s="31" t="s">
        <v>9</v>
      </c>
      <c r="G9" s="32" t="s">
        <v>165</v>
      </c>
      <c r="H9" s="32"/>
      <c r="I9" s="271" t="s">
        <v>106</v>
      </c>
      <c r="J9" s="272">
        <v>6</v>
      </c>
      <c r="K9" s="36" t="s">
        <v>69</v>
      </c>
    </row>
    <row r="10" spans="1:11" x14ac:dyDescent="0.3">
      <c r="A10" s="35" t="s">
        <v>124</v>
      </c>
      <c r="B10" s="32" t="s">
        <v>106</v>
      </c>
      <c r="C10" s="29">
        <v>44127</v>
      </c>
      <c r="D10" s="30" t="s">
        <v>127</v>
      </c>
      <c r="E10" s="32" t="s">
        <v>5</v>
      </c>
      <c r="F10" s="34" t="s">
        <v>9</v>
      </c>
      <c r="G10" s="32">
        <v>28</v>
      </c>
      <c r="H10" s="32">
        <v>14</v>
      </c>
      <c r="I10" s="273" t="s">
        <v>106</v>
      </c>
      <c r="J10" s="274">
        <v>6</v>
      </c>
      <c r="K10" s="36" t="s">
        <v>69</v>
      </c>
    </row>
    <row r="11" spans="1:11" x14ac:dyDescent="0.3">
      <c r="A11" s="35" t="s">
        <v>125</v>
      </c>
      <c r="B11" s="32" t="s">
        <v>106</v>
      </c>
      <c r="C11" s="29">
        <v>44134</v>
      </c>
      <c r="D11" s="30" t="s">
        <v>127</v>
      </c>
      <c r="E11" s="32" t="s">
        <v>4</v>
      </c>
      <c r="F11" s="34" t="s">
        <v>9</v>
      </c>
      <c r="G11" s="32">
        <v>67</v>
      </c>
      <c r="H11" s="32">
        <v>12</v>
      </c>
      <c r="I11" s="271" t="s">
        <v>106</v>
      </c>
      <c r="J11" s="272">
        <v>6</v>
      </c>
      <c r="K11" s="36" t="s">
        <v>69</v>
      </c>
    </row>
    <row r="12" spans="1:11" x14ac:dyDescent="0.3">
      <c r="A12" s="35" t="s">
        <v>22</v>
      </c>
      <c r="B12" s="32" t="s">
        <v>106</v>
      </c>
      <c r="C12" s="29">
        <v>44141</v>
      </c>
      <c r="D12" s="30" t="s">
        <v>127</v>
      </c>
      <c r="E12" s="32" t="s">
        <v>5</v>
      </c>
      <c r="F12" s="34" t="s">
        <v>9</v>
      </c>
      <c r="G12" s="32">
        <v>60</v>
      </c>
      <c r="H12" s="32">
        <v>7</v>
      </c>
      <c r="I12" s="273" t="s">
        <v>106</v>
      </c>
      <c r="J12" s="274">
        <v>6</v>
      </c>
      <c r="K12" s="36" t="s">
        <v>69</v>
      </c>
    </row>
    <row r="13" spans="1:11" x14ac:dyDescent="0.3">
      <c r="A13" s="37" t="s">
        <v>141</v>
      </c>
      <c r="B13" s="41" t="s">
        <v>106</v>
      </c>
      <c r="C13" s="38">
        <v>44147</v>
      </c>
      <c r="D13" s="39" t="s">
        <v>127</v>
      </c>
      <c r="E13" s="41" t="s">
        <v>4</v>
      </c>
      <c r="F13" s="40" t="s">
        <v>10</v>
      </c>
      <c r="G13" s="41">
        <v>38</v>
      </c>
      <c r="H13" s="41">
        <v>14</v>
      </c>
      <c r="I13" s="275" t="s">
        <v>106</v>
      </c>
      <c r="J13" s="276"/>
      <c r="K13" s="42" t="s">
        <v>69</v>
      </c>
    </row>
    <row r="14" spans="1:11" x14ac:dyDescent="0.3">
      <c r="A14" s="37" t="s">
        <v>120</v>
      </c>
      <c r="B14" s="41" t="s">
        <v>106</v>
      </c>
      <c r="C14" s="38">
        <v>44155</v>
      </c>
      <c r="D14" s="39" t="s">
        <v>127</v>
      </c>
      <c r="E14" s="41"/>
      <c r="F14" s="40" t="s">
        <v>10</v>
      </c>
      <c r="G14" s="41" t="s">
        <v>164</v>
      </c>
      <c r="H14" s="41"/>
      <c r="I14" s="275" t="s">
        <v>106</v>
      </c>
      <c r="J14" s="276"/>
      <c r="K14" s="42" t="s">
        <v>69</v>
      </c>
    </row>
    <row r="15" spans="1:11" s="18" customFormat="1" x14ac:dyDescent="0.3">
      <c r="A15" s="60" t="s">
        <v>115</v>
      </c>
      <c r="B15" s="64" t="s">
        <v>106</v>
      </c>
      <c r="C15" s="61">
        <v>44162</v>
      </c>
      <c r="D15" s="62" t="s">
        <v>127</v>
      </c>
      <c r="E15" s="63" t="s">
        <v>119</v>
      </c>
      <c r="F15" s="63" t="s">
        <v>10</v>
      </c>
      <c r="G15" s="64">
        <v>14</v>
      </c>
      <c r="H15" s="64">
        <v>31</v>
      </c>
      <c r="I15" s="277" t="s">
        <v>106</v>
      </c>
      <c r="J15" s="278"/>
      <c r="K15" s="65" t="s">
        <v>69</v>
      </c>
    </row>
    <row r="16" spans="1:11" s="18" customFormat="1" x14ac:dyDescent="0.3">
      <c r="A16" s="21" t="s">
        <v>146</v>
      </c>
      <c r="B16" s="51"/>
      <c r="C16" s="49" t="s">
        <v>62</v>
      </c>
      <c r="D16" s="56" t="s">
        <v>60</v>
      </c>
      <c r="E16" s="90">
        <v>3</v>
      </c>
      <c r="F16" s="51" t="s">
        <v>64</v>
      </c>
      <c r="G16" s="93">
        <f>SUM(G4:G15)</f>
        <v>372</v>
      </c>
      <c r="H16" s="93">
        <f>SUM(H4:H15)</f>
        <v>268</v>
      </c>
      <c r="I16" s="67" t="s">
        <v>60</v>
      </c>
      <c r="J16" s="90">
        <v>6</v>
      </c>
      <c r="K16" s="100"/>
    </row>
    <row r="17" spans="1:12" s="18" customFormat="1" x14ac:dyDescent="0.3">
      <c r="A17" s="88"/>
      <c r="B17" s="52"/>
      <c r="C17" s="66"/>
      <c r="D17" s="57" t="s">
        <v>61</v>
      </c>
      <c r="E17" s="91">
        <v>0</v>
      </c>
      <c r="F17" s="70"/>
      <c r="G17" s="94">
        <f>IF(G16=0,0,AVERAGE(G4:G15))</f>
        <v>37.200000000000003</v>
      </c>
      <c r="H17" s="94">
        <f>IF(H16=0,0,AVERAGE(H4:H15))</f>
        <v>26.8</v>
      </c>
      <c r="I17" s="68" t="s">
        <v>61</v>
      </c>
      <c r="J17" s="91">
        <v>5</v>
      </c>
      <c r="K17" s="101"/>
    </row>
    <row r="18" spans="1:12" s="18" customFormat="1" x14ac:dyDescent="0.3">
      <c r="A18" s="88"/>
      <c r="B18" s="52"/>
      <c r="C18" s="49" t="s">
        <v>63</v>
      </c>
      <c r="D18" s="55" t="s">
        <v>60</v>
      </c>
      <c r="E18" s="90">
        <v>2</v>
      </c>
      <c r="F18" s="51" t="s">
        <v>65</v>
      </c>
      <c r="G18" s="93">
        <f>SUM(G8:G12)</f>
        <v>193</v>
      </c>
      <c r="H18" s="93">
        <f>SUM(H8:H12)</f>
        <v>77</v>
      </c>
      <c r="I18" s="67" t="s">
        <v>60</v>
      </c>
      <c r="J18" s="90">
        <v>3</v>
      </c>
      <c r="K18" s="101"/>
    </row>
    <row r="19" spans="1:12" s="18" customFormat="1" x14ac:dyDescent="0.3">
      <c r="A19" s="88"/>
      <c r="B19" s="53"/>
      <c r="C19" s="66"/>
      <c r="D19" s="58" t="s">
        <v>61</v>
      </c>
      <c r="E19" s="91">
        <v>4</v>
      </c>
      <c r="F19" s="71"/>
      <c r="G19" s="94">
        <f>IF(G18=0,0,AVERAGE(G8:G12))</f>
        <v>48.25</v>
      </c>
      <c r="H19" s="94">
        <f>IF(H18=0,0,AVERAGE(H8:H12))</f>
        <v>19.25</v>
      </c>
      <c r="I19" s="68" t="s">
        <v>61</v>
      </c>
      <c r="J19" s="91">
        <v>1</v>
      </c>
      <c r="K19" s="101"/>
    </row>
    <row r="20" spans="1:12" s="18" customFormat="1" x14ac:dyDescent="0.3">
      <c r="A20" s="88"/>
      <c r="B20" s="52"/>
      <c r="C20" s="49" t="s">
        <v>66</v>
      </c>
      <c r="D20" s="55" t="s">
        <v>60</v>
      </c>
      <c r="E20" s="90">
        <v>1</v>
      </c>
      <c r="F20" s="51" t="s">
        <v>67</v>
      </c>
      <c r="G20" s="93">
        <f>SUM(G13:G15)</f>
        <v>52</v>
      </c>
      <c r="H20" s="93">
        <f>SUM(H13:H15)</f>
        <v>45</v>
      </c>
      <c r="I20" s="67" t="s">
        <v>60</v>
      </c>
      <c r="J20" s="90">
        <v>2</v>
      </c>
      <c r="K20" s="101"/>
    </row>
    <row r="21" spans="1:12" s="18" customFormat="1" ht="15" thickBot="1" x14ac:dyDescent="0.35">
      <c r="A21" s="89"/>
      <c r="B21" s="54"/>
      <c r="C21" s="50"/>
      <c r="D21" s="59" t="s">
        <v>61</v>
      </c>
      <c r="E21" s="92">
        <v>1</v>
      </c>
      <c r="F21" s="54"/>
      <c r="G21" s="95">
        <f>IF(G20=0,0,AVERAGE(G13:G15))</f>
        <v>26</v>
      </c>
      <c r="H21" s="95">
        <f>IF(H20=0,0,AVERAGE(H13:H15))</f>
        <v>22.5</v>
      </c>
      <c r="I21" s="69" t="s">
        <v>61</v>
      </c>
      <c r="J21" s="92">
        <v>1</v>
      </c>
      <c r="K21" s="102"/>
    </row>
    <row r="22" spans="1:12" s="18" customFormat="1" ht="15" thickTop="1" x14ac:dyDescent="0.3">
      <c r="I22" s="82"/>
      <c r="J22" s="268"/>
      <c r="K22" s="16"/>
    </row>
    <row r="23" spans="1:12" ht="15" thickBot="1" x14ac:dyDescent="0.35">
      <c r="A23" s="4"/>
      <c r="E23" s="6"/>
      <c r="F23" s="6"/>
      <c r="I23" s="265"/>
      <c r="J23" s="4"/>
      <c r="K23" s="6"/>
    </row>
    <row r="24" spans="1:12" ht="15" thickTop="1" x14ac:dyDescent="0.3">
      <c r="A24" s="87" t="s">
        <v>142</v>
      </c>
      <c r="B24" s="26" t="s">
        <v>160</v>
      </c>
      <c r="C24" s="23">
        <v>44435</v>
      </c>
      <c r="D24" s="24" t="s">
        <v>123</v>
      </c>
      <c r="E24" s="73" t="s">
        <v>5</v>
      </c>
      <c r="F24" s="26"/>
      <c r="G24" s="26">
        <v>7</v>
      </c>
      <c r="H24" s="26">
        <v>43</v>
      </c>
      <c r="I24" s="269" t="s">
        <v>106</v>
      </c>
      <c r="J24" s="279"/>
      <c r="K24" s="80" t="s">
        <v>69</v>
      </c>
    </row>
    <row r="25" spans="1:12" x14ac:dyDescent="0.3">
      <c r="A25" s="86" t="s">
        <v>143</v>
      </c>
      <c r="B25" s="32" t="s">
        <v>158</v>
      </c>
      <c r="C25" s="29">
        <v>44442</v>
      </c>
      <c r="D25" s="30" t="s">
        <v>123</v>
      </c>
      <c r="E25" s="31" t="s">
        <v>4</v>
      </c>
      <c r="F25" s="32"/>
      <c r="G25" s="32">
        <v>24</v>
      </c>
      <c r="H25" s="32">
        <v>34</v>
      </c>
      <c r="I25" s="280" t="s">
        <v>106</v>
      </c>
      <c r="J25" s="281"/>
      <c r="K25" s="36" t="s">
        <v>69</v>
      </c>
      <c r="L25" s="1"/>
    </row>
    <row r="26" spans="1:12" x14ac:dyDescent="0.3">
      <c r="A26" s="86" t="s">
        <v>107</v>
      </c>
      <c r="B26" s="32" t="s">
        <v>106</v>
      </c>
      <c r="C26" s="29">
        <v>44449</v>
      </c>
      <c r="D26" s="30" t="s">
        <v>123</v>
      </c>
      <c r="E26" s="34" t="s">
        <v>4</v>
      </c>
      <c r="F26" s="32"/>
      <c r="G26" s="32">
        <v>49</v>
      </c>
      <c r="H26" s="32">
        <v>14</v>
      </c>
      <c r="I26" s="280" t="s">
        <v>106</v>
      </c>
      <c r="J26" s="281"/>
      <c r="K26" s="36" t="s">
        <v>69</v>
      </c>
    </row>
    <row r="27" spans="1:12" x14ac:dyDescent="0.3">
      <c r="A27" s="35" t="s">
        <v>144</v>
      </c>
      <c r="B27" s="32" t="s">
        <v>83</v>
      </c>
      <c r="C27" s="29">
        <v>44456</v>
      </c>
      <c r="D27" s="30" t="s">
        <v>123</v>
      </c>
      <c r="E27" s="34" t="s">
        <v>5</v>
      </c>
      <c r="F27" s="34"/>
      <c r="G27" s="32">
        <v>7</v>
      </c>
      <c r="H27" s="32">
        <v>41</v>
      </c>
      <c r="I27" s="273" t="s">
        <v>106</v>
      </c>
      <c r="J27" s="274"/>
      <c r="K27" s="36" t="s">
        <v>69</v>
      </c>
    </row>
    <row r="28" spans="1:12" s="18" customFormat="1" x14ac:dyDescent="0.3">
      <c r="A28" s="86" t="s">
        <v>145</v>
      </c>
      <c r="B28" s="32" t="s">
        <v>159</v>
      </c>
      <c r="C28" s="29">
        <v>44463</v>
      </c>
      <c r="D28" s="30" t="s">
        <v>123</v>
      </c>
      <c r="E28" s="32" t="s">
        <v>4</v>
      </c>
      <c r="F28" s="32"/>
      <c r="G28" s="32">
        <v>27</v>
      </c>
      <c r="H28" s="32">
        <v>35</v>
      </c>
      <c r="I28" s="273" t="s">
        <v>106</v>
      </c>
      <c r="J28" s="281"/>
      <c r="K28" s="36" t="s">
        <v>69</v>
      </c>
    </row>
    <row r="29" spans="1:12" s="18" customFormat="1" x14ac:dyDescent="0.3">
      <c r="A29" s="86" t="s">
        <v>23</v>
      </c>
      <c r="B29" s="32" t="s">
        <v>106</v>
      </c>
      <c r="C29" s="29">
        <v>44477</v>
      </c>
      <c r="D29" s="30" t="s">
        <v>123</v>
      </c>
      <c r="E29" s="31" t="s">
        <v>4</v>
      </c>
      <c r="F29" s="32" t="s">
        <v>9</v>
      </c>
      <c r="G29" s="32">
        <v>47</v>
      </c>
      <c r="H29" s="32">
        <v>7</v>
      </c>
      <c r="I29" s="273" t="s">
        <v>106</v>
      </c>
      <c r="J29" s="281">
        <v>6</v>
      </c>
      <c r="K29" s="36" t="s">
        <v>69</v>
      </c>
    </row>
    <row r="30" spans="1:12" s="18" customFormat="1" x14ac:dyDescent="0.3">
      <c r="A30" s="86" t="s">
        <v>79</v>
      </c>
      <c r="B30" s="32" t="s">
        <v>106</v>
      </c>
      <c r="C30" s="29">
        <v>44484</v>
      </c>
      <c r="D30" s="30" t="s">
        <v>123</v>
      </c>
      <c r="E30" s="34" t="s">
        <v>5</v>
      </c>
      <c r="F30" s="32" t="s">
        <v>9</v>
      </c>
      <c r="G30" s="32">
        <v>36</v>
      </c>
      <c r="H30" s="32">
        <v>0</v>
      </c>
      <c r="I30" s="273" t="s">
        <v>106</v>
      </c>
      <c r="J30" s="281">
        <v>6</v>
      </c>
      <c r="K30" s="36" t="s">
        <v>69</v>
      </c>
    </row>
    <row r="31" spans="1:12" s="18" customFormat="1" x14ac:dyDescent="0.3">
      <c r="A31" s="86" t="s">
        <v>124</v>
      </c>
      <c r="B31" s="32" t="s">
        <v>106</v>
      </c>
      <c r="C31" s="29">
        <v>44491</v>
      </c>
      <c r="D31" s="30" t="s">
        <v>123</v>
      </c>
      <c r="E31" s="34" t="s">
        <v>4</v>
      </c>
      <c r="F31" s="32" t="s">
        <v>9</v>
      </c>
      <c r="G31" s="32">
        <v>21</v>
      </c>
      <c r="H31" s="32">
        <v>40</v>
      </c>
      <c r="I31" s="273" t="s">
        <v>106</v>
      </c>
      <c r="J31" s="281">
        <v>6</v>
      </c>
      <c r="K31" s="36" t="s">
        <v>69</v>
      </c>
    </row>
    <row r="32" spans="1:12" s="18" customFormat="1" x14ac:dyDescent="0.3">
      <c r="A32" s="86" t="s">
        <v>125</v>
      </c>
      <c r="B32" s="32" t="s">
        <v>106</v>
      </c>
      <c r="C32" s="29">
        <v>44498</v>
      </c>
      <c r="D32" s="30" t="s">
        <v>123</v>
      </c>
      <c r="E32" s="34" t="s">
        <v>5</v>
      </c>
      <c r="F32" s="32" t="s">
        <v>9</v>
      </c>
      <c r="G32" s="32">
        <v>49</v>
      </c>
      <c r="H32" s="32">
        <v>0</v>
      </c>
      <c r="I32" s="273" t="s">
        <v>106</v>
      </c>
      <c r="J32" s="281">
        <v>6</v>
      </c>
      <c r="K32" s="36" t="s">
        <v>69</v>
      </c>
    </row>
    <row r="33" spans="1:11" s="18" customFormat="1" x14ac:dyDescent="0.3">
      <c r="A33" s="86" t="s">
        <v>22</v>
      </c>
      <c r="B33" s="32" t="s">
        <v>106</v>
      </c>
      <c r="C33" s="29">
        <v>44505</v>
      </c>
      <c r="D33" s="30" t="s">
        <v>123</v>
      </c>
      <c r="E33" s="34" t="s">
        <v>4</v>
      </c>
      <c r="F33" s="32" t="s">
        <v>9</v>
      </c>
      <c r="G33" s="32">
        <v>66</v>
      </c>
      <c r="H33" s="32">
        <v>0</v>
      </c>
      <c r="I33" s="273" t="s">
        <v>106</v>
      </c>
      <c r="J33" s="281">
        <v>6</v>
      </c>
      <c r="K33" s="36" t="s">
        <v>69</v>
      </c>
    </row>
    <row r="34" spans="1:11" s="18" customFormat="1" x14ac:dyDescent="0.3">
      <c r="A34" s="103" t="s">
        <v>141</v>
      </c>
      <c r="B34" s="41" t="s">
        <v>106</v>
      </c>
      <c r="C34" s="38">
        <v>44512</v>
      </c>
      <c r="D34" s="39" t="s">
        <v>123</v>
      </c>
      <c r="E34" s="40" t="s">
        <v>149</v>
      </c>
      <c r="F34" s="41" t="s">
        <v>10</v>
      </c>
      <c r="G34" s="41">
        <v>41</v>
      </c>
      <c r="H34" s="41">
        <v>27</v>
      </c>
      <c r="I34" s="275" t="s">
        <v>106</v>
      </c>
      <c r="J34" s="282"/>
      <c r="K34" s="42" t="s">
        <v>69</v>
      </c>
    </row>
    <row r="35" spans="1:11" s="18" customFormat="1" x14ac:dyDescent="0.3">
      <c r="A35" s="260" t="s">
        <v>93</v>
      </c>
      <c r="B35" s="41" t="s">
        <v>106</v>
      </c>
      <c r="C35" s="38">
        <v>44519</v>
      </c>
      <c r="D35" s="39" t="s">
        <v>123</v>
      </c>
      <c r="E35" s="40" t="s">
        <v>87</v>
      </c>
      <c r="F35" s="41" t="s">
        <v>10</v>
      </c>
      <c r="G35" s="41">
        <v>25</v>
      </c>
      <c r="H35" s="41">
        <v>35</v>
      </c>
      <c r="I35" s="277" t="s">
        <v>106</v>
      </c>
      <c r="J35" s="283"/>
      <c r="K35" s="42" t="s">
        <v>69</v>
      </c>
    </row>
    <row r="36" spans="1:11" s="18" customFormat="1" x14ac:dyDescent="0.3">
      <c r="A36" s="21" t="s">
        <v>147</v>
      </c>
      <c r="B36" s="51"/>
      <c r="C36" s="49" t="s">
        <v>62</v>
      </c>
      <c r="D36" s="56" t="s">
        <v>60</v>
      </c>
      <c r="E36" s="90">
        <v>3</v>
      </c>
      <c r="F36" s="51" t="s">
        <v>64</v>
      </c>
      <c r="G36" s="93">
        <f>SUM(G24:G35)</f>
        <v>399</v>
      </c>
      <c r="H36" s="93">
        <f>SUM(H24:H35)</f>
        <v>276</v>
      </c>
      <c r="I36" s="67" t="s">
        <v>60</v>
      </c>
      <c r="J36" s="90">
        <v>6</v>
      </c>
      <c r="K36" s="100"/>
    </row>
    <row r="37" spans="1:11" s="18" customFormat="1" x14ac:dyDescent="0.3">
      <c r="A37" s="88"/>
      <c r="B37" s="52"/>
      <c r="C37" s="66"/>
      <c r="D37" s="57" t="s">
        <v>61</v>
      </c>
      <c r="E37" s="91">
        <v>3</v>
      </c>
      <c r="F37" s="70"/>
      <c r="G37" s="94">
        <f>IF(G36=0,0,AVERAGE(G24:G35))</f>
        <v>33.25</v>
      </c>
      <c r="H37" s="94">
        <f>IF(H36=0,0,AVERAGE(H24:H35))</f>
        <v>23</v>
      </c>
      <c r="I37" s="68" t="s">
        <v>61</v>
      </c>
      <c r="J37" s="91">
        <v>6</v>
      </c>
      <c r="K37" s="101"/>
    </row>
    <row r="38" spans="1:11" x14ac:dyDescent="0.3">
      <c r="A38" s="88"/>
      <c r="B38" s="52"/>
      <c r="C38" s="49" t="s">
        <v>63</v>
      </c>
      <c r="D38" s="55" t="s">
        <v>60</v>
      </c>
      <c r="E38" s="90">
        <v>2</v>
      </c>
      <c r="F38" s="51" t="s">
        <v>65</v>
      </c>
      <c r="G38" s="93">
        <f>SUM(G29:G33)</f>
        <v>219</v>
      </c>
      <c r="H38" s="93">
        <f>SUM(H29:H33)</f>
        <v>47</v>
      </c>
      <c r="I38" s="67" t="s">
        <v>60</v>
      </c>
      <c r="J38" s="90">
        <v>4</v>
      </c>
      <c r="K38" s="98"/>
    </row>
    <row r="39" spans="1:11" x14ac:dyDescent="0.3">
      <c r="A39" s="88"/>
      <c r="B39" s="53"/>
      <c r="C39" s="66"/>
      <c r="D39" s="58" t="s">
        <v>61</v>
      </c>
      <c r="E39" s="91">
        <v>2</v>
      </c>
      <c r="F39" s="71"/>
      <c r="G39" s="94">
        <f>IF(G38=0,0,AVERAGE(G29:G33))</f>
        <v>43.8</v>
      </c>
      <c r="H39" s="94">
        <f>IF(H38=0,0,AVERAGE(H29:H33))</f>
        <v>9.4</v>
      </c>
      <c r="I39" s="68" t="s">
        <v>61</v>
      </c>
      <c r="J39" s="91">
        <v>1</v>
      </c>
      <c r="K39" s="98"/>
    </row>
    <row r="40" spans="1:11" x14ac:dyDescent="0.3">
      <c r="A40" s="88"/>
      <c r="B40" s="52"/>
      <c r="C40" s="49" t="s">
        <v>66</v>
      </c>
      <c r="D40" s="55" t="s">
        <v>60</v>
      </c>
      <c r="E40" s="90">
        <v>1</v>
      </c>
      <c r="F40" s="51" t="s">
        <v>67</v>
      </c>
      <c r="G40" s="93">
        <f>SUM(G34:G35)</f>
        <v>66</v>
      </c>
      <c r="H40" s="93">
        <f>SUM(H34:H35)</f>
        <v>62</v>
      </c>
      <c r="I40" s="67" t="s">
        <v>60</v>
      </c>
      <c r="J40" s="90">
        <v>1</v>
      </c>
      <c r="K40" s="98"/>
    </row>
    <row r="41" spans="1:11" ht="15" thickBot="1" x14ac:dyDescent="0.35">
      <c r="A41" s="89"/>
      <c r="B41" s="54"/>
      <c r="C41" s="50"/>
      <c r="D41" s="59" t="s">
        <v>61</v>
      </c>
      <c r="E41" s="92">
        <v>1</v>
      </c>
      <c r="F41" s="54"/>
      <c r="G41" s="95">
        <f>IF(G40=0,0,AVERAGE(G34:G35))</f>
        <v>33</v>
      </c>
      <c r="H41" s="95">
        <f>IF(H40=0,0,AVERAGE(H34:H35))</f>
        <v>31</v>
      </c>
      <c r="I41" s="69" t="s">
        <v>61</v>
      </c>
      <c r="J41" s="92">
        <v>1</v>
      </c>
      <c r="K41" s="99"/>
    </row>
    <row r="42" spans="1:11" ht="15" thickTop="1" x14ac:dyDescent="0.3">
      <c r="A42" s="18"/>
      <c r="B42" s="18"/>
      <c r="C42" s="18"/>
      <c r="D42" s="18"/>
      <c r="E42" s="18"/>
      <c r="F42" s="18"/>
      <c r="G42" s="18"/>
      <c r="H42" s="18"/>
      <c r="I42" s="82"/>
      <c r="J42" s="268"/>
      <c r="K42" s="16"/>
    </row>
    <row r="43" spans="1:11" x14ac:dyDescent="0.3">
      <c r="A43" s="4"/>
      <c r="E43" s="6"/>
      <c r="F43" s="6"/>
      <c r="I43" s="265"/>
      <c r="J43" s="4"/>
      <c r="K43" s="6"/>
    </row>
    <row r="44" spans="1:11" x14ac:dyDescent="0.3">
      <c r="A44" s="5"/>
      <c r="E44" s="7"/>
      <c r="F44" s="7"/>
      <c r="I44" s="266"/>
      <c r="J44" s="5"/>
      <c r="K44" s="7"/>
    </row>
    <row r="45" spans="1:11" x14ac:dyDescent="0.3">
      <c r="A45" s="4"/>
      <c r="E45" s="6"/>
      <c r="F45" s="6"/>
      <c r="I45" s="265"/>
      <c r="J45" s="4"/>
      <c r="K4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3AF6-2219-437F-8BB6-3812D8C2F8F8}">
  <dimension ref="A2:L45"/>
  <sheetViews>
    <sheetView workbookViewId="0">
      <selection activeCell="A24" activeCellId="1" sqref="A4:XFD14 A24:XFD36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8.88671875" style="2"/>
    <col min="4" max="4" width="8.886718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  <c r="I3" s="264"/>
      <c r="J3" s="8"/>
    </row>
    <row r="4" spans="1:12" ht="15" thickTop="1" x14ac:dyDescent="0.3">
      <c r="A4" s="72" t="s">
        <v>103</v>
      </c>
      <c r="B4" s="26" t="s">
        <v>106</v>
      </c>
      <c r="C4" s="23">
        <v>43343</v>
      </c>
      <c r="D4" s="24" t="s">
        <v>112</v>
      </c>
      <c r="E4" s="26" t="s">
        <v>4</v>
      </c>
      <c r="F4" s="73"/>
      <c r="G4" s="26">
        <v>35</v>
      </c>
      <c r="H4" s="26">
        <v>19</v>
      </c>
      <c r="I4" s="269" t="s">
        <v>106</v>
      </c>
      <c r="J4" s="270"/>
      <c r="K4" s="80" t="s">
        <v>69</v>
      </c>
    </row>
    <row r="5" spans="1:12" x14ac:dyDescent="0.3">
      <c r="A5" s="28" t="s">
        <v>25</v>
      </c>
      <c r="B5" s="32" t="s">
        <v>106</v>
      </c>
      <c r="C5" s="29">
        <v>43350</v>
      </c>
      <c r="D5" s="30" t="s">
        <v>112</v>
      </c>
      <c r="E5" s="32" t="s">
        <v>5</v>
      </c>
      <c r="F5" s="31"/>
      <c r="G5" s="32">
        <v>38</v>
      </c>
      <c r="H5" s="32">
        <v>15</v>
      </c>
      <c r="I5" s="271" t="s">
        <v>106</v>
      </c>
      <c r="J5" s="272"/>
      <c r="K5" s="36" t="s">
        <v>69</v>
      </c>
    </row>
    <row r="6" spans="1:12" x14ac:dyDescent="0.3">
      <c r="A6" s="35" t="s">
        <v>107</v>
      </c>
      <c r="B6" s="32" t="s">
        <v>106</v>
      </c>
      <c r="C6" s="29">
        <v>43357</v>
      </c>
      <c r="D6" s="30" t="s">
        <v>112</v>
      </c>
      <c r="E6" s="32" t="s">
        <v>5</v>
      </c>
      <c r="F6" s="34"/>
      <c r="G6" s="32">
        <v>55</v>
      </c>
      <c r="H6" s="32">
        <v>39</v>
      </c>
      <c r="I6" s="273" t="s">
        <v>106</v>
      </c>
      <c r="J6" s="274"/>
      <c r="K6" s="36" t="s">
        <v>69</v>
      </c>
    </row>
    <row r="7" spans="1:12" x14ac:dyDescent="0.3">
      <c r="A7" s="35" t="s">
        <v>108</v>
      </c>
      <c r="B7" s="32" t="s">
        <v>106</v>
      </c>
      <c r="C7" s="29">
        <v>43364</v>
      </c>
      <c r="D7" s="30" t="s">
        <v>112</v>
      </c>
      <c r="E7" s="34" t="s">
        <v>4</v>
      </c>
      <c r="F7" s="34"/>
      <c r="G7" s="32" t="s">
        <v>165</v>
      </c>
      <c r="H7" s="32"/>
      <c r="I7" s="273" t="s">
        <v>106</v>
      </c>
      <c r="J7" s="274"/>
      <c r="K7" s="36" t="s">
        <v>69</v>
      </c>
    </row>
    <row r="8" spans="1:12" x14ac:dyDescent="0.3">
      <c r="A8" s="86" t="s">
        <v>98</v>
      </c>
      <c r="B8" s="32" t="s">
        <v>106</v>
      </c>
      <c r="C8" s="29">
        <v>43371</v>
      </c>
      <c r="D8" s="30" t="s">
        <v>112</v>
      </c>
      <c r="E8" s="32" t="s">
        <v>4</v>
      </c>
      <c r="F8" s="34"/>
      <c r="G8" s="32">
        <v>42</v>
      </c>
      <c r="H8" s="32">
        <v>32</v>
      </c>
      <c r="I8" s="273" t="s">
        <v>106</v>
      </c>
      <c r="J8" s="281"/>
      <c r="K8" s="36" t="s">
        <v>69</v>
      </c>
      <c r="L8" s="1"/>
    </row>
    <row r="9" spans="1:12" x14ac:dyDescent="0.3">
      <c r="A9" s="35" t="s">
        <v>23</v>
      </c>
      <c r="B9" s="32" t="s">
        <v>106</v>
      </c>
      <c r="C9" s="29">
        <v>43385</v>
      </c>
      <c r="D9" s="30" t="s">
        <v>112</v>
      </c>
      <c r="E9" s="32" t="s">
        <v>4</v>
      </c>
      <c r="F9" s="31" t="s">
        <v>9</v>
      </c>
      <c r="G9" s="32">
        <v>42</v>
      </c>
      <c r="H9" s="32">
        <v>14</v>
      </c>
      <c r="I9" s="271" t="s">
        <v>106</v>
      </c>
      <c r="J9" s="272">
        <v>5</v>
      </c>
      <c r="K9" s="36" t="s">
        <v>69</v>
      </c>
    </row>
    <row r="10" spans="1:12" x14ac:dyDescent="0.3">
      <c r="A10" s="35" t="s">
        <v>79</v>
      </c>
      <c r="B10" s="32" t="s">
        <v>106</v>
      </c>
      <c r="C10" s="29">
        <v>43392</v>
      </c>
      <c r="D10" s="30" t="s">
        <v>112</v>
      </c>
      <c r="E10" s="32" t="s">
        <v>5</v>
      </c>
      <c r="F10" s="34" t="s">
        <v>9</v>
      </c>
      <c r="G10" s="32">
        <v>35</v>
      </c>
      <c r="H10" s="32">
        <v>30</v>
      </c>
      <c r="I10" s="271" t="s">
        <v>106</v>
      </c>
      <c r="J10" s="272">
        <v>5</v>
      </c>
      <c r="K10" s="36" t="s">
        <v>69</v>
      </c>
    </row>
    <row r="11" spans="1:12" x14ac:dyDescent="0.3">
      <c r="A11" s="35" t="s">
        <v>109</v>
      </c>
      <c r="B11" s="32" t="s">
        <v>106</v>
      </c>
      <c r="C11" s="29">
        <v>43399</v>
      </c>
      <c r="D11" s="30" t="s">
        <v>112</v>
      </c>
      <c r="E11" s="32" t="s">
        <v>4</v>
      </c>
      <c r="F11" s="34" t="s">
        <v>9</v>
      </c>
      <c r="G11" s="32">
        <v>52</v>
      </c>
      <c r="H11" s="32">
        <v>24</v>
      </c>
      <c r="I11" s="273" t="s">
        <v>106</v>
      </c>
      <c r="J11" s="274">
        <v>5</v>
      </c>
      <c r="K11" s="36" t="s">
        <v>69</v>
      </c>
    </row>
    <row r="12" spans="1:12" x14ac:dyDescent="0.3">
      <c r="A12" s="35" t="s">
        <v>110</v>
      </c>
      <c r="B12" s="32" t="s">
        <v>106</v>
      </c>
      <c r="C12" s="29">
        <v>43406</v>
      </c>
      <c r="D12" s="30" t="s">
        <v>112</v>
      </c>
      <c r="E12" s="32" t="s">
        <v>5</v>
      </c>
      <c r="F12" s="34" t="s">
        <v>9</v>
      </c>
      <c r="G12" s="32">
        <v>42</v>
      </c>
      <c r="H12" s="32">
        <v>7</v>
      </c>
      <c r="I12" s="271" t="s">
        <v>106</v>
      </c>
      <c r="J12" s="272">
        <v>5</v>
      </c>
      <c r="K12" s="36" t="s">
        <v>69</v>
      </c>
    </row>
    <row r="13" spans="1:12" x14ac:dyDescent="0.3">
      <c r="A13" s="35" t="s">
        <v>22</v>
      </c>
      <c r="B13" s="32" t="s">
        <v>106</v>
      </c>
      <c r="C13" s="29">
        <v>43413</v>
      </c>
      <c r="D13" s="30" t="s">
        <v>112</v>
      </c>
      <c r="E13" s="32" t="s">
        <v>4</v>
      </c>
      <c r="F13" s="34" t="s">
        <v>9</v>
      </c>
      <c r="G13" s="32">
        <v>46</v>
      </c>
      <c r="H13" s="32">
        <v>13</v>
      </c>
      <c r="I13" s="273" t="s">
        <v>106</v>
      </c>
      <c r="J13" s="274">
        <v>5</v>
      </c>
      <c r="K13" s="36" t="s">
        <v>69</v>
      </c>
    </row>
    <row r="14" spans="1:12" x14ac:dyDescent="0.3">
      <c r="A14" s="37" t="s">
        <v>115</v>
      </c>
      <c r="B14" s="41" t="s">
        <v>106</v>
      </c>
      <c r="C14" s="38">
        <v>43420</v>
      </c>
      <c r="D14" s="39" t="s">
        <v>112</v>
      </c>
      <c r="E14" s="41" t="s">
        <v>116</v>
      </c>
      <c r="F14" s="40" t="s">
        <v>10</v>
      </c>
      <c r="G14" s="41">
        <v>24</v>
      </c>
      <c r="H14" s="41">
        <v>38</v>
      </c>
      <c r="I14" s="275" t="s">
        <v>106</v>
      </c>
      <c r="J14" s="276"/>
      <c r="K14" s="42" t="s">
        <v>69</v>
      </c>
    </row>
    <row r="15" spans="1:12" s="18" customFormat="1" x14ac:dyDescent="0.3">
      <c r="A15" s="60"/>
      <c r="B15" s="64"/>
      <c r="C15" s="61"/>
      <c r="D15" s="62"/>
      <c r="E15" s="63"/>
      <c r="F15" s="63"/>
      <c r="G15" s="64"/>
      <c r="H15" s="64"/>
      <c r="I15" s="277"/>
      <c r="J15" s="278"/>
      <c r="K15" s="65"/>
    </row>
    <row r="16" spans="1:12" s="18" customFormat="1" x14ac:dyDescent="0.3">
      <c r="A16" s="21" t="s">
        <v>111</v>
      </c>
      <c r="B16" s="51"/>
      <c r="C16" s="49" t="s">
        <v>62</v>
      </c>
      <c r="D16" s="56" t="s">
        <v>60</v>
      </c>
      <c r="E16" s="90">
        <v>4</v>
      </c>
      <c r="F16" s="51" t="s">
        <v>64</v>
      </c>
      <c r="G16" s="93">
        <f>SUM(G4:G15)</f>
        <v>411</v>
      </c>
      <c r="H16" s="93">
        <f>SUM(H4:H15)</f>
        <v>231</v>
      </c>
      <c r="I16" s="67" t="s">
        <v>60</v>
      </c>
      <c r="J16" s="90">
        <v>9</v>
      </c>
      <c r="K16" s="100"/>
    </row>
    <row r="17" spans="1:12" s="18" customFormat="1" x14ac:dyDescent="0.3">
      <c r="A17" s="88"/>
      <c r="B17" s="52"/>
      <c r="C17" s="66"/>
      <c r="D17" s="57" t="s">
        <v>61</v>
      </c>
      <c r="E17" s="91">
        <v>0</v>
      </c>
      <c r="F17" s="70"/>
      <c r="G17" s="94">
        <f>IF(G16=0,0,AVERAGE(G4:G15))</f>
        <v>41.1</v>
      </c>
      <c r="H17" s="94">
        <f>IF(H16=0,0,AVERAGE(H4:H15))</f>
        <v>23.1</v>
      </c>
      <c r="I17" s="68" t="s">
        <v>61</v>
      </c>
      <c r="J17" s="91">
        <v>1</v>
      </c>
      <c r="K17" s="101"/>
    </row>
    <row r="18" spans="1:12" s="18" customFormat="1" x14ac:dyDescent="0.3">
      <c r="A18" s="88"/>
      <c r="B18" s="52"/>
      <c r="C18" s="49" t="s">
        <v>63</v>
      </c>
      <c r="D18" s="55" t="s">
        <v>60</v>
      </c>
      <c r="E18" s="90">
        <v>5</v>
      </c>
      <c r="F18" s="51" t="s">
        <v>65</v>
      </c>
      <c r="G18" s="93">
        <f>SUM(G9:G13)</f>
        <v>217</v>
      </c>
      <c r="H18" s="93">
        <f>SUM(H9:H13)</f>
        <v>88</v>
      </c>
      <c r="I18" s="67" t="s">
        <v>60</v>
      </c>
      <c r="J18" s="90">
        <v>5</v>
      </c>
      <c r="K18" s="101"/>
    </row>
    <row r="19" spans="1:12" s="18" customFormat="1" x14ac:dyDescent="0.3">
      <c r="A19" s="88"/>
      <c r="B19" s="53"/>
      <c r="C19" s="66"/>
      <c r="D19" s="58" t="s">
        <v>61</v>
      </c>
      <c r="E19" s="91">
        <v>0</v>
      </c>
      <c r="F19" s="71"/>
      <c r="G19" s="94">
        <f>IF(G18=0,0,AVERAGE(G7:G13))</f>
        <v>43.166666666666664</v>
      </c>
      <c r="H19" s="94">
        <f>IF(H18=0,0,AVERAGE(H7:H13))</f>
        <v>20</v>
      </c>
      <c r="I19" s="68" t="s">
        <v>61</v>
      </c>
      <c r="J19" s="91">
        <v>0</v>
      </c>
      <c r="K19" s="101"/>
    </row>
    <row r="20" spans="1:12" s="18" customFormat="1" x14ac:dyDescent="0.3">
      <c r="A20" s="88"/>
      <c r="B20" s="52"/>
      <c r="C20" s="49" t="s">
        <v>66</v>
      </c>
      <c r="D20" s="55" t="s">
        <v>60</v>
      </c>
      <c r="E20" s="90">
        <v>0</v>
      </c>
      <c r="F20" s="51" t="s">
        <v>67</v>
      </c>
      <c r="G20" s="93">
        <f>SUM(G14:G15)</f>
        <v>24</v>
      </c>
      <c r="H20" s="93">
        <f>SUM(H14:H15)</f>
        <v>38</v>
      </c>
      <c r="I20" s="67" t="s">
        <v>60</v>
      </c>
      <c r="J20" s="90">
        <v>0</v>
      </c>
      <c r="K20" s="101"/>
    </row>
    <row r="21" spans="1:12" s="18" customFormat="1" ht="15" thickBot="1" x14ac:dyDescent="0.35">
      <c r="A21" s="89"/>
      <c r="B21" s="54"/>
      <c r="C21" s="50"/>
      <c r="D21" s="59" t="s">
        <v>61</v>
      </c>
      <c r="E21" s="92">
        <v>1</v>
      </c>
      <c r="F21" s="54"/>
      <c r="G21" s="95">
        <f>IF(G20=0,0,AVERAGE(G14:G15))</f>
        <v>24</v>
      </c>
      <c r="H21" s="95">
        <f>IF(H20=0,0,AVERAGE(H14:H15))</f>
        <v>38</v>
      </c>
      <c r="I21" s="69" t="s">
        <v>61</v>
      </c>
      <c r="J21" s="92">
        <v>1</v>
      </c>
      <c r="K21" s="102"/>
    </row>
    <row r="22" spans="1:12" s="18" customFormat="1" ht="15" thickTop="1" x14ac:dyDescent="0.3">
      <c r="I22" s="82"/>
      <c r="J22" s="268"/>
      <c r="K22" s="16"/>
    </row>
    <row r="23" spans="1:12" ht="15" thickBot="1" x14ac:dyDescent="0.35">
      <c r="A23" s="4"/>
      <c r="E23" s="6"/>
      <c r="F23" s="6"/>
      <c r="I23" s="265"/>
      <c r="J23" s="4"/>
      <c r="K23" s="6"/>
    </row>
    <row r="24" spans="1:12" ht="15" thickTop="1" x14ac:dyDescent="0.3">
      <c r="A24" s="87" t="s">
        <v>103</v>
      </c>
      <c r="B24" s="26" t="s">
        <v>106</v>
      </c>
      <c r="C24" s="23">
        <v>43707</v>
      </c>
      <c r="D24" s="24" t="s">
        <v>113</v>
      </c>
      <c r="E24" s="73" t="s">
        <v>5</v>
      </c>
      <c r="F24" s="26"/>
      <c r="G24" s="26">
        <v>50</v>
      </c>
      <c r="H24" s="26">
        <v>0</v>
      </c>
      <c r="I24" s="269" t="s">
        <v>106</v>
      </c>
      <c r="J24" s="279"/>
      <c r="K24" s="80" t="s">
        <v>69</v>
      </c>
    </row>
    <row r="25" spans="1:12" x14ac:dyDescent="0.3">
      <c r="A25" s="86" t="s">
        <v>25</v>
      </c>
      <c r="B25" s="32" t="s">
        <v>106</v>
      </c>
      <c r="C25" s="29">
        <v>43714</v>
      </c>
      <c r="D25" s="30" t="s">
        <v>113</v>
      </c>
      <c r="E25" s="31" t="s">
        <v>4</v>
      </c>
      <c r="F25" s="32"/>
      <c r="G25" s="32">
        <v>52</v>
      </c>
      <c r="H25" s="32">
        <v>13</v>
      </c>
      <c r="I25" s="280" t="s">
        <v>106</v>
      </c>
      <c r="J25" s="281"/>
      <c r="K25" s="36" t="s">
        <v>69</v>
      </c>
      <c r="L25" s="1"/>
    </row>
    <row r="26" spans="1:12" x14ac:dyDescent="0.3">
      <c r="A26" s="86" t="s">
        <v>107</v>
      </c>
      <c r="B26" s="32" t="s">
        <v>106</v>
      </c>
      <c r="C26" s="29">
        <v>43721</v>
      </c>
      <c r="D26" s="30" t="s">
        <v>113</v>
      </c>
      <c r="E26" s="34" t="s">
        <v>4</v>
      </c>
      <c r="F26" s="32"/>
      <c r="G26" s="32">
        <v>57</v>
      </c>
      <c r="H26" s="32">
        <v>41</v>
      </c>
      <c r="I26" s="280" t="s">
        <v>106</v>
      </c>
      <c r="J26" s="281"/>
      <c r="K26" s="36" t="s">
        <v>69</v>
      </c>
    </row>
    <row r="27" spans="1:12" x14ac:dyDescent="0.3">
      <c r="A27" s="35" t="s">
        <v>108</v>
      </c>
      <c r="B27" s="32" t="s">
        <v>106</v>
      </c>
      <c r="C27" s="29">
        <v>43728</v>
      </c>
      <c r="D27" s="30" t="s">
        <v>113</v>
      </c>
      <c r="E27" s="34" t="s">
        <v>5</v>
      </c>
      <c r="F27" s="34"/>
      <c r="G27" s="32">
        <v>45</v>
      </c>
      <c r="H27" s="32">
        <v>7</v>
      </c>
      <c r="I27" s="273" t="s">
        <v>106</v>
      </c>
      <c r="J27" s="274"/>
      <c r="K27" s="36" t="s">
        <v>69</v>
      </c>
    </row>
    <row r="28" spans="1:12" s="18" customFormat="1" x14ac:dyDescent="0.3">
      <c r="A28" s="86" t="s">
        <v>98</v>
      </c>
      <c r="B28" s="32" t="s">
        <v>106</v>
      </c>
      <c r="C28" s="29">
        <v>43735</v>
      </c>
      <c r="D28" s="30" t="s">
        <v>113</v>
      </c>
      <c r="E28" s="32" t="s">
        <v>5</v>
      </c>
      <c r="F28" s="32"/>
      <c r="G28" s="32">
        <v>42</v>
      </c>
      <c r="H28" s="32">
        <v>21</v>
      </c>
      <c r="I28" s="273" t="s">
        <v>106</v>
      </c>
      <c r="J28" s="281"/>
      <c r="K28" s="36" t="s">
        <v>69</v>
      </c>
    </row>
    <row r="29" spans="1:12" s="18" customFormat="1" x14ac:dyDescent="0.3">
      <c r="A29" s="86" t="s">
        <v>23</v>
      </c>
      <c r="B29" s="32" t="s">
        <v>106</v>
      </c>
      <c r="C29" s="29">
        <v>43749</v>
      </c>
      <c r="D29" s="30" t="s">
        <v>113</v>
      </c>
      <c r="E29" s="31" t="s">
        <v>5</v>
      </c>
      <c r="F29" s="32" t="s">
        <v>9</v>
      </c>
      <c r="G29" s="32">
        <v>54</v>
      </c>
      <c r="H29" s="32">
        <v>21</v>
      </c>
      <c r="I29" s="273" t="s">
        <v>106</v>
      </c>
      <c r="J29" s="281">
        <v>5</v>
      </c>
      <c r="K29" s="36" t="s">
        <v>69</v>
      </c>
    </row>
    <row r="30" spans="1:12" s="18" customFormat="1" x14ac:dyDescent="0.3">
      <c r="A30" s="86" t="s">
        <v>79</v>
      </c>
      <c r="B30" s="32" t="s">
        <v>106</v>
      </c>
      <c r="C30" s="29">
        <v>43756</v>
      </c>
      <c r="D30" s="30" t="s">
        <v>113</v>
      </c>
      <c r="E30" s="34" t="s">
        <v>4</v>
      </c>
      <c r="F30" s="32" t="s">
        <v>9</v>
      </c>
      <c r="G30" s="32">
        <v>58</v>
      </c>
      <c r="H30" s="32">
        <v>21</v>
      </c>
      <c r="I30" s="273" t="s">
        <v>106</v>
      </c>
      <c r="J30" s="281">
        <v>5</v>
      </c>
      <c r="K30" s="36" t="s">
        <v>69</v>
      </c>
    </row>
    <row r="31" spans="1:12" s="18" customFormat="1" x14ac:dyDescent="0.3">
      <c r="A31" s="86" t="s">
        <v>109</v>
      </c>
      <c r="B31" s="32" t="s">
        <v>106</v>
      </c>
      <c r="C31" s="29">
        <v>43763</v>
      </c>
      <c r="D31" s="30" t="s">
        <v>113</v>
      </c>
      <c r="E31" s="34" t="s">
        <v>5</v>
      </c>
      <c r="F31" s="32" t="s">
        <v>9</v>
      </c>
      <c r="G31" s="32">
        <v>49</v>
      </c>
      <c r="H31" s="32">
        <v>0</v>
      </c>
      <c r="I31" s="273" t="s">
        <v>106</v>
      </c>
      <c r="J31" s="281">
        <v>5</v>
      </c>
      <c r="K31" s="36" t="s">
        <v>69</v>
      </c>
    </row>
    <row r="32" spans="1:12" s="18" customFormat="1" x14ac:dyDescent="0.3">
      <c r="A32" s="86" t="s">
        <v>110</v>
      </c>
      <c r="B32" s="32" t="s">
        <v>106</v>
      </c>
      <c r="C32" s="29">
        <v>43770</v>
      </c>
      <c r="D32" s="30" t="s">
        <v>113</v>
      </c>
      <c r="E32" s="34" t="s">
        <v>4</v>
      </c>
      <c r="F32" s="32" t="s">
        <v>9</v>
      </c>
      <c r="G32" s="32">
        <v>49</v>
      </c>
      <c r="H32" s="32">
        <v>12</v>
      </c>
      <c r="I32" s="273" t="s">
        <v>106</v>
      </c>
      <c r="J32" s="281">
        <v>5</v>
      </c>
      <c r="K32" s="36" t="s">
        <v>69</v>
      </c>
    </row>
    <row r="33" spans="1:11" s="18" customFormat="1" x14ac:dyDescent="0.3">
      <c r="A33" s="86" t="s">
        <v>22</v>
      </c>
      <c r="B33" s="32" t="s">
        <v>106</v>
      </c>
      <c r="C33" s="29">
        <v>43777</v>
      </c>
      <c r="D33" s="30" t="s">
        <v>113</v>
      </c>
      <c r="E33" s="34" t="s">
        <v>5</v>
      </c>
      <c r="F33" s="32" t="s">
        <v>9</v>
      </c>
      <c r="G33" s="32">
        <v>42</v>
      </c>
      <c r="H33" s="32">
        <v>20</v>
      </c>
      <c r="I33" s="273" t="s">
        <v>106</v>
      </c>
      <c r="J33" s="281">
        <v>5</v>
      </c>
      <c r="K33" s="36" t="s">
        <v>69</v>
      </c>
    </row>
    <row r="34" spans="1:11" s="18" customFormat="1" x14ac:dyDescent="0.3">
      <c r="A34" s="103" t="s">
        <v>118</v>
      </c>
      <c r="B34" s="41" t="s">
        <v>106</v>
      </c>
      <c r="C34" s="38">
        <v>43783</v>
      </c>
      <c r="D34" s="39" t="s">
        <v>113</v>
      </c>
      <c r="E34" s="40" t="s">
        <v>117</v>
      </c>
      <c r="F34" s="41" t="s">
        <v>10</v>
      </c>
      <c r="G34" s="41">
        <v>25</v>
      </c>
      <c r="H34" s="41">
        <v>13</v>
      </c>
      <c r="I34" s="275" t="s">
        <v>106</v>
      </c>
      <c r="J34" s="282"/>
      <c r="K34" s="42" t="s">
        <v>69</v>
      </c>
    </row>
    <row r="35" spans="1:11" s="18" customFormat="1" x14ac:dyDescent="0.3">
      <c r="A35" s="103" t="s">
        <v>120</v>
      </c>
      <c r="B35" s="41" t="s">
        <v>106</v>
      </c>
      <c r="C35" s="38">
        <v>43791</v>
      </c>
      <c r="D35" s="39" t="s">
        <v>113</v>
      </c>
      <c r="E35" s="40" t="s">
        <v>119</v>
      </c>
      <c r="F35" s="41" t="s">
        <v>10</v>
      </c>
      <c r="G35" s="41">
        <v>27</v>
      </c>
      <c r="H35" s="41">
        <v>17</v>
      </c>
      <c r="I35" s="275" t="s">
        <v>106</v>
      </c>
      <c r="J35" s="282"/>
      <c r="K35" s="42" t="s">
        <v>69</v>
      </c>
    </row>
    <row r="36" spans="1:11" s="18" customFormat="1" x14ac:dyDescent="0.3">
      <c r="A36" s="103" t="s">
        <v>121</v>
      </c>
      <c r="B36" s="41" t="s">
        <v>106</v>
      </c>
      <c r="C36" s="38">
        <v>43798</v>
      </c>
      <c r="D36" s="39" t="s">
        <v>113</v>
      </c>
      <c r="E36" s="40" t="s">
        <v>122</v>
      </c>
      <c r="F36" s="41" t="s">
        <v>10</v>
      </c>
      <c r="G36" s="41">
        <v>28</v>
      </c>
      <c r="H36" s="41">
        <v>49</v>
      </c>
      <c r="I36" s="275" t="s">
        <v>106</v>
      </c>
      <c r="J36" s="282"/>
      <c r="K36" s="42" t="s">
        <v>69</v>
      </c>
    </row>
    <row r="37" spans="1:11" s="18" customFormat="1" x14ac:dyDescent="0.3">
      <c r="A37" s="60"/>
      <c r="B37" s="64"/>
      <c r="C37" s="61"/>
      <c r="D37" s="62"/>
      <c r="E37" s="63"/>
      <c r="F37" s="63"/>
      <c r="G37" s="64"/>
      <c r="H37" s="64"/>
      <c r="I37" s="277"/>
      <c r="J37" s="278"/>
      <c r="K37" s="65"/>
    </row>
    <row r="38" spans="1:11" s="18" customFormat="1" x14ac:dyDescent="0.3">
      <c r="A38" s="21" t="s">
        <v>114</v>
      </c>
      <c r="B38" s="51"/>
      <c r="C38" s="49" t="s">
        <v>62</v>
      </c>
      <c r="D38" s="56" t="s">
        <v>60</v>
      </c>
      <c r="E38" s="90">
        <v>5</v>
      </c>
      <c r="F38" s="51" t="s">
        <v>64</v>
      </c>
      <c r="G38" s="93">
        <f>SUM(G24:G37)</f>
        <v>578</v>
      </c>
      <c r="H38" s="93">
        <f>SUM(H24:H37)</f>
        <v>235</v>
      </c>
      <c r="I38" s="67" t="s">
        <v>60</v>
      </c>
      <c r="J38" s="90">
        <v>12</v>
      </c>
      <c r="K38" s="100"/>
    </row>
    <row r="39" spans="1:11" s="18" customFormat="1" x14ac:dyDescent="0.3">
      <c r="A39" s="88"/>
      <c r="B39" s="52"/>
      <c r="C39" s="66"/>
      <c r="D39" s="57" t="s">
        <v>61</v>
      </c>
      <c r="E39" s="91">
        <v>0</v>
      </c>
      <c r="F39" s="70"/>
      <c r="G39" s="94">
        <f>IF(G38=0,0,AVERAGE(G24:G37))</f>
        <v>44.46153846153846</v>
      </c>
      <c r="H39" s="94">
        <f>IF(H38=0,0,AVERAGE(H24:H37))</f>
        <v>18.076923076923077</v>
      </c>
      <c r="I39" s="68" t="s">
        <v>61</v>
      </c>
      <c r="J39" s="91">
        <v>1</v>
      </c>
      <c r="K39" s="101"/>
    </row>
    <row r="40" spans="1:11" x14ac:dyDescent="0.3">
      <c r="A40" s="88"/>
      <c r="B40" s="52"/>
      <c r="C40" s="49" t="s">
        <v>63</v>
      </c>
      <c r="D40" s="55" t="s">
        <v>60</v>
      </c>
      <c r="E40" s="90">
        <v>5</v>
      </c>
      <c r="F40" s="51" t="s">
        <v>65</v>
      </c>
      <c r="G40" s="93">
        <f>SUM(G29:G33)</f>
        <v>252</v>
      </c>
      <c r="H40" s="93">
        <f>SUM(H29:H33)</f>
        <v>74</v>
      </c>
      <c r="I40" s="67" t="s">
        <v>60</v>
      </c>
      <c r="J40" s="90">
        <v>5</v>
      </c>
      <c r="K40" s="98"/>
    </row>
    <row r="41" spans="1:11" x14ac:dyDescent="0.3">
      <c r="A41" s="88"/>
      <c r="B41" s="53"/>
      <c r="C41" s="66"/>
      <c r="D41" s="58" t="s">
        <v>61</v>
      </c>
      <c r="E41" s="91">
        <v>0</v>
      </c>
      <c r="F41" s="71"/>
      <c r="G41" s="94">
        <f>IF(G40=0,0,AVERAGE(G29:G33))</f>
        <v>50.4</v>
      </c>
      <c r="H41" s="94">
        <f>IF(H40=0,0,AVERAGE(H29:H33))</f>
        <v>14.8</v>
      </c>
      <c r="I41" s="68" t="s">
        <v>61</v>
      </c>
      <c r="J41" s="91">
        <v>0</v>
      </c>
      <c r="K41" s="98"/>
    </row>
    <row r="42" spans="1:11" x14ac:dyDescent="0.3">
      <c r="A42" s="88"/>
      <c r="B42" s="52"/>
      <c r="C42" s="49" t="s">
        <v>66</v>
      </c>
      <c r="D42" s="55" t="s">
        <v>60</v>
      </c>
      <c r="E42" s="90">
        <v>2</v>
      </c>
      <c r="F42" s="51" t="s">
        <v>67</v>
      </c>
      <c r="G42" s="93">
        <f>SUM(G34:G37)</f>
        <v>80</v>
      </c>
      <c r="H42" s="93">
        <f>SUM(H34:H37)</f>
        <v>79</v>
      </c>
      <c r="I42" s="67" t="s">
        <v>60</v>
      </c>
      <c r="J42" s="90">
        <v>2</v>
      </c>
      <c r="K42" s="98"/>
    </row>
    <row r="43" spans="1:11" ht="15" thickBot="1" x14ac:dyDescent="0.35">
      <c r="A43" s="89"/>
      <c r="B43" s="54"/>
      <c r="C43" s="50"/>
      <c r="D43" s="59" t="s">
        <v>61</v>
      </c>
      <c r="E43" s="92">
        <v>1</v>
      </c>
      <c r="F43" s="54"/>
      <c r="G43" s="95">
        <f>IF(G42=0,0,AVERAGE(G34:G37))</f>
        <v>26.666666666666668</v>
      </c>
      <c r="H43" s="95">
        <f>IF(H42=0,0,AVERAGE(H34:H37))</f>
        <v>26.333333333333332</v>
      </c>
      <c r="I43" s="69" t="s">
        <v>61</v>
      </c>
      <c r="J43" s="92">
        <v>1</v>
      </c>
      <c r="K43" s="99"/>
    </row>
    <row r="44" spans="1:11" ht="15" thickTop="1" x14ac:dyDescent="0.3">
      <c r="A44" s="18"/>
      <c r="B44" s="18"/>
      <c r="C44" s="18"/>
      <c r="D44" s="18"/>
      <c r="E44" s="18"/>
      <c r="F44" s="18"/>
      <c r="G44" s="18"/>
      <c r="H44" s="18"/>
      <c r="I44" s="82"/>
      <c r="J44" s="268"/>
      <c r="K44" s="16"/>
    </row>
    <row r="45" spans="1:11" x14ac:dyDescent="0.3">
      <c r="A45" s="4"/>
      <c r="E45" s="6"/>
      <c r="F45" s="6"/>
      <c r="I45" s="265"/>
      <c r="J45" s="4"/>
      <c r="K4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9"/>
  <sheetViews>
    <sheetView topLeftCell="A13" workbookViewId="0">
      <selection activeCell="A25" activeCellId="1" sqref="A4:XFD15 A25:XFD36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8.88671875" style="2"/>
    <col min="4" max="4" width="8.886718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  <c r="I3" s="264"/>
      <c r="J3" s="8"/>
    </row>
    <row r="4" spans="1:12" ht="15" thickTop="1" x14ac:dyDescent="0.3">
      <c r="A4" s="72" t="s">
        <v>97</v>
      </c>
      <c r="B4" s="26" t="s">
        <v>159</v>
      </c>
      <c r="C4" s="23">
        <v>42608</v>
      </c>
      <c r="D4" s="24" t="s">
        <v>96</v>
      </c>
      <c r="E4" s="73" t="s">
        <v>4</v>
      </c>
      <c r="F4" s="73"/>
      <c r="G4" s="26">
        <v>56</v>
      </c>
      <c r="H4" s="26">
        <v>36</v>
      </c>
      <c r="I4" s="269" t="s">
        <v>83</v>
      </c>
      <c r="J4" s="270"/>
      <c r="K4" s="80" t="s">
        <v>69</v>
      </c>
    </row>
    <row r="5" spans="1:12" x14ac:dyDescent="0.3">
      <c r="A5" s="28" t="s">
        <v>102</v>
      </c>
      <c r="B5" s="32" t="s">
        <v>83</v>
      </c>
      <c r="C5" s="29">
        <v>42615</v>
      </c>
      <c r="D5" s="30" t="s">
        <v>96</v>
      </c>
      <c r="E5" s="31" t="s">
        <v>5</v>
      </c>
      <c r="F5" s="31"/>
      <c r="G5" s="32">
        <v>24</v>
      </c>
      <c r="H5" s="32">
        <v>14</v>
      </c>
      <c r="I5" s="271" t="s">
        <v>83</v>
      </c>
      <c r="J5" s="272"/>
      <c r="K5" s="36" t="s">
        <v>69</v>
      </c>
    </row>
    <row r="6" spans="1:12" x14ac:dyDescent="0.3">
      <c r="A6" s="35" t="s">
        <v>79</v>
      </c>
      <c r="B6" s="32" t="s">
        <v>83</v>
      </c>
      <c r="C6" s="29">
        <v>42622</v>
      </c>
      <c r="D6" s="30" t="s">
        <v>96</v>
      </c>
      <c r="E6" s="34" t="s">
        <v>4</v>
      </c>
      <c r="F6" s="34"/>
      <c r="G6" s="32">
        <v>49</v>
      </c>
      <c r="H6" s="32">
        <v>3</v>
      </c>
      <c r="I6" s="273" t="s">
        <v>83</v>
      </c>
      <c r="J6" s="274"/>
      <c r="K6" s="36" t="s">
        <v>69</v>
      </c>
    </row>
    <row r="7" spans="1:12" x14ac:dyDescent="0.3">
      <c r="A7" s="35" t="s">
        <v>37</v>
      </c>
      <c r="B7" s="32" t="s">
        <v>83</v>
      </c>
      <c r="C7" s="29">
        <v>42629</v>
      </c>
      <c r="D7" s="30" t="s">
        <v>96</v>
      </c>
      <c r="E7" s="34" t="s">
        <v>5</v>
      </c>
      <c r="F7" s="34" t="s">
        <v>9</v>
      </c>
      <c r="G7" s="32">
        <v>70</v>
      </c>
      <c r="H7" s="32">
        <v>0</v>
      </c>
      <c r="I7" s="273" t="s">
        <v>83</v>
      </c>
      <c r="J7" s="274">
        <v>6</v>
      </c>
      <c r="K7" s="36" t="s">
        <v>69</v>
      </c>
    </row>
    <row r="8" spans="1:12" x14ac:dyDescent="0.3">
      <c r="A8" s="86" t="s">
        <v>47</v>
      </c>
      <c r="B8" s="32" t="s">
        <v>83</v>
      </c>
      <c r="C8" s="29">
        <v>42636</v>
      </c>
      <c r="D8" s="30" t="s">
        <v>96</v>
      </c>
      <c r="E8" s="32" t="s">
        <v>4</v>
      </c>
      <c r="F8" s="34" t="s">
        <v>9</v>
      </c>
      <c r="G8" s="32">
        <v>45</v>
      </c>
      <c r="H8" s="32">
        <v>36</v>
      </c>
      <c r="I8" s="273" t="s">
        <v>83</v>
      </c>
      <c r="J8" s="281">
        <v>6</v>
      </c>
      <c r="K8" s="36" t="s">
        <v>69</v>
      </c>
      <c r="L8" s="1"/>
    </row>
    <row r="9" spans="1:12" x14ac:dyDescent="0.3">
      <c r="A9" s="28" t="s">
        <v>98</v>
      </c>
      <c r="B9" s="32" t="s">
        <v>83</v>
      </c>
      <c r="C9" s="29">
        <v>42650</v>
      </c>
      <c r="D9" s="30" t="s">
        <v>96</v>
      </c>
      <c r="E9" s="31" t="s">
        <v>5</v>
      </c>
      <c r="F9" s="31" t="s">
        <v>9</v>
      </c>
      <c r="G9" s="32">
        <v>55</v>
      </c>
      <c r="H9" s="32">
        <v>28</v>
      </c>
      <c r="I9" s="271" t="s">
        <v>83</v>
      </c>
      <c r="J9" s="272">
        <v>6</v>
      </c>
      <c r="K9" s="36" t="s">
        <v>69</v>
      </c>
    </row>
    <row r="10" spans="1:12" x14ac:dyDescent="0.3">
      <c r="A10" s="35" t="s">
        <v>39</v>
      </c>
      <c r="B10" s="32" t="s">
        <v>83</v>
      </c>
      <c r="C10" s="29">
        <v>42657</v>
      </c>
      <c r="D10" s="30" t="s">
        <v>96</v>
      </c>
      <c r="E10" s="34" t="s">
        <v>4</v>
      </c>
      <c r="F10" s="34" t="s">
        <v>9</v>
      </c>
      <c r="G10" s="32">
        <v>49</v>
      </c>
      <c r="H10" s="32">
        <v>0</v>
      </c>
      <c r="I10" s="271" t="s">
        <v>83</v>
      </c>
      <c r="J10" s="272">
        <v>6</v>
      </c>
      <c r="K10" s="36" t="s">
        <v>69</v>
      </c>
    </row>
    <row r="11" spans="1:12" x14ac:dyDescent="0.3">
      <c r="A11" s="35" t="s">
        <v>82</v>
      </c>
      <c r="B11" s="32" t="s">
        <v>83</v>
      </c>
      <c r="C11" s="29">
        <v>42664</v>
      </c>
      <c r="D11" s="30" t="s">
        <v>96</v>
      </c>
      <c r="E11" s="34" t="s">
        <v>5</v>
      </c>
      <c r="F11" s="34" t="s">
        <v>9</v>
      </c>
      <c r="G11" s="32">
        <v>62</v>
      </c>
      <c r="H11" s="32">
        <v>13</v>
      </c>
      <c r="I11" s="273" t="s">
        <v>83</v>
      </c>
      <c r="J11" s="274">
        <v>6</v>
      </c>
      <c r="K11" s="36" t="s">
        <v>69</v>
      </c>
    </row>
    <row r="12" spans="1:12" x14ac:dyDescent="0.3">
      <c r="A12" s="35" t="s">
        <v>13</v>
      </c>
      <c r="B12" s="32" t="s">
        <v>83</v>
      </c>
      <c r="C12" s="29">
        <v>42671</v>
      </c>
      <c r="D12" s="30" t="s">
        <v>96</v>
      </c>
      <c r="E12" s="34" t="s">
        <v>5</v>
      </c>
      <c r="F12" s="34" t="s">
        <v>9</v>
      </c>
      <c r="G12" s="32">
        <v>63</v>
      </c>
      <c r="H12" s="32">
        <v>14</v>
      </c>
      <c r="I12" s="271" t="s">
        <v>83</v>
      </c>
      <c r="J12" s="272">
        <v>6</v>
      </c>
      <c r="K12" s="36" t="s">
        <v>69</v>
      </c>
    </row>
    <row r="13" spans="1:12" x14ac:dyDescent="0.3">
      <c r="A13" s="35" t="s">
        <v>103</v>
      </c>
      <c r="B13" s="32" t="s">
        <v>83</v>
      </c>
      <c r="C13" s="29">
        <v>42678</v>
      </c>
      <c r="D13" s="30" t="s">
        <v>96</v>
      </c>
      <c r="E13" s="34" t="s">
        <v>4</v>
      </c>
      <c r="F13" s="34" t="s">
        <v>9</v>
      </c>
      <c r="G13" s="32">
        <v>49</v>
      </c>
      <c r="H13" s="32">
        <v>21</v>
      </c>
      <c r="I13" s="273" t="s">
        <v>83</v>
      </c>
      <c r="J13" s="274">
        <v>6</v>
      </c>
      <c r="K13" s="36" t="s">
        <v>69</v>
      </c>
    </row>
    <row r="14" spans="1:12" x14ac:dyDescent="0.3">
      <c r="A14" s="37" t="s">
        <v>25</v>
      </c>
      <c r="B14" s="41" t="s">
        <v>83</v>
      </c>
      <c r="C14" s="38">
        <v>42685</v>
      </c>
      <c r="D14" s="39" t="s">
        <v>96</v>
      </c>
      <c r="E14" s="40" t="s">
        <v>104</v>
      </c>
      <c r="F14" s="40" t="s">
        <v>10</v>
      </c>
      <c r="G14" s="41">
        <v>14</v>
      </c>
      <c r="H14" s="41">
        <v>10</v>
      </c>
      <c r="I14" s="275" t="s">
        <v>83</v>
      </c>
      <c r="J14" s="276"/>
      <c r="K14" s="42" t="s">
        <v>69</v>
      </c>
    </row>
    <row r="15" spans="1:12" x14ac:dyDescent="0.3">
      <c r="A15" s="37" t="s">
        <v>22</v>
      </c>
      <c r="B15" s="41" t="s">
        <v>83</v>
      </c>
      <c r="C15" s="38">
        <v>42692</v>
      </c>
      <c r="D15" s="39" t="s">
        <v>96</v>
      </c>
      <c r="E15" s="40" t="s">
        <v>87</v>
      </c>
      <c r="F15" s="40" t="s">
        <v>10</v>
      </c>
      <c r="G15" s="41">
        <v>35</v>
      </c>
      <c r="H15" s="41">
        <v>45</v>
      </c>
      <c r="I15" s="275" t="s">
        <v>83</v>
      </c>
      <c r="J15" s="276"/>
      <c r="K15" s="42" t="s">
        <v>69</v>
      </c>
    </row>
    <row r="16" spans="1:12" s="18" customFormat="1" x14ac:dyDescent="0.3">
      <c r="A16" s="60"/>
      <c r="B16" s="64"/>
      <c r="C16" s="61"/>
      <c r="D16" s="62"/>
      <c r="E16" s="63"/>
      <c r="F16" s="63"/>
      <c r="G16" s="64"/>
      <c r="H16" s="64"/>
      <c r="I16" s="277"/>
      <c r="J16" s="278"/>
      <c r="K16" s="65"/>
    </row>
    <row r="17" spans="1:12" s="18" customFormat="1" x14ac:dyDescent="0.3">
      <c r="A17" s="21" t="s">
        <v>99</v>
      </c>
      <c r="B17" s="51"/>
      <c r="C17" s="49" t="s">
        <v>62</v>
      </c>
      <c r="D17" s="56" t="s">
        <v>60</v>
      </c>
      <c r="E17" s="90">
        <v>5</v>
      </c>
      <c r="F17" s="51" t="s">
        <v>64</v>
      </c>
      <c r="G17" s="93">
        <f>SUM(G4:G16)</f>
        <v>571</v>
      </c>
      <c r="H17" s="93">
        <f>SUM(H4:H16)</f>
        <v>220</v>
      </c>
      <c r="I17" s="67" t="s">
        <v>60</v>
      </c>
      <c r="J17" s="90">
        <v>11</v>
      </c>
      <c r="K17" s="100"/>
    </row>
    <row r="18" spans="1:12" s="18" customFormat="1" x14ac:dyDescent="0.3">
      <c r="A18" s="88"/>
      <c r="B18" s="52"/>
      <c r="C18" s="66"/>
      <c r="D18" s="57" t="s">
        <v>61</v>
      </c>
      <c r="E18" s="91">
        <v>0</v>
      </c>
      <c r="F18" s="70"/>
      <c r="G18" s="94">
        <f>IF(G17=0,0,AVERAGE(G4:G16))</f>
        <v>47.583333333333336</v>
      </c>
      <c r="H18" s="94">
        <f>IF(H17=0,0,AVERAGE(H4:H16))</f>
        <v>18.333333333333332</v>
      </c>
      <c r="I18" s="68" t="s">
        <v>61</v>
      </c>
      <c r="J18" s="91">
        <v>1</v>
      </c>
      <c r="K18" s="101"/>
    </row>
    <row r="19" spans="1:12" s="18" customFormat="1" x14ac:dyDescent="0.3">
      <c r="A19" s="88"/>
      <c r="B19" s="52"/>
      <c r="C19" s="49" t="s">
        <v>63</v>
      </c>
      <c r="D19" s="55" t="s">
        <v>60</v>
      </c>
      <c r="E19" s="90">
        <v>5</v>
      </c>
      <c r="F19" s="51" t="s">
        <v>65</v>
      </c>
      <c r="G19" s="93">
        <f>SUM(G7:G13)</f>
        <v>393</v>
      </c>
      <c r="H19" s="93">
        <f>SUM(H7:H13)</f>
        <v>112</v>
      </c>
      <c r="I19" s="67" t="s">
        <v>60</v>
      </c>
      <c r="J19" s="90">
        <v>7</v>
      </c>
      <c r="K19" s="101"/>
    </row>
    <row r="20" spans="1:12" s="18" customFormat="1" x14ac:dyDescent="0.3">
      <c r="A20" s="88"/>
      <c r="B20" s="53"/>
      <c r="C20" s="66"/>
      <c r="D20" s="58" t="s">
        <v>61</v>
      </c>
      <c r="E20" s="91">
        <v>0</v>
      </c>
      <c r="F20" s="71"/>
      <c r="G20" s="94">
        <f>IF(G19=0,0,AVERAGE(G7:G13))</f>
        <v>56.142857142857146</v>
      </c>
      <c r="H20" s="94">
        <f>IF(H19=0,0,AVERAGE(H7:H13))</f>
        <v>16</v>
      </c>
      <c r="I20" s="68" t="s">
        <v>61</v>
      </c>
      <c r="J20" s="91">
        <v>0</v>
      </c>
      <c r="K20" s="101"/>
    </row>
    <row r="21" spans="1:12" s="18" customFormat="1" x14ac:dyDescent="0.3">
      <c r="A21" s="88"/>
      <c r="B21" s="52"/>
      <c r="C21" s="49" t="s">
        <v>66</v>
      </c>
      <c r="D21" s="55" t="s">
        <v>60</v>
      </c>
      <c r="E21" s="90">
        <v>1</v>
      </c>
      <c r="F21" s="51" t="s">
        <v>67</v>
      </c>
      <c r="G21" s="93">
        <f>SUM(G14:G16)</f>
        <v>49</v>
      </c>
      <c r="H21" s="93">
        <f>SUM(H14:H16)</f>
        <v>55</v>
      </c>
      <c r="I21" s="67" t="s">
        <v>60</v>
      </c>
      <c r="J21" s="90">
        <v>1</v>
      </c>
      <c r="K21" s="101"/>
    </row>
    <row r="22" spans="1:12" s="18" customFormat="1" ht="15" thickBot="1" x14ac:dyDescent="0.35">
      <c r="A22" s="89"/>
      <c r="B22" s="54"/>
      <c r="C22" s="50"/>
      <c r="D22" s="59" t="s">
        <v>61</v>
      </c>
      <c r="E22" s="92">
        <v>1</v>
      </c>
      <c r="F22" s="54"/>
      <c r="G22" s="95">
        <f>IF(G21=0,0,AVERAGE(G14:G16))</f>
        <v>24.5</v>
      </c>
      <c r="H22" s="95">
        <f>IF(H21=0,0,AVERAGE(H14:H16))</f>
        <v>27.5</v>
      </c>
      <c r="I22" s="69" t="s">
        <v>61</v>
      </c>
      <c r="J22" s="92">
        <v>1</v>
      </c>
      <c r="K22" s="102"/>
    </row>
    <row r="23" spans="1:12" s="18" customFormat="1" ht="15" thickTop="1" x14ac:dyDescent="0.3">
      <c r="I23" s="82"/>
      <c r="J23" s="268"/>
      <c r="K23" s="16"/>
    </row>
    <row r="24" spans="1:12" ht="15" thickBot="1" x14ac:dyDescent="0.35">
      <c r="A24" s="4"/>
      <c r="E24" s="6"/>
      <c r="F24" s="6"/>
      <c r="I24" s="265"/>
      <c r="J24" s="4"/>
      <c r="K24" s="6"/>
    </row>
    <row r="25" spans="1:12" ht="15" thickTop="1" x14ac:dyDescent="0.3">
      <c r="A25" s="87" t="s">
        <v>97</v>
      </c>
      <c r="B25" s="26" t="s">
        <v>159</v>
      </c>
      <c r="C25" s="23">
        <v>42979</v>
      </c>
      <c r="D25" s="24" t="s">
        <v>101</v>
      </c>
      <c r="E25" s="26" t="s">
        <v>5</v>
      </c>
      <c r="F25" s="26"/>
      <c r="G25" s="26">
        <v>16</v>
      </c>
      <c r="H25" s="26">
        <v>44</v>
      </c>
      <c r="I25" s="269" t="s">
        <v>83</v>
      </c>
      <c r="J25" s="279"/>
      <c r="K25" s="80" t="s">
        <v>69</v>
      </c>
    </row>
    <row r="26" spans="1:12" x14ac:dyDescent="0.3">
      <c r="A26" s="86" t="s">
        <v>102</v>
      </c>
      <c r="B26" s="32" t="s">
        <v>83</v>
      </c>
      <c r="C26" s="29">
        <v>42986</v>
      </c>
      <c r="D26" s="30" t="s">
        <v>101</v>
      </c>
      <c r="E26" s="32" t="s">
        <v>4</v>
      </c>
      <c r="F26" s="32"/>
      <c r="G26" s="32">
        <v>7</v>
      </c>
      <c r="H26" s="32">
        <v>15</v>
      </c>
      <c r="I26" s="280" t="s">
        <v>83</v>
      </c>
      <c r="J26" s="281"/>
      <c r="K26" s="36" t="s">
        <v>69</v>
      </c>
      <c r="L26" s="1"/>
    </row>
    <row r="27" spans="1:12" x14ac:dyDescent="0.3">
      <c r="A27" s="86" t="s">
        <v>79</v>
      </c>
      <c r="B27" s="32" t="s">
        <v>83</v>
      </c>
      <c r="C27" s="29">
        <v>42993</v>
      </c>
      <c r="D27" s="30" t="s">
        <v>101</v>
      </c>
      <c r="E27" s="32" t="s">
        <v>5</v>
      </c>
      <c r="F27" s="32"/>
      <c r="G27" s="32">
        <v>24</v>
      </c>
      <c r="H27" s="32">
        <v>9</v>
      </c>
      <c r="I27" s="280" t="s">
        <v>83</v>
      </c>
      <c r="J27" s="281"/>
      <c r="K27" s="36" t="s">
        <v>69</v>
      </c>
    </row>
    <row r="28" spans="1:12" x14ac:dyDescent="0.3">
      <c r="A28" s="35" t="s">
        <v>37</v>
      </c>
      <c r="B28" s="32" t="s">
        <v>83</v>
      </c>
      <c r="C28" s="29">
        <v>43000</v>
      </c>
      <c r="D28" s="30" t="s">
        <v>101</v>
      </c>
      <c r="E28" s="34" t="s">
        <v>4</v>
      </c>
      <c r="F28" s="34" t="s">
        <v>9</v>
      </c>
      <c r="G28" s="32">
        <v>44</v>
      </c>
      <c r="H28" s="32">
        <v>14</v>
      </c>
      <c r="I28" s="273" t="s">
        <v>83</v>
      </c>
      <c r="J28" s="274">
        <v>6</v>
      </c>
      <c r="K28" s="36" t="s">
        <v>69</v>
      </c>
    </row>
    <row r="29" spans="1:12" s="18" customFormat="1" x14ac:dyDescent="0.3">
      <c r="A29" s="86" t="s">
        <v>47</v>
      </c>
      <c r="B29" s="32" t="s">
        <v>83</v>
      </c>
      <c r="C29" s="29">
        <v>43007</v>
      </c>
      <c r="D29" s="30" t="s">
        <v>101</v>
      </c>
      <c r="E29" s="32" t="s">
        <v>5</v>
      </c>
      <c r="F29" s="32" t="s">
        <v>9</v>
      </c>
      <c r="G29" s="32">
        <v>7</v>
      </c>
      <c r="H29" s="32">
        <v>48</v>
      </c>
      <c r="I29" s="273" t="s">
        <v>83</v>
      </c>
      <c r="J29" s="281">
        <v>6</v>
      </c>
      <c r="K29" s="36" t="s">
        <v>69</v>
      </c>
    </row>
    <row r="30" spans="1:12" s="18" customFormat="1" x14ac:dyDescent="0.3">
      <c r="A30" s="86" t="s">
        <v>98</v>
      </c>
      <c r="B30" s="32" t="s">
        <v>83</v>
      </c>
      <c r="C30" s="29">
        <v>43021</v>
      </c>
      <c r="D30" s="30" t="s">
        <v>101</v>
      </c>
      <c r="E30" s="32" t="s">
        <v>4</v>
      </c>
      <c r="F30" s="32" t="s">
        <v>9</v>
      </c>
      <c r="G30" s="32">
        <v>40</v>
      </c>
      <c r="H30" s="32">
        <v>35</v>
      </c>
      <c r="I30" s="273" t="s">
        <v>83</v>
      </c>
      <c r="J30" s="281">
        <v>6</v>
      </c>
      <c r="K30" s="36" t="s">
        <v>69</v>
      </c>
    </row>
    <row r="31" spans="1:12" s="18" customFormat="1" x14ac:dyDescent="0.3">
      <c r="A31" s="86" t="s">
        <v>39</v>
      </c>
      <c r="B31" s="32" t="s">
        <v>83</v>
      </c>
      <c r="C31" s="29">
        <v>43028</v>
      </c>
      <c r="D31" s="30" t="s">
        <v>101</v>
      </c>
      <c r="E31" s="32" t="s">
        <v>5</v>
      </c>
      <c r="F31" s="32" t="s">
        <v>9</v>
      </c>
      <c r="G31" s="32">
        <v>52</v>
      </c>
      <c r="H31" s="32">
        <v>0</v>
      </c>
      <c r="I31" s="273" t="s">
        <v>83</v>
      </c>
      <c r="J31" s="281">
        <v>6</v>
      </c>
      <c r="K31" s="36" t="s">
        <v>69</v>
      </c>
    </row>
    <row r="32" spans="1:12" s="18" customFormat="1" x14ac:dyDescent="0.3">
      <c r="A32" s="86" t="s">
        <v>82</v>
      </c>
      <c r="B32" s="32" t="s">
        <v>83</v>
      </c>
      <c r="C32" s="29">
        <v>43035</v>
      </c>
      <c r="D32" s="30" t="s">
        <v>101</v>
      </c>
      <c r="E32" s="32" t="s">
        <v>4</v>
      </c>
      <c r="F32" s="32" t="s">
        <v>9</v>
      </c>
      <c r="G32" s="32">
        <v>56</v>
      </c>
      <c r="H32" s="32">
        <v>6</v>
      </c>
      <c r="I32" s="273" t="s">
        <v>83</v>
      </c>
      <c r="J32" s="281">
        <v>6</v>
      </c>
      <c r="K32" s="36" t="s">
        <v>69</v>
      </c>
    </row>
    <row r="33" spans="1:11" s="18" customFormat="1" x14ac:dyDescent="0.3">
      <c r="A33" s="86" t="s">
        <v>13</v>
      </c>
      <c r="B33" s="32" t="s">
        <v>83</v>
      </c>
      <c r="C33" s="29">
        <v>43042</v>
      </c>
      <c r="D33" s="30" t="s">
        <v>101</v>
      </c>
      <c r="E33" s="32" t="s">
        <v>4</v>
      </c>
      <c r="F33" s="32" t="s">
        <v>9</v>
      </c>
      <c r="G33" s="32">
        <v>31</v>
      </c>
      <c r="H33" s="32">
        <v>0</v>
      </c>
      <c r="I33" s="273" t="s">
        <v>83</v>
      </c>
      <c r="J33" s="281">
        <v>6</v>
      </c>
      <c r="K33" s="36" t="s">
        <v>69</v>
      </c>
    </row>
    <row r="34" spans="1:11" s="18" customFormat="1" x14ac:dyDescent="0.3">
      <c r="A34" s="86" t="s">
        <v>103</v>
      </c>
      <c r="B34" s="32" t="s">
        <v>83</v>
      </c>
      <c r="C34" s="29">
        <v>43049</v>
      </c>
      <c r="D34" s="30" t="s">
        <v>101</v>
      </c>
      <c r="E34" s="32" t="s">
        <v>5</v>
      </c>
      <c r="F34" s="32" t="s">
        <v>9</v>
      </c>
      <c r="G34" s="32">
        <v>14</v>
      </c>
      <c r="H34" s="32">
        <v>26</v>
      </c>
      <c r="I34" s="273" t="s">
        <v>83</v>
      </c>
      <c r="J34" s="281">
        <v>6</v>
      </c>
      <c r="K34" s="36" t="s">
        <v>69</v>
      </c>
    </row>
    <row r="35" spans="1:11" s="18" customFormat="1" x14ac:dyDescent="0.3">
      <c r="A35" s="103" t="s">
        <v>25</v>
      </c>
      <c r="B35" s="41" t="s">
        <v>83</v>
      </c>
      <c r="C35" s="38">
        <v>43056</v>
      </c>
      <c r="D35" s="39" t="s">
        <v>101</v>
      </c>
      <c r="E35" s="41" t="s">
        <v>104</v>
      </c>
      <c r="F35" s="41" t="s">
        <v>10</v>
      </c>
      <c r="G35" s="41">
        <v>35</v>
      </c>
      <c r="H35" s="41">
        <v>19</v>
      </c>
      <c r="I35" s="275" t="s">
        <v>83</v>
      </c>
      <c r="J35" s="282"/>
      <c r="K35" s="42" t="s">
        <v>69</v>
      </c>
    </row>
    <row r="36" spans="1:11" s="18" customFormat="1" x14ac:dyDescent="0.3">
      <c r="A36" s="103" t="s">
        <v>24</v>
      </c>
      <c r="B36" s="41" t="s">
        <v>83</v>
      </c>
      <c r="C36" s="38">
        <v>43063</v>
      </c>
      <c r="D36" s="39" t="s">
        <v>101</v>
      </c>
      <c r="E36" s="41" t="s">
        <v>105</v>
      </c>
      <c r="F36" s="41" t="s">
        <v>10</v>
      </c>
      <c r="G36" s="41">
        <v>17</v>
      </c>
      <c r="H36" s="41">
        <v>20</v>
      </c>
      <c r="I36" s="275" t="s">
        <v>83</v>
      </c>
      <c r="J36" s="282"/>
      <c r="K36" s="42" t="s">
        <v>69</v>
      </c>
    </row>
    <row r="37" spans="1:11" s="18" customFormat="1" x14ac:dyDescent="0.3">
      <c r="A37" s="60"/>
      <c r="B37" s="64"/>
      <c r="C37" s="61"/>
      <c r="D37" s="62"/>
      <c r="E37" s="63"/>
      <c r="F37" s="63"/>
      <c r="G37" s="64"/>
      <c r="H37" s="64"/>
      <c r="I37" s="277"/>
      <c r="J37" s="278"/>
      <c r="K37" s="65"/>
    </row>
    <row r="38" spans="1:11" s="18" customFormat="1" x14ac:dyDescent="0.3">
      <c r="A38" s="21" t="s">
        <v>100</v>
      </c>
      <c r="B38" s="51"/>
      <c r="C38" s="49" t="s">
        <v>62</v>
      </c>
      <c r="D38" s="56" t="s">
        <v>60</v>
      </c>
      <c r="E38" s="90">
        <v>4</v>
      </c>
      <c r="F38" s="51" t="s">
        <v>64</v>
      </c>
      <c r="G38" s="93">
        <f>SUM(G25:G37)</f>
        <v>343</v>
      </c>
      <c r="H38" s="93">
        <f>SUM(H25:H37)</f>
        <v>236</v>
      </c>
      <c r="I38" s="67" t="s">
        <v>60</v>
      </c>
      <c r="J38" s="90">
        <v>7</v>
      </c>
      <c r="K38" s="100"/>
    </row>
    <row r="39" spans="1:11" s="18" customFormat="1" x14ac:dyDescent="0.3">
      <c r="A39" s="88"/>
      <c r="B39" s="52"/>
      <c r="C39" s="66"/>
      <c r="D39" s="57" t="s">
        <v>61</v>
      </c>
      <c r="E39" s="91">
        <v>1</v>
      </c>
      <c r="F39" s="70"/>
      <c r="G39" s="94">
        <f>IF(G38=0,0,AVERAGE(G25:G37))</f>
        <v>28.583333333333332</v>
      </c>
      <c r="H39" s="94">
        <f>IF(H38=0,0,AVERAGE(H25:H37))</f>
        <v>19.666666666666668</v>
      </c>
      <c r="I39" s="68" t="s">
        <v>61</v>
      </c>
      <c r="J39" s="91">
        <v>5</v>
      </c>
      <c r="K39" s="101"/>
    </row>
    <row r="40" spans="1:11" x14ac:dyDescent="0.3">
      <c r="A40" s="88"/>
      <c r="B40" s="52"/>
      <c r="C40" s="49" t="s">
        <v>63</v>
      </c>
      <c r="D40" s="55" t="s">
        <v>60</v>
      </c>
      <c r="E40" s="90">
        <v>2</v>
      </c>
      <c r="F40" s="51" t="s">
        <v>65</v>
      </c>
      <c r="G40" s="93">
        <f>SUM(G28:G34)</f>
        <v>244</v>
      </c>
      <c r="H40" s="93">
        <f>SUM(H28:H34)</f>
        <v>129</v>
      </c>
      <c r="I40" s="67" t="s">
        <v>60</v>
      </c>
      <c r="J40" s="90">
        <v>5</v>
      </c>
      <c r="K40" s="98"/>
    </row>
    <row r="41" spans="1:11" x14ac:dyDescent="0.3">
      <c r="A41" s="88"/>
      <c r="B41" s="53"/>
      <c r="C41" s="66"/>
      <c r="D41" s="58" t="s">
        <v>61</v>
      </c>
      <c r="E41" s="91">
        <v>3</v>
      </c>
      <c r="F41" s="71"/>
      <c r="G41" s="94">
        <f>IF(G40=0,0,AVERAGE(G28:G34))</f>
        <v>34.857142857142854</v>
      </c>
      <c r="H41" s="94">
        <f>IF(H40=0,0,AVERAGE(H28:H34))</f>
        <v>18.428571428571427</v>
      </c>
      <c r="I41" s="68" t="s">
        <v>61</v>
      </c>
      <c r="J41" s="91">
        <v>2</v>
      </c>
      <c r="K41" s="98"/>
    </row>
    <row r="42" spans="1:11" x14ac:dyDescent="0.3">
      <c r="A42" s="88"/>
      <c r="B42" s="52"/>
      <c r="C42" s="49" t="s">
        <v>66</v>
      </c>
      <c r="D42" s="55" t="s">
        <v>60</v>
      </c>
      <c r="E42" s="90">
        <v>1</v>
      </c>
      <c r="F42" s="51" t="s">
        <v>67</v>
      </c>
      <c r="G42" s="93">
        <f>SUM(G35:G37)</f>
        <v>52</v>
      </c>
      <c r="H42" s="93">
        <f>SUM(H35:H37)</f>
        <v>39</v>
      </c>
      <c r="I42" s="67" t="s">
        <v>60</v>
      </c>
      <c r="J42" s="90">
        <v>1</v>
      </c>
      <c r="K42" s="98"/>
    </row>
    <row r="43" spans="1:11" ht="15" thickBot="1" x14ac:dyDescent="0.35">
      <c r="A43" s="89"/>
      <c r="B43" s="54"/>
      <c r="C43" s="50"/>
      <c r="D43" s="59" t="s">
        <v>61</v>
      </c>
      <c r="E43" s="92">
        <v>1</v>
      </c>
      <c r="F43" s="54"/>
      <c r="G43" s="95">
        <f>IF(G42=0,0,AVERAGE(G35:G37))</f>
        <v>26</v>
      </c>
      <c r="H43" s="95">
        <f>IF(H42=0,0,AVERAGE(H35:H37))</f>
        <v>19.5</v>
      </c>
      <c r="I43" s="69" t="s">
        <v>61</v>
      </c>
      <c r="J43" s="92">
        <v>1</v>
      </c>
      <c r="K43" s="99"/>
    </row>
    <row r="44" spans="1:11" ht="15" thickTop="1" x14ac:dyDescent="0.3">
      <c r="A44" s="18"/>
      <c r="B44" s="18"/>
      <c r="C44" s="18"/>
      <c r="D44" s="18"/>
      <c r="E44" s="18"/>
      <c r="F44" s="18"/>
      <c r="G44" s="18"/>
      <c r="H44" s="18"/>
      <c r="I44" s="82"/>
      <c r="J44" s="268"/>
      <c r="K44" s="16"/>
    </row>
    <row r="45" spans="1:11" x14ac:dyDescent="0.3">
      <c r="A45" s="18"/>
      <c r="B45" s="18"/>
      <c r="C45" s="18"/>
      <c r="D45" s="18"/>
      <c r="E45" s="18"/>
      <c r="F45" s="18"/>
      <c r="G45" s="18"/>
      <c r="H45" s="18"/>
      <c r="I45" s="82"/>
      <c r="J45" s="268"/>
      <c r="K45" s="16"/>
    </row>
    <row r="46" spans="1:11" x14ac:dyDescent="0.3">
      <c r="A46" s="18"/>
      <c r="B46" s="18"/>
      <c r="C46" s="18"/>
      <c r="D46" s="18"/>
      <c r="E46" s="18"/>
      <c r="F46" s="18"/>
      <c r="G46" s="18"/>
      <c r="H46" s="18"/>
      <c r="I46" s="82"/>
      <c r="J46" s="268"/>
      <c r="K46" s="16"/>
    </row>
    <row r="47" spans="1:11" x14ac:dyDescent="0.3">
      <c r="A47" s="4"/>
      <c r="E47" s="6"/>
      <c r="F47" s="6"/>
      <c r="I47" s="265"/>
      <c r="J47" s="4"/>
      <c r="K47" s="6"/>
    </row>
    <row r="48" spans="1:11" x14ac:dyDescent="0.3">
      <c r="A48" s="5"/>
      <c r="E48" s="7"/>
      <c r="F48" s="7"/>
      <c r="I48" s="266"/>
      <c r="J48" s="5"/>
      <c r="K48" s="7"/>
    </row>
    <row r="49" spans="1:11" x14ac:dyDescent="0.3">
      <c r="A49" s="4"/>
      <c r="E49" s="6"/>
      <c r="F49" s="6"/>
      <c r="I49" s="265"/>
      <c r="J49" s="4"/>
      <c r="K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1"/>
  <sheetViews>
    <sheetView topLeftCell="A14" workbookViewId="0">
      <selection activeCell="A24" activeCellId="1" sqref="A4:XFD14 A24:XFD37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8.88671875" style="2"/>
    <col min="4" max="4" width="8.886718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  <c r="I3" s="264"/>
      <c r="J3" s="8"/>
    </row>
    <row r="4" spans="1:12" ht="15" thickTop="1" x14ac:dyDescent="0.3">
      <c r="A4" s="72" t="s">
        <v>78</v>
      </c>
      <c r="B4" s="26" t="s">
        <v>83</v>
      </c>
      <c r="C4" s="23">
        <v>41880</v>
      </c>
      <c r="D4" s="24" t="s">
        <v>84</v>
      </c>
      <c r="E4" s="73" t="s">
        <v>4</v>
      </c>
      <c r="F4" s="73"/>
      <c r="G4" s="26">
        <v>49</v>
      </c>
      <c r="H4" s="26">
        <v>42</v>
      </c>
      <c r="I4" s="269" t="s">
        <v>83</v>
      </c>
      <c r="J4" s="270"/>
      <c r="K4" s="80" t="s">
        <v>69</v>
      </c>
    </row>
    <row r="5" spans="1:12" x14ac:dyDescent="0.3">
      <c r="A5" s="28" t="s">
        <v>46</v>
      </c>
      <c r="B5" s="32" t="s">
        <v>83</v>
      </c>
      <c r="C5" s="29">
        <v>41887</v>
      </c>
      <c r="D5" s="30" t="s">
        <v>84</v>
      </c>
      <c r="E5" s="31" t="s">
        <v>5</v>
      </c>
      <c r="F5" s="31"/>
      <c r="G5" s="32">
        <v>51</v>
      </c>
      <c r="H5" s="32">
        <v>40</v>
      </c>
      <c r="I5" s="271" t="s">
        <v>83</v>
      </c>
      <c r="J5" s="272"/>
      <c r="K5" s="36" t="s">
        <v>69</v>
      </c>
    </row>
    <row r="6" spans="1:12" x14ac:dyDescent="0.3">
      <c r="A6" s="35" t="s">
        <v>79</v>
      </c>
      <c r="B6" s="32" t="s">
        <v>83</v>
      </c>
      <c r="C6" s="29">
        <v>41894</v>
      </c>
      <c r="D6" s="30" t="s">
        <v>84</v>
      </c>
      <c r="E6" s="34" t="s">
        <v>4</v>
      </c>
      <c r="F6" s="34"/>
      <c r="G6" s="32">
        <v>42</v>
      </c>
      <c r="H6" s="32">
        <v>40</v>
      </c>
      <c r="I6" s="273" t="s">
        <v>83</v>
      </c>
      <c r="J6" s="274"/>
      <c r="K6" s="36" t="s">
        <v>69</v>
      </c>
    </row>
    <row r="7" spans="1:12" x14ac:dyDescent="0.3">
      <c r="A7" s="35" t="s">
        <v>80</v>
      </c>
      <c r="B7" s="32" t="s">
        <v>83</v>
      </c>
      <c r="C7" s="29">
        <v>41901</v>
      </c>
      <c r="D7" s="30" t="s">
        <v>84</v>
      </c>
      <c r="E7" s="34" t="s">
        <v>5</v>
      </c>
      <c r="F7" s="34"/>
      <c r="G7" s="32">
        <v>62</v>
      </c>
      <c r="H7" s="32">
        <v>19</v>
      </c>
      <c r="I7" s="273" t="s">
        <v>83</v>
      </c>
      <c r="J7" s="274"/>
      <c r="K7" s="36" t="s">
        <v>69</v>
      </c>
    </row>
    <row r="8" spans="1:12" x14ac:dyDescent="0.3">
      <c r="A8" s="86" t="s">
        <v>81</v>
      </c>
      <c r="B8" s="32" t="s">
        <v>83</v>
      </c>
      <c r="C8" s="29">
        <v>41908</v>
      </c>
      <c r="D8" s="30" t="s">
        <v>84</v>
      </c>
      <c r="E8" s="32" t="s">
        <v>5</v>
      </c>
      <c r="F8" s="34"/>
      <c r="G8" s="32">
        <v>19</v>
      </c>
      <c r="H8" s="32">
        <v>14</v>
      </c>
      <c r="I8" s="273" t="s">
        <v>83</v>
      </c>
      <c r="J8" s="281"/>
      <c r="K8" s="36" t="s">
        <v>69</v>
      </c>
      <c r="L8" s="1"/>
    </row>
    <row r="9" spans="1:12" x14ac:dyDescent="0.3">
      <c r="A9" s="28" t="s">
        <v>148</v>
      </c>
      <c r="B9" s="32" t="s">
        <v>83</v>
      </c>
      <c r="C9" s="29">
        <v>41922</v>
      </c>
      <c r="D9" s="30" t="s">
        <v>84</v>
      </c>
      <c r="E9" s="31" t="s">
        <v>4</v>
      </c>
      <c r="F9" s="31" t="s">
        <v>9</v>
      </c>
      <c r="G9" s="32">
        <v>38</v>
      </c>
      <c r="H9" s="32">
        <v>31</v>
      </c>
      <c r="I9" s="271" t="s">
        <v>83</v>
      </c>
      <c r="J9" s="272">
        <v>6</v>
      </c>
      <c r="K9" s="36" t="s">
        <v>69</v>
      </c>
    </row>
    <row r="10" spans="1:12" x14ac:dyDescent="0.3">
      <c r="A10" s="35" t="s">
        <v>39</v>
      </c>
      <c r="B10" s="32" t="s">
        <v>83</v>
      </c>
      <c r="C10" s="29">
        <v>41929</v>
      </c>
      <c r="D10" s="30" t="s">
        <v>84</v>
      </c>
      <c r="E10" s="34" t="s">
        <v>4</v>
      </c>
      <c r="F10" s="34" t="s">
        <v>9</v>
      </c>
      <c r="G10" s="32">
        <v>63</v>
      </c>
      <c r="H10" s="32">
        <v>14</v>
      </c>
      <c r="I10" s="271" t="s">
        <v>83</v>
      </c>
      <c r="J10" s="272">
        <v>6</v>
      </c>
      <c r="K10" s="36" t="s">
        <v>69</v>
      </c>
    </row>
    <row r="11" spans="1:12" x14ac:dyDescent="0.3">
      <c r="A11" s="35" t="s">
        <v>24</v>
      </c>
      <c r="B11" s="32" t="s">
        <v>83</v>
      </c>
      <c r="C11" s="29">
        <v>41936</v>
      </c>
      <c r="D11" s="30" t="s">
        <v>84</v>
      </c>
      <c r="E11" s="34" t="s">
        <v>5</v>
      </c>
      <c r="F11" s="34" t="s">
        <v>9</v>
      </c>
      <c r="G11" s="32">
        <v>35</v>
      </c>
      <c r="H11" s="32">
        <v>28</v>
      </c>
      <c r="I11" s="273" t="s">
        <v>83</v>
      </c>
      <c r="J11" s="274">
        <v>6</v>
      </c>
      <c r="K11" s="36" t="s">
        <v>69</v>
      </c>
    </row>
    <row r="12" spans="1:12" x14ac:dyDescent="0.3">
      <c r="A12" s="35" t="s">
        <v>23</v>
      </c>
      <c r="B12" s="32" t="s">
        <v>83</v>
      </c>
      <c r="C12" s="29">
        <v>41943</v>
      </c>
      <c r="D12" s="30" t="s">
        <v>84</v>
      </c>
      <c r="E12" s="34" t="s">
        <v>4</v>
      </c>
      <c r="F12" s="34" t="s">
        <v>9</v>
      </c>
      <c r="G12" s="32">
        <v>36</v>
      </c>
      <c r="H12" s="32">
        <v>35</v>
      </c>
      <c r="I12" s="271" t="s">
        <v>83</v>
      </c>
      <c r="J12" s="272">
        <v>6</v>
      </c>
      <c r="K12" s="36" t="s">
        <v>69</v>
      </c>
    </row>
    <row r="13" spans="1:12" x14ac:dyDescent="0.3">
      <c r="A13" s="35" t="s">
        <v>82</v>
      </c>
      <c r="B13" s="32" t="s">
        <v>83</v>
      </c>
      <c r="C13" s="29">
        <v>41950</v>
      </c>
      <c r="D13" s="30" t="s">
        <v>84</v>
      </c>
      <c r="E13" s="34" t="s">
        <v>5</v>
      </c>
      <c r="F13" s="34" t="s">
        <v>9</v>
      </c>
      <c r="G13" s="32">
        <v>51</v>
      </c>
      <c r="H13" s="32">
        <v>18</v>
      </c>
      <c r="I13" s="273" t="s">
        <v>83</v>
      </c>
      <c r="J13" s="274">
        <v>6</v>
      </c>
      <c r="K13" s="36" t="s">
        <v>69</v>
      </c>
    </row>
    <row r="14" spans="1:12" x14ac:dyDescent="0.3">
      <c r="A14" s="37" t="s">
        <v>86</v>
      </c>
      <c r="B14" s="41" t="s">
        <v>83</v>
      </c>
      <c r="C14" s="38">
        <v>41957</v>
      </c>
      <c r="D14" s="39" t="s">
        <v>84</v>
      </c>
      <c r="E14" s="40" t="s">
        <v>87</v>
      </c>
      <c r="F14" s="40" t="s">
        <v>10</v>
      </c>
      <c r="G14" s="41">
        <v>39</v>
      </c>
      <c r="H14" s="41">
        <v>47</v>
      </c>
      <c r="I14" s="275" t="s">
        <v>83</v>
      </c>
      <c r="J14" s="276"/>
      <c r="K14" s="42" t="s">
        <v>69</v>
      </c>
    </row>
    <row r="15" spans="1:12" s="18" customFormat="1" x14ac:dyDescent="0.3">
      <c r="A15" s="60"/>
      <c r="B15" s="64"/>
      <c r="C15" s="61"/>
      <c r="D15" s="62"/>
      <c r="E15" s="63"/>
      <c r="F15" s="63"/>
      <c r="G15" s="64"/>
      <c r="H15" s="64"/>
      <c r="I15" s="277"/>
      <c r="J15" s="278"/>
      <c r="K15" s="65"/>
    </row>
    <row r="16" spans="1:12" s="18" customFormat="1" x14ac:dyDescent="0.3">
      <c r="A16" s="21" t="s">
        <v>88</v>
      </c>
      <c r="B16" s="51"/>
      <c r="C16" s="49" t="s">
        <v>62</v>
      </c>
      <c r="D16" s="56" t="s">
        <v>60</v>
      </c>
      <c r="E16" s="90">
        <v>5</v>
      </c>
      <c r="F16" s="51" t="s">
        <v>64</v>
      </c>
      <c r="G16" s="93">
        <f>SUM(G4:G15)</f>
        <v>485</v>
      </c>
      <c r="H16" s="93">
        <f>SUM(H4:H15)</f>
        <v>328</v>
      </c>
      <c r="I16" s="67" t="s">
        <v>60</v>
      </c>
      <c r="J16" s="90">
        <f>SUM(E16,E18,E20)</f>
        <v>10</v>
      </c>
      <c r="K16" s="100"/>
    </row>
    <row r="17" spans="1:12" s="18" customFormat="1" x14ac:dyDescent="0.3">
      <c r="A17" s="88"/>
      <c r="B17" s="52"/>
      <c r="C17" s="66"/>
      <c r="D17" s="57" t="s">
        <v>61</v>
      </c>
      <c r="E17" s="91">
        <v>0</v>
      </c>
      <c r="F17" s="70"/>
      <c r="G17" s="94">
        <f>IF(G16=0,0,AVERAGE(G4:G15))</f>
        <v>44.090909090909093</v>
      </c>
      <c r="H17" s="94">
        <f>IF(H16=0,0,AVERAGE(H4:H15))</f>
        <v>29.818181818181817</v>
      </c>
      <c r="I17" s="68" t="s">
        <v>61</v>
      </c>
      <c r="J17" s="91">
        <f>SUM(E17,E19,E21)</f>
        <v>1</v>
      </c>
      <c r="K17" s="101"/>
    </row>
    <row r="18" spans="1:12" s="18" customFormat="1" x14ac:dyDescent="0.3">
      <c r="A18" s="88"/>
      <c r="B18" s="52"/>
      <c r="C18" s="49" t="s">
        <v>63</v>
      </c>
      <c r="D18" s="55" t="s">
        <v>60</v>
      </c>
      <c r="E18" s="90">
        <v>5</v>
      </c>
      <c r="F18" s="51" t="s">
        <v>65</v>
      </c>
      <c r="G18" s="93">
        <f>SUM(G9:G13)</f>
        <v>223</v>
      </c>
      <c r="H18" s="93">
        <f>SUM(H9:H13)</f>
        <v>126</v>
      </c>
      <c r="I18" s="67" t="s">
        <v>60</v>
      </c>
      <c r="J18" s="90">
        <v>5</v>
      </c>
      <c r="K18" s="101"/>
    </row>
    <row r="19" spans="1:12" s="18" customFormat="1" x14ac:dyDescent="0.3">
      <c r="A19" s="88"/>
      <c r="B19" s="53"/>
      <c r="C19" s="66"/>
      <c r="D19" s="58" t="s">
        <v>61</v>
      </c>
      <c r="E19" s="91">
        <v>0</v>
      </c>
      <c r="F19" s="71"/>
      <c r="G19" s="94">
        <f>IF(G18=0,0,AVERAGE(G9:G13))</f>
        <v>44.6</v>
      </c>
      <c r="H19" s="94">
        <f>IF(H18=0,0,AVERAGE(H9:H13))</f>
        <v>25.2</v>
      </c>
      <c r="I19" s="68" t="s">
        <v>61</v>
      </c>
      <c r="J19" s="91">
        <v>0</v>
      </c>
      <c r="K19" s="101"/>
    </row>
    <row r="20" spans="1:12" s="18" customFormat="1" x14ac:dyDescent="0.3">
      <c r="A20" s="88"/>
      <c r="B20" s="52"/>
      <c r="C20" s="49" t="s">
        <v>66</v>
      </c>
      <c r="D20" s="55" t="s">
        <v>60</v>
      </c>
      <c r="E20" s="90">
        <v>0</v>
      </c>
      <c r="F20" s="51" t="s">
        <v>67</v>
      </c>
      <c r="G20" s="93">
        <f>SUM(G14:G15)</f>
        <v>39</v>
      </c>
      <c r="H20" s="93">
        <f>SUM(H14:H15)</f>
        <v>47</v>
      </c>
      <c r="I20" s="67" t="s">
        <v>60</v>
      </c>
      <c r="J20" s="90">
        <v>0</v>
      </c>
      <c r="K20" s="101"/>
    </row>
    <row r="21" spans="1:12" s="18" customFormat="1" ht="15" thickBot="1" x14ac:dyDescent="0.35">
      <c r="A21" s="89"/>
      <c r="B21" s="54"/>
      <c r="C21" s="50"/>
      <c r="D21" s="59" t="s">
        <v>61</v>
      </c>
      <c r="E21" s="92">
        <v>1</v>
      </c>
      <c r="F21" s="54"/>
      <c r="G21" s="95">
        <f>IF(G20=0,0,AVERAGE(G14:G15))</f>
        <v>39</v>
      </c>
      <c r="H21" s="95">
        <f>IF(H20=0,0,AVERAGE(H14:H15))</f>
        <v>47</v>
      </c>
      <c r="I21" s="69" t="s">
        <v>61</v>
      </c>
      <c r="J21" s="92">
        <v>1</v>
      </c>
      <c r="K21" s="102"/>
    </row>
    <row r="22" spans="1:12" s="18" customFormat="1" ht="15" thickTop="1" x14ac:dyDescent="0.3">
      <c r="I22" s="82"/>
      <c r="J22" s="268"/>
      <c r="K22" s="16"/>
    </row>
    <row r="23" spans="1:12" ht="15" thickBot="1" x14ac:dyDescent="0.35">
      <c r="A23" s="4"/>
      <c r="E23" s="6"/>
      <c r="F23" s="6"/>
      <c r="I23" s="265"/>
      <c r="J23" s="4"/>
      <c r="K23" s="6"/>
    </row>
    <row r="24" spans="1:12" ht="15" thickTop="1" x14ac:dyDescent="0.3">
      <c r="A24" s="87" t="s">
        <v>78</v>
      </c>
      <c r="B24" s="26" t="s">
        <v>83</v>
      </c>
      <c r="C24" s="23">
        <v>41879</v>
      </c>
      <c r="D24" s="24" t="s">
        <v>85</v>
      </c>
      <c r="E24" s="26" t="s">
        <v>5</v>
      </c>
      <c r="F24" s="26"/>
      <c r="G24" s="26">
        <v>57</v>
      </c>
      <c r="H24" s="26">
        <v>48</v>
      </c>
      <c r="I24" s="269" t="s">
        <v>83</v>
      </c>
      <c r="J24" s="279"/>
      <c r="K24" s="80" t="s">
        <v>69</v>
      </c>
    </row>
    <row r="25" spans="1:12" x14ac:dyDescent="0.3">
      <c r="A25" s="86" t="s">
        <v>46</v>
      </c>
      <c r="B25" s="32" t="s">
        <v>83</v>
      </c>
      <c r="C25" s="29">
        <v>41886</v>
      </c>
      <c r="D25" s="30" t="s">
        <v>85</v>
      </c>
      <c r="E25" s="32" t="s">
        <v>4</v>
      </c>
      <c r="F25" s="32"/>
      <c r="G25" s="32">
        <v>28</v>
      </c>
      <c r="H25" s="32">
        <v>45</v>
      </c>
      <c r="I25" s="280" t="s">
        <v>83</v>
      </c>
      <c r="J25" s="281"/>
      <c r="K25" s="36" t="s">
        <v>69</v>
      </c>
      <c r="L25" s="1"/>
    </row>
    <row r="26" spans="1:12" x14ac:dyDescent="0.3">
      <c r="A26" s="86" t="s">
        <v>79</v>
      </c>
      <c r="B26" s="32" t="s">
        <v>83</v>
      </c>
      <c r="C26" s="29">
        <v>41893</v>
      </c>
      <c r="D26" s="30" t="s">
        <v>85</v>
      </c>
      <c r="E26" s="32" t="s">
        <v>5</v>
      </c>
      <c r="F26" s="32"/>
      <c r="G26" s="32">
        <v>70</v>
      </c>
      <c r="H26" s="32">
        <v>38</v>
      </c>
      <c r="I26" s="280" t="s">
        <v>83</v>
      </c>
      <c r="J26" s="281"/>
      <c r="K26" s="36" t="s">
        <v>69</v>
      </c>
    </row>
    <row r="27" spans="1:12" x14ac:dyDescent="0.3">
      <c r="A27" s="35" t="s">
        <v>80</v>
      </c>
      <c r="B27" s="32" t="s">
        <v>83</v>
      </c>
      <c r="C27" s="29">
        <v>41900</v>
      </c>
      <c r="D27" s="30" t="s">
        <v>85</v>
      </c>
      <c r="E27" s="34" t="s">
        <v>4</v>
      </c>
      <c r="F27" s="34"/>
      <c r="G27" s="32">
        <v>49</v>
      </c>
      <c r="H27" s="32">
        <v>21</v>
      </c>
      <c r="I27" s="273" t="s">
        <v>83</v>
      </c>
      <c r="J27" s="274"/>
      <c r="K27" s="36" t="s">
        <v>69</v>
      </c>
    </row>
    <row r="28" spans="1:12" s="18" customFormat="1" x14ac:dyDescent="0.3">
      <c r="A28" s="86" t="s">
        <v>81</v>
      </c>
      <c r="B28" s="32" t="s">
        <v>83</v>
      </c>
      <c r="C28" s="29">
        <v>41907</v>
      </c>
      <c r="D28" s="30" t="s">
        <v>85</v>
      </c>
      <c r="E28" s="32" t="s">
        <v>4</v>
      </c>
      <c r="F28" s="32"/>
      <c r="G28" s="32">
        <v>63</v>
      </c>
      <c r="H28" s="32">
        <v>34</v>
      </c>
      <c r="I28" s="273" t="s">
        <v>83</v>
      </c>
      <c r="J28" s="281"/>
      <c r="K28" s="36" t="s">
        <v>69</v>
      </c>
    </row>
    <row r="29" spans="1:12" s="18" customFormat="1" x14ac:dyDescent="0.3">
      <c r="A29" s="86" t="s">
        <v>148</v>
      </c>
      <c r="B29" s="32" t="s">
        <v>83</v>
      </c>
      <c r="C29" s="29">
        <v>41921</v>
      </c>
      <c r="D29" s="30" t="s">
        <v>85</v>
      </c>
      <c r="E29" s="32" t="s">
        <v>5</v>
      </c>
      <c r="F29" s="32" t="s">
        <v>9</v>
      </c>
      <c r="G29" s="32">
        <v>28</v>
      </c>
      <c r="H29" s="32">
        <v>21</v>
      </c>
      <c r="I29" s="273" t="s">
        <v>83</v>
      </c>
      <c r="J29" s="281">
        <v>6</v>
      </c>
      <c r="K29" s="36" t="s">
        <v>69</v>
      </c>
    </row>
    <row r="30" spans="1:12" s="18" customFormat="1" x14ac:dyDescent="0.3">
      <c r="A30" s="86" t="s">
        <v>39</v>
      </c>
      <c r="B30" s="32" t="s">
        <v>83</v>
      </c>
      <c r="C30" s="29">
        <v>41928</v>
      </c>
      <c r="D30" s="30" t="s">
        <v>85</v>
      </c>
      <c r="E30" s="32" t="s">
        <v>5</v>
      </c>
      <c r="F30" s="32" t="s">
        <v>9</v>
      </c>
      <c r="G30" s="32">
        <v>66</v>
      </c>
      <c r="H30" s="32">
        <v>28</v>
      </c>
      <c r="I30" s="273" t="s">
        <v>83</v>
      </c>
      <c r="J30" s="281">
        <v>6</v>
      </c>
      <c r="K30" s="36" t="s">
        <v>69</v>
      </c>
    </row>
    <row r="31" spans="1:12" s="18" customFormat="1" x14ac:dyDescent="0.3">
      <c r="A31" s="86" t="s">
        <v>24</v>
      </c>
      <c r="B31" s="32" t="s">
        <v>83</v>
      </c>
      <c r="C31" s="29">
        <v>41935</v>
      </c>
      <c r="D31" s="30" t="s">
        <v>85</v>
      </c>
      <c r="E31" s="32" t="s">
        <v>4</v>
      </c>
      <c r="F31" s="32" t="s">
        <v>9</v>
      </c>
      <c r="G31" s="32">
        <v>35</v>
      </c>
      <c r="H31" s="32">
        <v>0</v>
      </c>
      <c r="I31" s="273" t="s">
        <v>83</v>
      </c>
      <c r="J31" s="281">
        <v>6</v>
      </c>
      <c r="K31" s="36" t="s">
        <v>69</v>
      </c>
    </row>
    <row r="32" spans="1:12" s="18" customFormat="1" x14ac:dyDescent="0.3">
      <c r="A32" s="86" t="s">
        <v>23</v>
      </c>
      <c r="B32" s="32" t="s">
        <v>83</v>
      </c>
      <c r="C32" s="29">
        <v>41942</v>
      </c>
      <c r="D32" s="30" t="s">
        <v>85</v>
      </c>
      <c r="E32" s="32" t="s">
        <v>5</v>
      </c>
      <c r="F32" s="32" t="s">
        <v>9</v>
      </c>
      <c r="G32" s="32">
        <v>42</v>
      </c>
      <c r="H32" s="32">
        <v>17</v>
      </c>
      <c r="I32" s="273" t="s">
        <v>83</v>
      </c>
      <c r="J32" s="281">
        <v>6</v>
      </c>
      <c r="K32" s="36" t="s">
        <v>69</v>
      </c>
    </row>
    <row r="33" spans="1:11" s="18" customFormat="1" x14ac:dyDescent="0.3">
      <c r="A33" s="86" t="s">
        <v>82</v>
      </c>
      <c r="B33" s="32" t="s">
        <v>83</v>
      </c>
      <c r="C33" s="29">
        <v>41949</v>
      </c>
      <c r="D33" s="30" t="s">
        <v>85</v>
      </c>
      <c r="E33" s="32" t="s">
        <v>4</v>
      </c>
      <c r="F33" s="32" t="s">
        <v>9</v>
      </c>
      <c r="G33" s="32">
        <v>56</v>
      </c>
      <c r="H33" s="32">
        <v>28</v>
      </c>
      <c r="I33" s="273" t="s">
        <v>83</v>
      </c>
      <c r="J33" s="281">
        <v>6</v>
      </c>
      <c r="K33" s="36" t="s">
        <v>69</v>
      </c>
    </row>
    <row r="34" spans="1:11" s="18" customFormat="1" x14ac:dyDescent="0.3">
      <c r="A34" s="103" t="s">
        <v>25</v>
      </c>
      <c r="B34" s="41" t="s">
        <v>83</v>
      </c>
      <c r="C34" s="38">
        <v>42321</v>
      </c>
      <c r="D34" s="39" t="s">
        <v>85</v>
      </c>
      <c r="E34" s="41" t="s">
        <v>90</v>
      </c>
      <c r="F34" s="41" t="s">
        <v>10</v>
      </c>
      <c r="G34" s="41">
        <v>49</v>
      </c>
      <c r="H34" s="41">
        <v>14</v>
      </c>
      <c r="I34" s="275" t="s">
        <v>83</v>
      </c>
      <c r="J34" s="282"/>
      <c r="K34" s="42" t="s">
        <v>69</v>
      </c>
    </row>
    <row r="35" spans="1:11" s="18" customFormat="1" x14ac:dyDescent="0.3">
      <c r="A35" s="103" t="s">
        <v>89</v>
      </c>
      <c r="B35" s="41" t="s">
        <v>83</v>
      </c>
      <c r="C35" s="38">
        <v>42328</v>
      </c>
      <c r="D35" s="39" t="s">
        <v>85</v>
      </c>
      <c r="E35" s="41" t="s">
        <v>91</v>
      </c>
      <c r="F35" s="41" t="s">
        <v>10</v>
      </c>
      <c r="G35" s="41">
        <v>38</v>
      </c>
      <c r="H35" s="41">
        <v>13</v>
      </c>
      <c r="I35" s="275" t="s">
        <v>83</v>
      </c>
      <c r="J35" s="282"/>
      <c r="K35" s="42" t="s">
        <v>69</v>
      </c>
    </row>
    <row r="36" spans="1:11" s="18" customFormat="1" x14ac:dyDescent="0.3">
      <c r="A36" s="103" t="s">
        <v>92</v>
      </c>
      <c r="B36" s="41" t="s">
        <v>83</v>
      </c>
      <c r="C36" s="38">
        <v>42335</v>
      </c>
      <c r="D36" s="39" t="s">
        <v>85</v>
      </c>
      <c r="E36" s="41" t="s">
        <v>93</v>
      </c>
      <c r="F36" s="41" t="s">
        <v>10</v>
      </c>
      <c r="G36" s="41">
        <v>32</v>
      </c>
      <c r="H36" s="41">
        <v>15</v>
      </c>
      <c r="I36" s="275" t="s">
        <v>83</v>
      </c>
      <c r="J36" s="282"/>
      <c r="K36" s="42" t="s">
        <v>69</v>
      </c>
    </row>
    <row r="37" spans="1:11" s="18" customFormat="1" x14ac:dyDescent="0.3">
      <c r="A37" s="103" t="s">
        <v>94</v>
      </c>
      <c r="B37" s="41" t="s">
        <v>83</v>
      </c>
      <c r="C37" s="38">
        <v>42343</v>
      </c>
      <c r="D37" s="39" t="s">
        <v>85</v>
      </c>
      <c r="E37" s="41" t="s">
        <v>95</v>
      </c>
      <c r="F37" s="41" t="s">
        <v>10</v>
      </c>
      <c r="G37" s="41">
        <v>28</v>
      </c>
      <c r="H37" s="41">
        <v>45</v>
      </c>
      <c r="I37" s="275" t="s">
        <v>83</v>
      </c>
      <c r="J37" s="282"/>
      <c r="K37" s="42" t="s">
        <v>69</v>
      </c>
    </row>
    <row r="38" spans="1:11" s="18" customFormat="1" x14ac:dyDescent="0.3">
      <c r="A38" s="103"/>
      <c r="B38" s="41"/>
      <c r="C38" s="38"/>
      <c r="D38" s="39"/>
      <c r="E38" s="41"/>
      <c r="F38" s="41"/>
      <c r="G38" s="41"/>
      <c r="H38" s="41"/>
      <c r="I38" s="275"/>
      <c r="J38" s="282"/>
      <c r="K38" s="42"/>
    </row>
    <row r="39" spans="1:11" s="18" customFormat="1" x14ac:dyDescent="0.3">
      <c r="A39" s="60"/>
      <c r="B39" s="64"/>
      <c r="C39" s="61"/>
      <c r="D39" s="62"/>
      <c r="E39" s="63"/>
      <c r="F39" s="63"/>
      <c r="G39" s="64"/>
      <c r="H39" s="64"/>
      <c r="I39" s="277"/>
      <c r="J39" s="278"/>
      <c r="K39" s="65"/>
    </row>
    <row r="40" spans="1:11" s="18" customFormat="1" x14ac:dyDescent="0.3">
      <c r="A40" s="21" t="s">
        <v>88</v>
      </c>
      <c r="B40" s="51"/>
      <c r="C40" s="49" t="s">
        <v>62</v>
      </c>
      <c r="D40" s="56" t="s">
        <v>60</v>
      </c>
      <c r="E40" s="90">
        <v>4</v>
      </c>
      <c r="F40" s="51" t="s">
        <v>64</v>
      </c>
      <c r="G40" s="93">
        <f>SUM(G24:G39)</f>
        <v>641</v>
      </c>
      <c r="H40" s="93">
        <f>SUM(H24:H39)</f>
        <v>367</v>
      </c>
      <c r="I40" s="67" t="s">
        <v>60</v>
      </c>
      <c r="J40" s="90">
        <v>12</v>
      </c>
      <c r="K40" s="100"/>
    </row>
    <row r="41" spans="1:11" s="18" customFormat="1" x14ac:dyDescent="0.3">
      <c r="A41" s="88"/>
      <c r="B41" s="52"/>
      <c r="C41" s="66"/>
      <c r="D41" s="57" t="s">
        <v>61</v>
      </c>
      <c r="E41" s="91">
        <v>1</v>
      </c>
      <c r="F41" s="70"/>
      <c r="G41" s="94">
        <f>IF(G40=0,0,AVERAGE(G24:G39))</f>
        <v>45.785714285714285</v>
      </c>
      <c r="H41" s="94">
        <f>IF(H40=0,0,AVERAGE(H24:H39))</f>
        <v>26.214285714285715</v>
      </c>
      <c r="I41" s="68" t="s">
        <v>61</v>
      </c>
      <c r="J41" s="91">
        <v>2</v>
      </c>
      <c r="K41" s="101"/>
    </row>
    <row r="42" spans="1:11" x14ac:dyDescent="0.3">
      <c r="A42" s="88"/>
      <c r="B42" s="52"/>
      <c r="C42" s="49" t="s">
        <v>63</v>
      </c>
      <c r="D42" s="55" t="s">
        <v>60</v>
      </c>
      <c r="E42" s="90">
        <v>5</v>
      </c>
      <c r="F42" s="51" t="s">
        <v>65</v>
      </c>
      <c r="G42" s="93">
        <f>SUM(G29:G33)</f>
        <v>227</v>
      </c>
      <c r="H42" s="93">
        <f>SUM(H29:H33)</f>
        <v>94</v>
      </c>
      <c r="I42" s="67" t="s">
        <v>60</v>
      </c>
      <c r="J42" s="90">
        <v>5</v>
      </c>
      <c r="K42" s="98"/>
    </row>
    <row r="43" spans="1:11" x14ac:dyDescent="0.3">
      <c r="A43" s="88"/>
      <c r="B43" s="53"/>
      <c r="C43" s="66"/>
      <c r="D43" s="58" t="s">
        <v>61</v>
      </c>
      <c r="E43" s="91">
        <v>0</v>
      </c>
      <c r="F43" s="71"/>
      <c r="G43" s="94">
        <f>IF(G42=0,0,AVERAGE(G29:G33))</f>
        <v>45.4</v>
      </c>
      <c r="H43" s="94">
        <f>IF(H42=0,0,AVERAGE(H29:H33))</f>
        <v>18.8</v>
      </c>
      <c r="I43" s="68" t="s">
        <v>61</v>
      </c>
      <c r="J43" s="91">
        <v>0</v>
      </c>
      <c r="K43" s="98"/>
    </row>
    <row r="44" spans="1:11" x14ac:dyDescent="0.3">
      <c r="A44" s="88"/>
      <c r="B44" s="52"/>
      <c r="C44" s="49" t="s">
        <v>66</v>
      </c>
      <c r="D44" s="55" t="s">
        <v>60</v>
      </c>
      <c r="E44" s="90">
        <v>3</v>
      </c>
      <c r="F44" s="51" t="s">
        <v>67</v>
      </c>
      <c r="G44" s="93">
        <f>SUM(G34:G39)</f>
        <v>147</v>
      </c>
      <c r="H44" s="93">
        <f>SUM(H34:H39)</f>
        <v>87</v>
      </c>
      <c r="I44" s="67" t="s">
        <v>60</v>
      </c>
      <c r="J44" s="90">
        <v>3</v>
      </c>
      <c r="K44" s="98"/>
    </row>
    <row r="45" spans="1:11" ht="15" thickBot="1" x14ac:dyDescent="0.35">
      <c r="A45" s="89"/>
      <c r="B45" s="54"/>
      <c r="C45" s="50"/>
      <c r="D45" s="59" t="s">
        <v>61</v>
      </c>
      <c r="E45" s="92">
        <v>1</v>
      </c>
      <c r="F45" s="54"/>
      <c r="G45" s="95">
        <f>IF(G44=0,0,AVERAGE(G34:G39))</f>
        <v>36.75</v>
      </c>
      <c r="H45" s="95">
        <f>IF(H44=0,0,AVERAGE(H34:H39))</f>
        <v>21.75</v>
      </c>
      <c r="I45" s="69" t="s">
        <v>61</v>
      </c>
      <c r="J45" s="92">
        <v>1</v>
      </c>
      <c r="K45" s="99"/>
    </row>
    <row r="46" spans="1:11" ht="15" thickTop="1" x14ac:dyDescent="0.3">
      <c r="A46" s="18"/>
      <c r="B46" s="18"/>
      <c r="C46" s="18"/>
      <c r="D46" s="18"/>
      <c r="E46" s="18"/>
      <c r="F46" s="18"/>
      <c r="G46" s="18"/>
      <c r="H46" s="18"/>
      <c r="I46" s="82"/>
      <c r="J46" s="268"/>
      <c r="K46" s="16"/>
    </row>
    <row r="47" spans="1:11" x14ac:dyDescent="0.3">
      <c r="A47" s="18"/>
      <c r="B47" s="18"/>
      <c r="C47" s="18"/>
      <c r="D47" s="18"/>
      <c r="E47" s="18"/>
      <c r="F47" s="18"/>
      <c r="G47" s="18"/>
      <c r="H47" s="18"/>
      <c r="I47" s="82"/>
      <c r="J47" s="268"/>
      <c r="K47" s="16"/>
    </row>
    <row r="48" spans="1:11" x14ac:dyDescent="0.3">
      <c r="A48" s="18"/>
      <c r="B48" s="18"/>
      <c r="C48" s="18"/>
      <c r="D48" s="18"/>
      <c r="E48" s="18"/>
      <c r="F48" s="18"/>
      <c r="G48" s="18"/>
      <c r="H48" s="18"/>
      <c r="I48" s="82"/>
      <c r="J48" s="268"/>
      <c r="K48" s="16"/>
    </row>
    <row r="49" spans="1:11" x14ac:dyDescent="0.3">
      <c r="A49" s="4"/>
      <c r="E49" s="6"/>
      <c r="F49" s="6"/>
      <c r="I49" s="265"/>
      <c r="J49" s="4"/>
      <c r="K49" s="6"/>
    </row>
    <row r="50" spans="1:11" x14ac:dyDescent="0.3">
      <c r="A50" s="5"/>
      <c r="E50" s="7"/>
      <c r="F50" s="7"/>
      <c r="I50" s="266"/>
      <c r="J50" s="5"/>
      <c r="K50" s="7"/>
    </row>
    <row r="51" spans="1:11" x14ac:dyDescent="0.3">
      <c r="A51" s="4"/>
      <c r="E51" s="6"/>
      <c r="F51" s="6"/>
      <c r="I51" s="265"/>
      <c r="J51" s="4"/>
      <c r="K5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workbookViewId="0">
      <selection activeCell="A23" activeCellId="1" sqref="A4:XFD13 A23:XFD32"/>
    </sheetView>
  </sheetViews>
  <sheetFormatPr defaultRowHeight="14.4" x14ac:dyDescent="0.3"/>
  <cols>
    <col min="1" max="1" width="25.6640625" style="8" customWidth="1"/>
    <col min="2" max="2" width="8.6640625" style="1" customWidth="1"/>
    <col min="3" max="3" width="9.109375" style="2"/>
    <col min="4" max="4" width="9.109375" style="3"/>
    <col min="5" max="6" width="8.6640625" style="1" customWidth="1"/>
    <col min="7" max="8" width="10.6640625" style="1" customWidth="1"/>
    <col min="9" max="9" width="8.6640625" style="264" customWidth="1"/>
    <col min="10" max="10" width="8.6640625" style="8" customWidth="1"/>
    <col min="11" max="11" width="10.6640625" style="1" customWidth="1"/>
  </cols>
  <sheetData>
    <row r="2" spans="1:12" s="1" customFormat="1" x14ac:dyDescent="0.3">
      <c r="A2" s="12" t="s">
        <v>7</v>
      </c>
      <c r="B2" s="12" t="s">
        <v>11</v>
      </c>
      <c r="C2" s="13" t="s">
        <v>15</v>
      </c>
      <c r="D2" s="14" t="s">
        <v>16</v>
      </c>
      <c r="E2" s="12" t="s">
        <v>8</v>
      </c>
      <c r="F2" s="12" t="s">
        <v>75</v>
      </c>
      <c r="G2" s="12" t="s">
        <v>17</v>
      </c>
      <c r="H2" s="12" t="s">
        <v>7</v>
      </c>
      <c r="I2" s="262" t="s">
        <v>162</v>
      </c>
      <c r="J2" s="263" t="s">
        <v>163</v>
      </c>
      <c r="K2" s="12" t="s">
        <v>68</v>
      </c>
    </row>
    <row r="3" spans="1:12" s="1" customFormat="1" ht="15" thickBot="1" x14ac:dyDescent="0.35">
      <c r="A3" s="8"/>
      <c r="C3" s="2"/>
      <c r="D3" s="3"/>
      <c r="I3" s="264"/>
      <c r="J3" s="8"/>
    </row>
    <row r="4" spans="1:12" ht="15" thickTop="1" x14ac:dyDescent="0.3">
      <c r="A4" s="72" t="s">
        <v>20</v>
      </c>
      <c r="B4" s="26" t="s">
        <v>28</v>
      </c>
      <c r="C4" s="23">
        <v>41517</v>
      </c>
      <c r="D4" s="24" t="s">
        <v>18</v>
      </c>
      <c r="E4" s="73" t="s">
        <v>4</v>
      </c>
      <c r="F4" s="73"/>
      <c r="G4" s="26">
        <v>35</v>
      </c>
      <c r="H4" s="26">
        <v>20</v>
      </c>
      <c r="I4" s="284" t="s">
        <v>28</v>
      </c>
      <c r="J4" s="285"/>
      <c r="K4" s="80" t="s">
        <v>69</v>
      </c>
    </row>
    <row r="5" spans="1:12" x14ac:dyDescent="0.3">
      <c r="A5" s="28" t="s">
        <v>39</v>
      </c>
      <c r="B5" s="32" t="s">
        <v>28</v>
      </c>
      <c r="C5" s="29">
        <v>41524</v>
      </c>
      <c r="D5" s="30" t="s">
        <v>18</v>
      </c>
      <c r="E5" s="31" t="s">
        <v>4</v>
      </c>
      <c r="F5" s="31"/>
      <c r="G5" s="32">
        <v>37</v>
      </c>
      <c r="H5" s="32">
        <v>7</v>
      </c>
      <c r="I5" s="290" t="s">
        <v>28</v>
      </c>
      <c r="J5" s="289"/>
      <c r="K5" s="36" t="s">
        <v>69</v>
      </c>
    </row>
    <row r="6" spans="1:12" x14ac:dyDescent="0.3">
      <c r="A6" s="35" t="s">
        <v>21</v>
      </c>
      <c r="B6" s="32" t="s">
        <v>29</v>
      </c>
      <c r="C6" s="29">
        <v>41531</v>
      </c>
      <c r="D6" s="30" t="s">
        <v>18</v>
      </c>
      <c r="E6" s="34" t="s">
        <v>5</v>
      </c>
      <c r="F6" s="34"/>
      <c r="G6" s="32">
        <v>21</v>
      </c>
      <c r="H6" s="32">
        <v>14</v>
      </c>
      <c r="I6" s="286" t="s">
        <v>28</v>
      </c>
      <c r="J6" s="287"/>
      <c r="K6" s="36" t="s">
        <v>69</v>
      </c>
    </row>
    <row r="7" spans="1:12" x14ac:dyDescent="0.3">
      <c r="A7" s="35" t="s">
        <v>13</v>
      </c>
      <c r="B7" s="32" t="s">
        <v>28</v>
      </c>
      <c r="C7" s="29">
        <v>41538</v>
      </c>
      <c r="D7" s="30" t="s">
        <v>18</v>
      </c>
      <c r="E7" s="34" t="s">
        <v>5</v>
      </c>
      <c r="F7" s="34"/>
      <c r="G7" s="32">
        <v>52</v>
      </c>
      <c r="H7" s="32">
        <v>7</v>
      </c>
      <c r="I7" s="286" t="s">
        <v>28</v>
      </c>
      <c r="J7" s="287"/>
      <c r="K7" s="36" t="s">
        <v>69</v>
      </c>
    </row>
    <row r="8" spans="1:12" x14ac:dyDescent="0.3">
      <c r="A8" s="86" t="s">
        <v>22</v>
      </c>
      <c r="B8" s="32" t="s">
        <v>28</v>
      </c>
      <c r="C8" s="29">
        <v>41545</v>
      </c>
      <c r="D8" s="30" t="s">
        <v>18</v>
      </c>
      <c r="E8" s="32" t="s">
        <v>4</v>
      </c>
      <c r="F8" s="34" t="s">
        <v>9</v>
      </c>
      <c r="G8" s="32">
        <v>33</v>
      </c>
      <c r="H8" s="32">
        <v>18</v>
      </c>
      <c r="I8" s="286" t="s">
        <v>28</v>
      </c>
      <c r="J8" s="302">
        <v>6</v>
      </c>
      <c r="K8" s="36" t="s">
        <v>69</v>
      </c>
      <c r="L8" s="1"/>
    </row>
    <row r="9" spans="1:12" x14ac:dyDescent="0.3">
      <c r="A9" s="28" t="s">
        <v>23</v>
      </c>
      <c r="B9" s="32" t="s">
        <v>28</v>
      </c>
      <c r="C9" s="29">
        <v>41552</v>
      </c>
      <c r="D9" s="30" t="s">
        <v>18</v>
      </c>
      <c r="E9" s="31" t="s">
        <v>5</v>
      </c>
      <c r="F9" s="31" t="s">
        <v>9</v>
      </c>
      <c r="G9" s="32">
        <v>17</v>
      </c>
      <c r="H9" s="32">
        <v>36</v>
      </c>
      <c r="I9" s="290" t="s">
        <v>28</v>
      </c>
      <c r="J9" s="289">
        <v>6</v>
      </c>
      <c r="K9" s="36" t="s">
        <v>69</v>
      </c>
    </row>
    <row r="10" spans="1:12" x14ac:dyDescent="0.3">
      <c r="A10" s="35" t="s">
        <v>24</v>
      </c>
      <c r="B10" s="32" t="s">
        <v>28</v>
      </c>
      <c r="C10" s="29">
        <v>41559</v>
      </c>
      <c r="D10" s="30" t="s">
        <v>18</v>
      </c>
      <c r="E10" s="34" t="s">
        <v>4</v>
      </c>
      <c r="F10" s="34" t="s">
        <v>9</v>
      </c>
      <c r="G10" s="32">
        <v>10</v>
      </c>
      <c r="H10" s="32">
        <v>28</v>
      </c>
      <c r="I10" s="290" t="s">
        <v>28</v>
      </c>
      <c r="J10" s="289">
        <v>6</v>
      </c>
      <c r="K10" s="36" t="s">
        <v>69</v>
      </c>
    </row>
    <row r="11" spans="1:12" x14ac:dyDescent="0.3">
      <c r="A11" s="35" t="s">
        <v>25</v>
      </c>
      <c r="B11" s="32" t="s">
        <v>28</v>
      </c>
      <c r="C11" s="29">
        <v>41566</v>
      </c>
      <c r="D11" s="30" t="s">
        <v>18</v>
      </c>
      <c r="E11" s="34" t="s">
        <v>5</v>
      </c>
      <c r="F11" s="34" t="s">
        <v>9</v>
      </c>
      <c r="G11" s="32">
        <v>20</v>
      </c>
      <c r="H11" s="32">
        <v>17</v>
      </c>
      <c r="I11" s="286" t="s">
        <v>28</v>
      </c>
      <c r="J11" s="287">
        <v>6</v>
      </c>
      <c r="K11" s="36" t="s">
        <v>69</v>
      </c>
    </row>
    <row r="12" spans="1:12" x14ac:dyDescent="0.3">
      <c r="A12" s="35" t="s">
        <v>26</v>
      </c>
      <c r="B12" s="32" t="s">
        <v>28</v>
      </c>
      <c r="C12" s="29">
        <v>41580</v>
      </c>
      <c r="D12" s="30" t="s">
        <v>18</v>
      </c>
      <c r="E12" s="34" t="s">
        <v>4</v>
      </c>
      <c r="F12" s="34" t="s">
        <v>9</v>
      </c>
      <c r="G12" s="32">
        <v>7</v>
      </c>
      <c r="H12" s="32">
        <v>51</v>
      </c>
      <c r="I12" s="290" t="s">
        <v>28</v>
      </c>
      <c r="J12" s="289">
        <v>6</v>
      </c>
      <c r="K12" s="36" t="s">
        <v>69</v>
      </c>
    </row>
    <row r="13" spans="1:12" x14ac:dyDescent="0.3">
      <c r="A13" s="35" t="s">
        <v>27</v>
      </c>
      <c r="B13" s="32" t="s">
        <v>28</v>
      </c>
      <c r="C13" s="29">
        <v>41587</v>
      </c>
      <c r="D13" s="30" t="s">
        <v>18</v>
      </c>
      <c r="E13" s="34" t="s">
        <v>5</v>
      </c>
      <c r="F13" s="34" t="s">
        <v>9</v>
      </c>
      <c r="G13" s="32">
        <v>40</v>
      </c>
      <c r="H13" s="32">
        <v>12</v>
      </c>
      <c r="I13" s="286" t="s">
        <v>28</v>
      </c>
      <c r="J13" s="287">
        <v>6</v>
      </c>
      <c r="K13" s="36" t="s">
        <v>69</v>
      </c>
    </row>
    <row r="14" spans="1:12" s="18" customFormat="1" x14ac:dyDescent="0.3">
      <c r="A14" s="60"/>
      <c r="B14" s="64"/>
      <c r="C14" s="61"/>
      <c r="D14" s="62"/>
      <c r="E14" s="63"/>
      <c r="F14" s="63"/>
      <c r="G14" s="64"/>
      <c r="H14" s="64"/>
      <c r="I14" s="293"/>
      <c r="J14" s="294"/>
      <c r="K14" s="65"/>
    </row>
    <row r="15" spans="1:12" s="18" customFormat="1" x14ac:dyDescent="0.3">
      <c r="A15" s="21" t="s">
        <v>57</v>
      </c>
      <c r="B15" s="51"/>
      <c r="C15" s="49" t="s">
        <v>62</v>
      </c>
      <c r="D15" s="56" t="s">
        <v>60</v>
      </c>
      <c r="E15" s="90">
        <v>3</v>
      </c>
      <c r="F15" s="51" t="s">
        <v>64</v>
      </c>
      <c r="G15" s="93">
        <f>SUM(G4:G14)</f>
        <v>272</v>
      </c>
      <c r="H15" s="93">
        <f>SUM(H4:H14)</f>
        <v>210</v>
      </c>
      <c r="I15" s="67" t="s">
        <v>60</v>
      </c>
      <c r="J15" s="90">
        <f>SUM(E15,E17,E19)</f>
        <v>7</v>
      </c>
      <c r="K15" s="100"/>
    </row>
    <row r="16" spans="1:12" s="18" customFormat="1" x14ac:dyDescent="0.3">
      <c r="A16" s="88"/>
      <c r="B16" s="52"/>
      <c r="C16" s="66"/>
      <c r="D16" s="57" t="s">
        <v>61</v>
      </c>
      <c r="E16" s="91">
        <v>2</v>
      </c>
      <c r="F16" s="70"/>
      <c r="G16" s="94">
        <f>IF(G15=0,0,AVERAGE(G4:G14))</f>
        <v>27.2</v>
      </c>
      <c r="H16" s="94">
        <f>IF(H15=0,0,AVERAGE(H4:H14))</f>
        <v>21</v>
      </c>
      <c r="I16" s="68" t="s">
        <v>61</v>
      </c>
      <c r="J16" s="91">
        <f>SUM(E16,E18,E20)</f>
        <v>3</v>
      </c>
      <c r="K16" s="101"/>
    </row>
    <row r="17" spans="1:12" s="18" customFormat="1" x14ac:dyDescent="0.3">
      <c r="A17" s="88"/>
      <c r="B17" s="52"/>
      <c r="C17" s="49" t="s">
        <v>63</v>
      </c>
      <c r="D17" s="55" t="s">
        <v>60</v>
      </c>
      <c r="E17" s="90">
        <v>4</v>
      </c>
      <c r="F17" s="51" t="s">
        <v>65</v>
      </c>
      <c r="G17" s="93">
        <f>SUM(G8:G13)</f>
        <v>127</v>
      </c>
      <c r="H17" s="93">
        <f>SUM(H8:H13)</f>
        <v>162</v>
      </c>
      <c r="I17" s="67" t="s">
        <v>60</v>
      </c>
      <c r="J17" s="90">
        <v>3</v>
      </c>
      <c r="K17" s="101"/>
    </row>
    <row r="18" spans="1:12" s="18" customFormat="1" x14ac:dyDescent="0.3">
      <c r="A18" s="88"/>
      <c r="B18" s="53"/>
      <c r="C18" s="66"/>
      <c r="D18" s="58" t="s">
        <v>61</v>
      </c>
      <c r="E18" s="91">
        <v>1</v>
      </c>
      <c r="F18" s="71"/>
      <c r="G18" s="94">
        <f>IF(G17=0,0,AVERAGE(G8:G13))</f>
        <v>21.166666666666668</v>
      </c>
      <c r="H18" s="94">
        <f>IF(H17=0,0,AVERAGE(H8:H13))</f>
        <v>27</v>
      </c>
      <c r="I18" s="68" t="s">
        <v>61</v>
      </c>
      <c r="J18" s="91">
        <v>3</v>
      </c>
      <c r="K18" s="101"/>
    </row>
    <row r="19" spans="1:12" s="18" customFormat="1" x14ac:dyDescent="0.3">
      <c r="A19" s="88"/>
      <c r="B19" s="52"/>
      <c r="C19" s="49" t="s">
        <v>66</v>
      </c>
      <c r="D19" s="55" t="s">
        <v>60</v>
      </c>
      <c r="E19" s="90">
        <v>0</v>
      </c>
      <c r="F19" s="51" t="s">
        <v>67</v>
      </c>
      <c r="G19" s="93">
        <f>SUM(G14:G14)</f>
        <v>0</v>
      </c>
      <c r="H19" s="93">
        <f>SUM(H14:H14)</f>
        <v>0</v>
      </c>
      <c r="I19" s="67" t="s">
        <v>60</v>
      </c>
      <c r="J19" s="90">
        <v>0</v>
      </c>
      <c r="K19" s="101"/>
    </row>
    <row r="20" spans="1:12" s="18" customFormat="1" ht="15" thickBot="1" x14ac:dyDescent="0.35">
      <c r="A20" s="89"/>
      <c r="B20" s="54"/>
      <c r="C20" s="50"/>
      <c r="D20" s="59" t="s">
        <v>61</v>
      </c>
      <c r="E20" s="92">
        <v>0</v>
      </c>
      <c r="F20" s="54"/>
      <c r="G20" s="95">
        <f>IF(G19=0,0,AVERAGE(G14:G14))</f>
        <v>0</v>
      </c>
      <c r="H20" s="95">
        <f>IF(H19=0,0,AVERAGE(H14:H14))</f>
        <v>0</v>
      </c>
      <c r="I20" s="69" t="s">
        <v>61</v>
      </c>
      <c r="J20" s="92">
        <v>0</v>
      </c>
      <c r="K20" s="102"/>
    </row>
    <row r="21" spans="1:12" s="18" customFormat="1" ht="15" thickTop="1" x14ac:dyDescent="0.3">
      <c r="I21" s="82"/>
      <c r="J21" s="268"/>
      <c r="K21" s="16"/>
    </row>
    <row r="22" spans="1:12" ht="15" thickBot="1" x14ac:dyDescent="0.35">
      <c r="A22" s="4"/>
      <c r="E22" s="6"/>
      <c r="F22" s="6"/>
      <c r="I22" s="265"/>
      <c r="J22" s="4"/>
      <c r="K22" s="6"/>
    </row>
    <row r="23" spans="1:12" ht="15" thickTop="1" x14ac:dyDescent="0.3">
      <c r="A23" s="87" t="s">
        <v>20</v>
      </c>
      <c r="B23" s="26" t="s">
        <v>28</v>
      </c>
      <c r="C23" s="23">
        <v>41516</v>
      </c>
      <c r="D23" s="24" t="s">
        <v>19</v>
      </c>
      <c r="E23" s="26" t="s">
        <v>5</v>
      </c>
      <c r="F23" s="26"/>
      <c r="G23" s="26">
        <v>42</v>
      </c>
      <c r="H23" s="26">
        <v>7</v>
      </c>
      <c r="I23" s="284" t="s">
        <v>28</v>
      </c>
      <c r="J23" s="301"/>
      <c r="K23" s="80" t="s">
        <v>69</v>
      </c>
    </row>
    <row r="24" spans="1:12" x14ac:dyDescent="0.3">
      <c r="A24" s="86" t="s">
        <v>39</v>
      </c>
      <c r="B24" s="32" t="s">
        <v>28</v>
      </c>
      <c r="C24" s="29">
        <v>41523</v>
      </c>
      <c r="D24" s="30" t="s">
        <v>19</v>
      </c>
      <c r="E24" s="32" t="s">
        <v>5</v>
      </c>
      <c r="F24" s="32"/>
      <c r="G24" s="32">
        <v>44</v>
      </c>
      <c r="H24" s="32">
        <v>17</v>
      </c>
      <c r="I24" s="288" t="s">
        <v>28</v>
      </c>
      <c r="J24" s="302"/>
      <c r="K24" s="36" t="s">
        <v>69</v>
      </c>
      <c r="L24" s="1"/>
    </row>
    <row r="25" spans="1:12" x14ac:dyDescent="0.3">
      <c r="A25" s="86" t="s">
        <v>21</v>
      </c>
      <c r="B25" s="32" t="s">
        <v>29</v>
      </c>
      <c r="C25" s="29">
        <v>41530</v>
      </c>
      <c r="D25" s="30" t="s">
        <v>19</v>
      </c>
      <c r="E25" s="32" t="s">
        <v>4</v>
      </c>
      <c r="F25" s="32"/>
      <c r="G25" s="32">
        <v>34</v>
      </c>
      <c r="H25" s="32">
        <v>13</v>
      </c>
      <c r="I25" s="288" t="s">
        <v>29</v>
      </c>
      <c r="J25" s="302"/>
      <c r="K25" s="36" t="s">
        <v>69</v>
      </c>
    </row>
    <row r="26" spans="1:12" x14ac:dyDescent="0.3">
      <c r="A26" s="35" t="s">
        <v>13</v>
      </c>
      <c r="B26" s="32" t="s">
        <v>28</v>
      </c>
      <c r="C26" s="29">
        <v>41537</v>
      </c>
      <c r="D26" s="30" t="s">
        <v>19</v>
      </c>
      <c r="E26" s="34" t="s">
        <v>4</v>
      </c>
      <c r="F26" s="34"/>
      <c r="G26" s="32">
        <v>44</v>
      </c>
      <c r="H26" s="32">
        <v>21</v>
      </c>
      <c r="I26" s="286" t="s">
        <v>28</v>
      </c>
      <c r="J26" s="287"/>
      <c r="K26" s="36" t="s">
        <v>69</v>
      </c>
    </row>
    <row r="27" spans="1:12" s="18" customFormat="1" x14ac:dyDescent="0.3">
      <c r="A27" s="86" t="s">
        <v>22</v>
      </c>
      <c r="B27" s="32" t="s">
        <v>28</v>
      </c>
      <c r="C27" s="29">
        <v>41544</v>
      </c>
      <c r="D27" s="30" t="s">
        <v>19</v>
      </c>
      <c r="E27" s="32" t="s">
        <v>5</v>
      </c>
      <c r="F27" s="32" t="s">
        <v>9</v>
      </c>
      <c r="G27" s="32">
        <v>48</v>
      </c>
      <c r="H27" s="32">
        <v>51</v>
      </c>
      <c r="I27" s="286" t="s">
        <v>28</v>
      </c>
      <c r="J27" s="302">
        <v>6</v>
      </c>
      <c r="K27" s="36" t="s">
        <v>69</v>
      </c>
    </row>
    <row r="28" spans="1:12" s="18" customFormat="1" x14ac:dyDescent="0.3">
      <c r="A28" s="86" t="s">
        <v>23</v>
      </c>
      <c r="B28" s="32" t="s">
        <v>28</v>
      </c>
      <c r="C28" s="29">
        <v>41551</v>
      </c>
      <c r="D28" s="30" t="s">
        <v>19</v>
      </c>
      <c r="E28" s="32" t="s">
        <v>4</v>
      </c>
      <c r="F28" s="32" t="s">
        <v>9</v>
      </c>
      <c r="G28" s="32">
        <v>40</v>
      </c>
      <c r="H28" s="32">
        <v>41</v>
      </c>
      <c r="I28" s="286" t="s">
        <v>28</v>
      </c>
      <c r="J28" s="302">
        <v>6</v>
      </c>
      <c r="K28" s="36" t="s">
        <v>69</v>
      </c>
    </row>
    <row r="29" spans="1:12" s="18" customFormat="1" x14ac:dyDescent="0.3">
      <c r="A29" s="86" t="s">
        <v>24</v>
      </c>
      <c r="B29" s="32" t="s">
        <v>28</v>
      </c>
      <c r="C29" s="29">
        <v>41558</v>
      </c>
      <c r="D29" s="30" t="s">
        <v>19</v>
      </c>
      <c r="E29" s="32" t="s">
        <v>5</v>
      </c>
      <c r="F29" s="32" t="s">
        <v>9</v>
      </c>
      <c r="G29" s="32">
        <v>31</v>
      </c>
      <c r="H29" s="32">
        <v>21</v>
      </c>
      <c r="I29" s="286" t="s">
        <v>28</v>
      </c>
      <c r="J29" s="302">
        <v>6</v>
      </c>
      <c r="K29" s="36" t="s">
        <v>69</v>
      </c>
    </row>
    <row r="30" spans="1:12" s="18" customFormat="1" x14ac:dyDescent="0.3">
      <c r="A30" s="86" t="s">
        <v>25</v>
      </c>
      <c r="B30" s="32" t="s">
        <v>28</v>
      </c>
      <c r="C30" s="29">
        <v>41565</v>
      </c>
      <c r="D30" s="30" t="s">
        <v>19</v>
      </c>
      <c r="E30" s="32" t="s">
        <v>4</v>
      </c>
      <c r="F30" s="32" t="s">
        <v>9</v>
      </c>
      <c r="G30" s="32">
        <v>28</v>
      </c>
      <c r="H30" s="32">
        <v>21</v>
      </c>
      <c r="I30" s="286" t="s">
        <v>28</v>
      </c>
      <c r="J30" s="302">
        <v>6</v>
      </c>
      <c r="K30" s="36" t="s">
        <v>69</v>
      </c>
    </row>
    <row r="31" spans="1:12" s="18" customFormat="1" x14ac:dyDescent="0.3">
      <c r="A31" s="86" t="s">
        <v>26</v>
      </c>
      <c r="B31" s="32" t="s">
        <v>28</v>
      </c>
      <c r="C31" s="29">
        <v>41579</v>
      </c>
      <c r="D31" s="30" t="s">
        <v>19</v>
      </c>
      <c r="E31" s="32" t="s">
        <v>5</v>
      </c>
      <c r="F31" s="32" t="s">
        <v>9</v>
      </c>
      <c r="G31" s="32">
        <v>7</v>
      </c>
      <c r="H31" s="32">
        <v>10</v>
      </c>
      <c r="I31" s="286" t="s">
        <v>28</v>
      </c>
      <c r="J31" s="302">
        <v>6</v>
      </c>
      <c r="K31" s="36" t="s">
        <v>69</v>
      </c>
    </row>
    <row r="32" spans="1:12" s="18" customFormat="1" x14ac:dyDescent="0.3">
      <c r="A32" s="86" t="s">
        <v>27</v>
      </c>
      <c r="B32" s="32" t="s">
        <v>28</v>
      </c>
      <c r="C32" s="29">
        <v>41586</v>
      </c>
      <c r="D32" s="30" t="s">
        <v>19</v>
      </c>
      <c r="E32" s="32" t="s">
        <v>4</v>
      </c>
      <c r="F32" s="32" t="s">
        <v>9</v>
      </c>
      <c r="G32" s="32">
        <v>41</v>
      </c>
      <c r="H32" s="32">
        <v>6</v>
      </c>
      <c r="I32" s="286" t="s">
        <v>28</v>
      </c>
      <c r="J32" s="302">
        <v>6</v>
      </c>
      <c r="K32" s="36" t="s">
        <v>69</v>
      </c>
    </row>
    <row r="33" spans="1:11" s="18" customFormat="1" x14ac:dyDescent="0.3">
      <c r="A33" s="60"/>
      <c r="B33" s="64"/>
      <c r="C33" s="61"/>
      <c r="D33" s="62"/>
      <c r="E33" s="63"/>
      <c r="F33" s="63"/>
      <c r="G33" s="64"/>
      <c r="H33" s="64"/>
      <c r="I33" s="293"/>
      <c r="J33" s="294"/>
      <c r="K33" s="65"/>
    </row>
    <row r="34" spans="1:11" s="18" customFormat="1" x14ac:dyDescent="0.3">
      <c r="A34" s="21" t="s">
        <v>58</v>
      </c>
      <c r="B34" s="51"/>
      <c r="C34" s="49" t="s">
        <v>62</v>
      </c>
      <c r="D34" s="56" t="s">
        <v>60</v>
      </c>
      <c r="E34" s="90">
        <v>4</v>
      </c>
      <c r="F34" s="51" t="s">
        <v>64</v>
      </c>
      <c r="G34" s="93">
        <f>SUM(G23:G33)</f>
        <v>359</v>
      </c>
      <c r="H34" s="93">
        <f>SUM(H23:H33)</f>
        <v>208</v>
      </c>
      <c r="I34" s="67" t="s">
        <v>60</v>
      </c>
      <c r="J34" s="90">
        <f>SUM(E34,E36,E38)</f>
        <v>7</v>
      </c>
      <c r="K34" s="100"/>
    </row>
    <row r="35" spans="1:11" s="18" customFormat="1" x14ac:dyDescent="0.3">
      <c r="A35" s="88"/>
      <c r="B35" s="52"/>
      <c r="C35" s="66"/>
      <c r="D35" s="57" t="s">
        <v>61</v>
      </c>
      <c r="E35" s="91">
        <v>1</v>
      </c>
      <c r="F35" s="70"/>
      <c r="G35" s="94">
        <f>IF(G34=0,0,AVERAGE(G23:G33))</f>
        <v>35.9</v>
      </c>
      <c r="H35" s="94">
        <f>IF(H34=0,0,AVERAGE(H23:H33))</f>
        <v>20.8</v>
      </c>
      <c r="I35" s="68" t="s">
        <v>61</v>
      </c>
      <c r="J35" s="91">
        <f>SUM(E35,E37,E39)</f>
        <v>3</v>
      </c>
      <c r="K35" s="101"/>
    </row>
    <row r="36" spans="1:11" x14ac:dyDescent="0.3">
      <c r="A36" s="88"/>
      <c r="B36" s="52"/>
      <c r="C36" s="49" t="s">
        <v>63</v>
      </c>
      <c r="D36" s="55" t="s">
        <v>60</v>
      </c>
      <c r="E36" s="90">
        <v>3</v>
      </c>
      <c r="F36" s="51" t="s">
        <v>65</v>
      </c>
      <c r="G36" s="93">
        <f>SUM(G27:G32)</f>
        <v>195</v>
      </c>
      <c r="H36" s="93">
        <f>SUM(H27:H32)</f>
        <v>150</v>
      </c>
      <c r="I36" s="67" t="s">
        <v>60</v>
      </c>
      <c r="J36" s="90">
        <v>3</v>
      </c>
      <c r="K36" s="98"/>
    </row>
    <row r="37" spans="1:11" x14ac:dyDescent="0.3">
      <c r="A37" s="88"/>
      <c r="B37" s="53"/>
      <c r="C37" s="66"/>
      <c r="D37" s="58" t="s">
        <v>61</v>
      </c>
      <c r="E37" s="91">
        <v>2</v>
      </c>
      <c r="F37" s="71"/>
      <c r="G37" s="94">
        <f>IF(G36=0,0,AVERAGE(G27:G32))</f>
        <v>32.5</v>
      </c>
      <c r="H37" s="94">
        <f>IF(H36=0,0,AVERAGE(H27:H32))</f>
        <v>25</v>
      </c>
      <c r="I37" s="68" t="s">
        <v>61</v>
      </c>
      <c r="J37" s="91">
        <v>3</v>
      </c>
      <c r="K37" s="98"/>
    </row>
    <row r="38" spans="1:11" x14ac:dyDescent="0.3">
      <c r="A38" s="88"/>
      <c r="B38" s="52"/>
      <c r="C38" s="49" t="s">
        <v>66</v>
      </c>
      <c r="D38" s="55" t="s">
        <v>60</v>
      </c>
      <c r="E38" s="90">
        <v>0</v>
      </c>
      <c r="F38" s="51" t="s">
        <v>67</v>
      </c>
      <c r="G38" s="93">
        <f>SUM(G33:G33)</f>
        <v>0</v>
      </c>
      <c r="H38" s="93">
        <f>SUM(H33:H33)</f>
        <v>0</v>
      </c>
      <c r="I38" s="67" t="s">
        <v>60</v>
      </c>
      <c r="J38" s="90">
        <v>0</v>
      </c>
      <c r="K38" s="98"/>
    </row>
    <row r="39" spans="1:11" ht="15" thickBot="1" x14ac:dyDescent="0.35">
      <c r="A39" s="89"/>
      <c r="B39" s="54"/>
      <c r="C39" s="50"/>
      <c r="D39" s="59" t="s">
        <v>61</v>
      </c>
      <c r="E39" s="92">
        <v>0</v>
      </c>
      <c r="F39" s="54"/>
      <c r="G39" s="95">
        <f>IF(G38=0,0,AVERAGE(G33:G33))</f>
        <v>0</v>
      </c>
      <c r="H39" s="95">
        <f>IF(H38=0,0,AVERAGE(H33:H33))</f>
        <v>0</v>
      </c>
      <c r="I39" s="69" t="s">
        <v>61</v>
      </c>
      <c r="J39" s="92">
        <v>0</v>
      </c>
      <c r="K39" s="99"/>
    </row>
    <row r="40" spans="1:11" ht="15" thickTop="1" x14ac:dyDescent="0.3">
      <c r="A40" s="18"/>
      <c r="B40" s="18"/>
      <c r="C40" s="18"/>
      <c r="D40" s="18"/>
      <c r="E40" s="18"/>
      <c r="F40" s="18"/>
      <c r="G40" s="18"/>
      <c r="H40" s="18"/>
      <c r="I40" s="82"/>
      <c r="J40" s="268"/>
      <c r="K40" s="16"/>
    </row>
    <row r="41" spans="1:11" x14ac:dyDescent="0.3">
      <c r="A41" s="18"/>
      <c r="B41" s="18"/>
      <c r="C41" s="18"/>
      <c r="D41" s="18"/>
      <c r="E41" s="18"/>
      <c r="F41" s="18"/>
      <c r="G41" s="18"/>
      <c r="H41" s="18"/>
      <c r="I41" s="82"/>
      <c r="J41" s="268"/>
      <c r="K41" s="16"/>
    </row>
    <row r="42" spans="1:11" x14ac:dyDescent="0.3">
      <c r="A42" s="5"/>
      <c r="E42" s="7"/>
      <c r="F42" s="7"/>
      <c r="I42" s="266"/>
      <c r="J42" s="5"/>
      <c r="K42" s="7"/>
    </row>
    <row r="43" spans="1:11" x14ac:dyDescent="0.3">
      <c r="A43" s="4"/>
      <c r="E43" s="6"/>
      <c r="F43" s="6"/>
      <c r="I43" s="265"/>
      <c r="J43" s="4"/>
      <c r="K4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Overall</vt:lpstr>
      <vt:lpstr>Season Records</vt:lpstr>
      <vt:lpstr>2024-25</vt:lpstr>
      <vt:lpstr>2022-23</vt:lpstr>
      <vt:lpstr>2020-21</vt:lpstr>
      <vt:lpstr>2018-19</vt:lpstr>
      <vt:lpstr>2016-17</vt:lpstr>
      <vt:lpstr>2014-15</vt:lpstr>
      <vt:lpstr>2012-13</vt:lpstr>
      <vt:lpstr>2010-11</vt:lpstr>
      <vt:lpstr>Yearly Success</vt:lpstr>
      <vt:lpstr>Yearly Success Adjusted</vt:lpstr>
      <vt:lpstr>Pre-UIL</vt:lpstr>
      <vt:lpstr>'Season Records'!Print_Area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Samuel Knight</cp:lastModifiedBy>
  <cp:lastPrinted>2019-11-29T16:33:56Z</cp:lastPrinted>
  <dcterms:created xsi:type="dcterms:W3CDTF">2013-08-22T19:37:33Z</dcterms:created>
  <dcterms:modified xsi:type="dcterms:W3CDTF">2024-11-30T20:07:17Z</dcterms:modified>
</cp:coreProperties>
</file>