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info" sheetId="1" r:id="rId1"/>
    <sheet name="equations" sheetId="2" r:id="rId2"/>
    <sheet name="data" sheetId="3" r:id="rId3"/>
    <sheet name="graph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 l="1"/>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8" i="2"/>
  <c r="I5" i="2"/>
  <c r="F29" i="2"/>
  <c r="G29" i="2"/>
  <c r="F30" i="2"/>
  <c r="G30" i="2" s="1"/>
  <c r="F31" i="2"/>
  <c r="G31" i="2" s="1"/>
  <c r="F32" i="2"/>
  <c r="G32" i="2" s="1"/>
  <c r="F33" i="2"/>
  <c r="G33" i="2"/>
  <c r="F34" i="2"/>
  <c r="G34" i="2" s="1"/>
  <c r="F35" i="2"/>
  <c r="G35" i="2"/>
  <c r="F36" i="2"/>
  <c r="G36" i="2"/>
  <c r="F37" i="2"/>
  <c r="G37" i="2"/>
  <c r="F28" i="2"/>
  <c r="G28" i="2" s="1"/>
  <c r="F19" i="2"/>
  <c r="G19" i="2"/>
  <c r="F20" i="2"/>
  <c r="G20" i="2"/>
  <c r="F21" i="2"/>
  <c r="G21" i="2"/>
  <c r="F22" i="2"/>
  <c r="G22" i="2" s="1"/>
  <c r="F23" i="2"/>
  <c r="G23" i="2"/>
  <c r="F24" i="2"/>
  <c r="G24" i="2"/>
  <c r="F25" i="2"/>
  <c r="G25" i="2"/>
  <c r="F26" i="2"/>
  <c r="G26" i="2" s="1"/>
  <c r="F27" i="2"/>
  <c r="G27" i="2"/>
  <c r="F18" i="2"/>
  <c r="G18" i="2" s="1"/>
  <c r="F9" i="2"/>
  <c r="G9" i="2" s="1"/>
  <c r="F10" i="2"/>
  <c r="G10" i="2" s="1"/>
  <c r="F11" i="2"/>
  <c r="G11" i="2"/>
  <c r="F12" i="2"/>
  <c r="G12" i="2" s="1"/>
  <c r="F13" i="2"/>
  <c r="G13" i="2" s="1"/>
  <c r="F14" i="2"/>
  <c r="G14" i="2" s="1"/>
  <c r="F15" i="2"/>
  <c r="G15" i="2" s="1"/>
  <c r="F16" i="2"/>
  <c r="G16" i="2"/>
  <c r="F17" i="2"/>
  <c r="G17" i="2" s="1"/>
  <c r="F8" i="2"/>
  <c r="G8" i="2"/>
  <c r="G5" i="2"/>
  <c r="F5" i="2"/>
</calcChain>
</file>

<file path=xl/sharedStrings.xml><?xml version="1.0" encoding="utf-8"?>
<sst xmlns="http://schemas.openxmlformats.org/spreadsheetml/2006/main" count="44" uniqueCount="37">
  <si>
    <t>Table 1. Ash, Carbon (C), and Lignin Content for Different Classes of Biomassa</t>
  </si>
  <si>
    <t>feedstock</t>
  </si>
  <si>
    <t>ash</t>
  </si>
  <si>
    <t>sd</t>
  </si>
  <si>
    <t>n</t>
  </si>
  <si>
    <t>C</t>
  </si>
  <si>
    <t>lignin</t>
  </si>
  <si>
    <t>bagasse</t>
  </si>
  <si>
    <t>bamboo</t>
  </si>
  <si>
    <t>herbaceous</t>
  </si>
  <si>
    <t>maize stover</t>
  </si>
  <si>
    <t>manure</t>
  </si>
  <si>
    <t>paper sludge</t>
  </si>
  <si>
    <t>pits/shells/stones</t>
  </si>
  <si>
    <t>rice residues</t>
  </si>
  <si>
    <t>sewage sludge</t>
  </si>
  <si>
    <t>wheat straw</t>
  </si>
  <si>
    <t>wood</t>
  </si>
  <si>
    <t>Table 1 is reproduced from Woolf et al. 2021 (https://pubs.acs.org/doi/10.1021/acs.est.1c02425)</t>
  </si>
  <si>
    <t>Ash and lignin mass fractions are given on a DM basis. Carbon is given on a DAF basis. Rice residues include both rice hulls and rice straw. Herbaceous feedstocks include grasses, forbs and leaves, excluding rice husks and straw. Values provided are the means, number of samples (n), and standard deviations (sd) of data provided in the Phyllis2 database of biomass and waste (ECN, 2021).</t>
  </si>
  <si>
    <t>notes</t>
  </si>
  <si>
    <t>Model inputs</t>
  </si>
  <si>
    <t>Pyrolysis temperature</t>
  </si>
  <si>
    <t>Variable</t>
  </si>
  <si>
    <t>Unit</t>
  </si>
  <si>
    <t>Biomass lignin content</t>
  </si>
  <si>
    <t>Biomass ash content</t>
  </si>
  <si>
    <t>degree Celcius</t>
  </si>
  <si>
    <t>%, dry basis</t>
  </si>
  <si>
    <t>Model outputs</t>
  </si>
  <si>
    <t>Biochar yield</t>
  </si>
  <si>
    <t>Biochar carbon content</t>
  </si>
  <si>
    <t>Example</t>
  </si>
  <si>
    <t>#</t>
  </si>
  <si>
    <t>Calculated value</t>
  </si>
  <si>
    <t>Biochar carbon per unit of biomass</t>
  </si>
  <si>
    <t>kg C in biochar per kg dry biomass pyrolysed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</si>
</sst>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0.000"/>
  </numFmts>
  <fonts count="5" x14ac:knownFonts="1">
    <font>
      <sz val="11"/>
      <color theme="1"/>
      <name val="Arial"/>
      <family val="2"/>
      <scheme val="minor"/>
    </font>
    <font>
      <sz val="11"/>
      <color theme="1"/>
      <name val="Arial"/>
      <family val="2"/>
      <scheme val="minor"/>
    </font>
    <font>
      <b/>
      <sz val="11"/>
      <color theme="1"/>
      <name val="Arial"/>
      <family val="2"/>
      <scheme val="minor"/>
    </font>
    <font>
      <b/>
      <i/>
      <sz val="11"/>
      <color theme="1"/>
      <name val="Arial"/>
      <family val="2"/>
      <scheme val="minor"/>
    </font>
    <font>
      <u/>
      <sz val="11"/>
      <color theme="10"/>
      <name val="Arial"/>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4" fillId="0" borderId="0" xfId="2"/>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xf numFmtId="0" fontId="0" fillId="0" borderId="0" xfId="0" applyAlignment="1">
      <alignment horizontal="left" vertical="center" wrapText="1"/>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2" fillId="2" borderId="0" xfId="0" applyFont="1" applyFill="1" applyAlignment="1">
      <alignment horizontal="center"/>
    </xf>
    <xf numFmtId="0" fontId="0" fillId="3" borderId="0" xfId="0" applyFill="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3" borderId="0" xfId="0" applyFill="1" applyAlignment="1">
      <alignment horizontal="left" vertical="center" wrapText="1"/>
    </xf>
    <xf numFmtId="0" fontId="0" fillId="3" borderId="0" xfId="0" applyFill="1" applyAlignment="1">
      <alignment horizontal="center" vertical="center" wrapText="1"/>
    </xf>
    <xf numFmtId="171" fontId="0" fillId="0" borderId="0" xfId="0" applyNumberForma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equations!$F$8:$F$17</c:f>
              <c:numCache>
                <c:formatCode>0.00%</c:formatCode>
                <c:ptCount val="10"/>
                <c:pt idx="0">
                  <c:v>0.32509885773552455</c:v>
                </c:pt>
                <c:pt idx="1">
                  <c:v>0.28914885064186813</c:v>
                </c:pt>
                <c:pt idx="2">
                  <c:v>0.25971547426092001</c:v>
                </c:pt>
                <c:pt idx="3">
                  <c:v>0.21588768164025732</c:v>
                </c:pt>
                <c:pt idx="4">
                  <c:v>0.1997343021928579</c:v>
                </c:pt>
                <c:pt idx="5">
                  <c:v>0.18303039733129381</c:v>
                </c:pt>
                <c:pt idx="6">
                  <c:v>0.17015082499867293</c:v>
                </c:pt>
                <c:pt idx="7">
                  <c:v>0.16022001032713387</c:v>
                </c:pt>
                <c:pt idx="8">
                  <c:v>0.15256283992632233</c:v>
                </c:pt>
                <c:pt idx="9">
                  <c:v>0.14665876654600848</c:v>
                </c:pt>
              </c:numCache>
            </c:numRef>
          </c:yVal>
          <c:smooth val="0"/>
          <c:extLst>
            <c:ext xmlns:c16="http://schemas.microsoft.com/office/drawing/2014/chart" uri="{C3380CC4-5D6E-409C-BE32-E72D297353CC}">
              <c16:uniqueId val="{00000000-61AC-4E8B-9A4D-F6DA9A8F5008}"/>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equations!$F$18:$F$27</c:f>
              <c:numCache>
                <c:formatCode>0.00%</c:formatCode>
                <c:ptCount val="10"/>
                <c:pt idx="0">
                  <c:v>0.32474630073552457</c:v>
                </c:pt>
                <c:pt idx="1">
                  <c:v>0.28879629364186815</c:v>
                </c:pt>
                <c:pt idx="2">
                  <c:v>0.25936291726092003</c:v>
                </c:pt>
                <c:pt idx="3">
                  <c:v>0.21553512464025731</c:v>
                </c:pt>
                <c:pt idx="4">
                  <c:v>0.1993817451928579</c:v>
                </c:pt>
                <c:pt idx="5">
                  <c:v>0.18267784033129381</c:v>
                </c:pt>
                <c:pt idx="6">
                  <c:v>0.16979826799867292</c:v>
                </c:pt>
                <c:pt idx="7">
                  <c:v>0.15986745332713387</c:v>
                </c:pt>
                <c:pt idx="8">
                  <c:v>0.15221028292632233</c:v>
                </c:pt>
                <c:pt idx="9">
                  <c:v>0.14630620954600848</c:v>
                </c:pt>
              </c:numCache>
            </c:numRef>
          </c:yVal>
          <c:smooth val="0"/>
          <c:extLst>
            <c:ext xmlns:c16="http://schemas.microsoft.com/office/drawing/2014/chart" uri="{C3380CC4-5D6E-409C-BE32-E72D297353CC}">
              <c16:uniqueId val="{00000001-61AC-4E8B-9A4D-F6DA9A8F5008}"/>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equations!$F$28:$F$37</c:f>
              <c:numCache>
                <c:formatCode>0.00%</c:formatCode>
                <c:ptCount val="10"/>
                <c:pt idx="0">
                  <c:v>0.32458778673552457</c:v>
                </c:pt>
                <c:pt idx="1">
                  <c:v>0.28863777964186815</c:v>
                </c:pt>
                <c:pt idx="2">
                  <c:v>0.25920440326092004</c:v>
                </c:pt>
                <c:pt idx="3">
                  <c:v>0.21537661064025732</c:v>
                </c:pt>
                <c:pt idx="4">
                  <c:v>0.1992232311928579</c:v>
                </c:pt>
                <c:pt idx="5">
                  <c:v>0.18251932633129381</c:v>
                </c:pt>
                <c:pt idx="6">
                  <c:v>0.16963975399867293</c:v>
                </c:pt>
                <c:pt idx="7">
                  <c:v>0.15970893932713387</c:v>
                </c:pt>
                <c:pt idx="8">
                  <c:v>0.15205176892632233</c:v>
                </c:pt>
                <c:pt idx="9">
                  <c:v>0.14614769554600848</c:v>
                </c:pt>
              </c:numCache>
            </c:numRef>
          </c:yVal>
          <c:smooth val="0"/>
          <c:extLst>
            <c:ext xmlns:c16="http://schemas.microsoft.com/office/drawing/2014/chart" uri="{C3380CC4-5D6E-409C-BE32-E72D297353CC}">
              <c16:uniqueId val="{00000002-61AC-4E8B-9A4D-F6DA9A8F5008}"/>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Biochar yield</a:t>
                </a:r>
                <a:r>
                  <a:rPr lang="fr-FR" sz="1100" baseline="0"/>
                  <a:t> (%, dry basis)</a:t>
                </a:r>
                <a:endParaRPr lang="fr-FR"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equations!$G$8:$G$17</c:f>
              <c:numCache>
                <c:formatCode>0.00%</c:formatCode>
                <c:ptCount val="10"/>
                <c:pt idx="0">
                  <c:v>0.56951706920121925</c:v>
                </c:pt>
                <c:pt idx="1">
                  <c:v>0.62173346877196423</c:v>
                </c:pt>
                <c:pt idx="2">
                  <c:v>0.66236120552712541</c:v>
                </c:pt>
                <c:pt idx="3">
                  <c:v>0.71786047761174476</c:v>
                </c:pt>
                <c:pt idx="4">
                  <c:v>0.73624536266345986</c:v>
                </c:pt>
                <c:pt idx="5">
                  <c:v>0.75366577121197886</c:v>
                </c:pt>
                <c:pt idx="6">
                  <c:v>0.76573330781886395</c:v>
                </c:pt>
                <c:pt idx="7">
                  <c:v>0.77404616517093494</c:v>
                </c:pt>
                <c:pt idx="8">
                  <c:v>0.77975469163680844</c:v>
                </c:pt>
                <c:pt idx="9">
                  <c:v>0.78367174161611597</c:v>
                </c:pt>
              </c:numCache>
            </c:numRef>
          </c:yVal>
          <c:smooth val="0"/>
          <c:extLst>
            <c:ext xmlns:c16="http://schemas.microsoft.com/office/drawing/2014/chart" uri="{C3380CC4-5D6E-409C-BE32-E72D297353CC}">
              <c16:uniqueId val="{00000000-A87F-4EC0-9977-1AB29FDEB746}"/>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equations!$G$18:$G$27</c:f>
              <c:numCache>
                <c:formatCode>0.00%</c:formatCode>
                <c:ptCount val="10"/>
                <c:pt idx="0">
                  <c:v>0.50023103184366002</c:v>
                </c:pt>
                <c:pt idx="1">
                  <c:v>0.53851108136709869</c:v>
                </c:pt>
                <c:pt idx="2">
                  <c:v>0.56577134298827669</c:v>
                </c:pt>
                <c:pt idx="3">
                  <c:v>0.59709392136899886</c:v>
                </c:pt>
                <c:pt idx="4">
                  <c:v>0.60495076475036524</c:v>
                </c:pt>
                <c:pt idx="5">
                  <c:v>0.61036909366582992</c:v>
                </c:pt>
                <c:pt idx="6">
                  <c:v>0.61231224805035023</c:v>
                </c:pt>
                <c:pt idx="7">
                  <c:v>0.61224993442714681</c:v>
                </c:pt>
                <c:pt idx="8">
                  <c:v>0.61114022778197818</c:v>
                </c:pt>
                <c:pt idx="9">
                  <c:v>0.60957739059038352</c:v>
                </c:pt>
              </c:numCache>
            </c:numRef>
          </c:yVal>
          <c:smooth val="0"/>
          <c:extLst>
            <c:ext xmlns:c16="http://schemas.microsoft.com/office/drawing/2014/chart" uri="{C3380CC4-5D6E-409C-BE32-E72D297353CC}">
              <c16:uniqueId val="{00000001-A87F-4EC0-9977-1AB29FDEB746}"/>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equations!$G$28:$G$37</c:f>
              <c:numCache>
                <c:formatCode>0.00%</c:formatCode>
                <c:ptCount val="10"/>
                <c:pt idx="0">
                  <c:v>0.27466089375077823</c:v>
                </c:pt>
                <c:pt idx="1">
                  <c:v>0.28288754871508665</c:v>
                </c:pt>
                <c:pt idx="2">
                  <c:v>0.28510250662004283</c:v>
                </c:pt>
                <c:pt idx="3">
                  <c:v>0.27957407209641205</c:v>
                </c:pt>
                <c:pt idx="4">
                  <c:v>0.27448880009366444</c:v>
                </c:pt>
                <c:pt idx="5">
                  <c:v>0.26728144411074717</c:v>
                </c:pt>
                <c:pt idx="6">
                  <c:v>0.26026259159620063</c:v>
                </c:pt>
                <c:pt idx="7">
                  <c:v>0.25391822019617905</c:v>
                </c:pt>
                <c:pt idx="8">
                  <c:v>0.24843838045964511</c:v>
                </c:pt>
                <c:pt idx="9">
                  <c:v>0.24384537503739323</c:v>
                </c:pt>
              </c:numCache>
            </c:numRef>
          </c:yVal>
          <c:smooth val="0"/>
          <c:extLst>
            <c:ext xmlns:c16="http://schemas.microsoft.com/office/drawing/2014/chart" uri="{C3380CC4-5D6E-409C-BE32-E72D297353CC}">
              <c16:uniqueId val="{00000002-A87F-4EC0-9977-1AB29FDEB746}"/>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Biochar carbon</a:t>
                </a:r>
                <a:r>
                  <a:rPr lang="fr-FR" sz="1100" baseline="0"/>
                  <a:t> content (%, dry basis)</a:t>
                </a:r>
                <a:endParaRPr lang="fr-FR" sz="1100"/>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equations!$I$8:$I$17</c:f>
              <c:numCache>
                <c:formatCode>0.000</c:formatCode>
                <c:ptCount val="10"/>
                <c:pt idx="0">
                  <c:v>0.18514934865820007</c:v>
                </c:pt>
                <c:pt idx="1">
                  <c:v>0.17977351790099527</c:v>
                </c:pt>
                <c:pt idx="2">
                  <c:v>0.17202545462551208</c:v>
                </c:pt>
                <c:pt idx="3">
                  <c:v>0.15497723425276741</c:v>
                </c:pt>
                <c:pt idx="4">
                  <c:v>0.14705345375431375</c:v>
                </c:pt>
                <c:pt idx="5">
                  <c:v>0.13794374555992447</c:v>
                </c:pt>
                <c:pt idx="6">
                  <c:v>0.13029015405434247</c:v>
                </c:pt>
                <c:pt idx="7">
                  <c:v>0.12401768457736556</c:v>
                </c:pt>
                <c:pt idx="8">
                  <c:v>0.11896159020198524</c:v>
                </c:pt>
                <c:pt idx="9">
                  <c:v>0.11493233100238183</c:v>
                </c:pt>
              </c:numCache>
            </c:numRef>
          </c:yVal>
          <c:smooth val="0"/>
          <c:extLst>
            <c:ext xmlns:c16="http://schemas.microsoft.com/office/drawing/2014/chart" uri="{C3380CC4-5D6E-409C-BE32-E72D297353CC}">
              <c16:uniqueId val="{00000000-16A2-4706-95F1-E408B629DD82}"/>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equations!$I$18:$I$27</c:f>
              <c:numCache>
                <c:formatCode>0.000</c:formatCode>
                <c:ptCount val="10"/>
                <c:pt idx="0">
                  <c:v>0.16244817710434298</c:v>
                </c:pt>
                <c:pt idx="1">
                  <c:v>0.15552000438389257</c:v>
                </c:pt>
                <c:pt idx="2">
                  <c:v>0.14674010602006801</c:v>
                </c:pt>
                <c:pt idx="3">
                  <c:v>0.12869471276420716</c:v>
                </c:pt>
                <c:pt idx="4">
                  <c:v>0.12061613923168184</c:v>
                </c:pt>
                <c:pt idx="5">
                  <c:v>0.11150090783584299</c:v>
                </c:pt>
                <c:pt idx="6">
                  <c:v>0.10396955919332326</c:v>
                </c:pt>
                <c:pt idx="7">
                  <c:v>9.7878837816572667E-2</c:v>
                </c:pt>
                <c:pt idx="8">
                  <c:v>9.3021826978351971E-2</c:v>
                </c:pt>
                <c:pt idx="9">
                  <c:v>8.918495744222571E-2</c:v>
                </c:pt>
              </c:numCache>
            </c:numRef>
          </c:yVal>
          <c:smooth val="0"/>
          <c:extLst>
            <c:ext xmlns:c16="http://schemas.microsoft.com/office/drawing/2014/chart" uri="{C3380CC4-5D6E-409C-BE32-E72D297353CC}">
              <c16:uniqueId val="{00000001-16A2-4706-95F1-E408B629DD82}"/>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equations!$I$28:$I$37</c:f>
              <c:numCache>
                <c:formatCode>0\.000</c:formatCode>
                <c:ptCount val="10"/>
                <c:pt idx="0">
                  <c:v>8.9151571605366187E-2</c:v>
                </c:pt>
                <c:pt idx="1">
                  <c:v>8.1652033949453418E-2</c:v>
                </c:pt>
                <c:pt idx="2">
                  <c:v>7.3899825096640712E-2</c:v>
                </c:pt>
                <c:pt idx="3">
                  <c:v>6.0213716071020162E-2</c:v>
                </c:pt>
                <c:pt idx="4">
                  <c:v>5.4684545680910267E-2</c:v>
                </c:pt>
                <c:pt idx="5">
                  <c:v>4.8784029119948932E-2</c:v>
                </c:pt>
                <c:pt idx="6">
                  <c:v>4.4150882013436553E-2</c:v>
                </c:pt>
                <c:pt idx="7">
                  <c:v>4.0553009623365374E-2</c:v>
                </c:pt>
                <c:pt idx="8">
                  <c:v>3.7775495218079713E-2</c:v>
                </c:pt>
                <c:pt idx="9">
                  <c:v>3.5637439631267205E-2</c:v>
                </c:pt>
              </c:numCache>
            </c:numRef>
          </c:yVal>
          <c:smooth val="0"/>
          <c:extLst>
            <c:ext xmlns:c16="http://schemas.microsoft.com/office/drawing/2014/chart" uri="{C3380CC4-5D6E-409C-BE32-E72D297353CC}">
              <c16:uniqueId val="{00000002-16A2-4706-95F1-E408B629DD82}"/>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kg biochar carbon per kg dry</a:t>
                </a:r>
                <a:r>
                  <a:rPr lang="fr-FR" sz="1100" baseline="0"/>
                  <a:t> biomass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69850</xdr:rowOff>
    </xdr:from>
    <xdr:to>
      <xdr:col>7</xdr:col>
      <xdr:colOff>628650</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19</xdr:row>
      <xdr:rowOff>69850</xdr:rowOff>
    </xdr:from>
    <xdr:to>
      <xdr:col>7</xdr:col>
      <xdr:colOff>615950</xdr:colOff>
      <xdr:row>36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0</xdr:row>
      <xdr:rowOff>171450</xdr:rowOff>
    </xdr:from>
    <xdr:to>
      <xdr:col>15</xdr:col>
      <xdr:colOff>622300</xdr:colOff>
      <xdr:row>17</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ubs.acs.org/doi/10.1021/acs.est.1c0242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workbookViewId="0">
      <selection activeCell="F5" sqref="F5"/>
    </sheetView>
  </sheetViews>
  <sheetFormatPr defaultRowHeight="14" x14ac:dyDescent="0.3"/>
  <cols>
    <col min="2" max="2" width="20.9140625" style="8" customWidth="1"/>
    <col min="3" max="3" width="18.1640625" style="8" customWidth="1"/>
    <col min="4" max="4" width="19.1640625" style="8" customWidth="1"/>
    <col min="5" max="5" width="3.9140625" style="8" customWidth="1"/>
    <col min="6" max="6" width="20.9140625" style="8" customWidth="1"/>
    <col min="7" max="7" width="22" style="8" customWidth="1"/>
    <col min="8" max="8" width="3.83203125" customWidth="1"/>
    <col min="9" max="9" width="28.83203125" customWidth="1"/>
  </cols>
  <sheetData>
    <row r="1" spans="1:9" x14ac:dyDescent="0.3">
      <c r="B1" s="10" t="s">
        <v>21</v>
      </c>
      <c r="C1" s="10"/>
      <c r="D1" s="10"/>
      <c r="F1" s="11" t="s">
        <v>29</v>
      </c>
      <c r="G1" s="11"/>
      <c r="I1" s="8" t="s">
        <v>34</v>
      </c>
    </row>
    <row r="2" spans="1:9" x14ac:dyDescent="0.3">
      <c r="A2" s="5" t="s">
        <v>23</v>
      </c>
      <c r="B2" s="8" t="s">
        <v>22</v>
      </c>
      <c r="C2" s="8" t="s">
        <v>26</v>
      </c>
      <c r="D2" s="8" t="s">
        <v>25</v>
      </c>
      <c r="F2" s="8" t="s">
        <v>30</v>
      </c>
      <c r="G2" s="8" t="s">
        <v>31</v>
      </c>
      <c r="I2" s="8" t="s">
        <v>35</v>
      </c>
    </row>
    <row r="3" spans="1:9" x14ac:dyDescent="0.3">
      <c r="A3" s="5" t="s">
        <v>24</v>
      </c>
      <c r="B3" s="8" t="s">
        <v>27</v>
      </c>
      <c r="C3" s="8" t="s">
        <v>28</v>
      </c>
      <c r="D3" s="8" t="s">
        <v>28</v>
      </c>
      <c r="F3" s="8" t="s">
        <v>28</v>
      </c>
      <c r="G3" s="8" t="s">
        <v>28</v>
      </c>
      <c r="I3" s="8" t="s">
        <v>36</v>
      </c>
    </row>
    <row r="5" spans="1:9" x14ac:dyDescent="0.3">
      <c r="A5" s="5" t="s">
        <v>32</v>
      </c>
      <c r="B5" s="8">
        <v>600</v>
      </c>
      <c r="C5" s="12">
        <v>2.1999999999999999E-2</v>
      </c>
      <c r="D5" s="12">
        <v>0.247</v>
      </c>
      <c r="F5" s="13">
        <f>0.1261+0.5391*EXP(-0.004*B5)+0.002733*D5</f>
        <v>0.17568109961832229</v>
      </c>
      <c r="G5" s="13">
        <f>(1-C5/(C5+F5))*(0.93 - 0.92*EXP(-0.0042*B5))</f>
        <v>0.7607151585147055</v>
      </c>
      <c r="I5" s="16">
        <f>G5*F5</f>
        <v>0.13364327554418981</v>
      </c>
    </row>
    <row r="7" spans="1:9" x14ac:dyDescent="0.3">
      <c r="A7" s="7" t="s">
        <v>33</v>
      </c>
    </row>
    <row r="8" spans="1:9" x14ac:dyDescent="0.3">
      <c r="A8" s="8">
        <v>1</v>
      </c>
      <c r="B8" s="8">
        <v>250</v>
      </c>
      <c r="C8" s="12">
        <v>2.1999999999999999E-2</v>
      </c>
      <c r="D8" s="12">
        <v>0.247</v>
      </c>
      <c r="E8" s="12"/>
      <c r="F8" s="13">
        <f>0.1261+0.5391*EXP(-0.004*B8)+0.002733*D8</f>
        <v>0.32509885773552455</v>
      </c>
      <c r="G8" s="13">
        <f>(1-C8/(C8+F8))*(0.93 - 0.92*EXP(-0.0042*B8))</f>
        <v>0.56951706920121925</v>
      </c>
      <c r="I8" s="16">
        <f>G8*F8</f>
        <v>0.18514934865820007</v>
      </c>
    </row>
    <row r="9" spans="1:9" x14ac:dyDescent="0.3">
      <c r="A9" s="8">
        <v>2</v>
      </c>
      <c r="B9" s="8">
        <v>300</v>
      </c>
      <c r="C9" s="12">
        <v>2.1999999999999999E-2</v>
      </c>
      <c r="D9" s="12">
        <v>0.247</v>
      </c>
      <c r="E9" s="12"/>
      <c r="F9" s="13">
        <f t="shared" ref="F9:F18" si="0">0.1261+0.5391*EXP(-0.004*B9)+0.002733*D9</f>
        <v>0.28914885064186813</v>
      </c>
      <c r="G9" s="13">
        <f t="shared" ref="G9:G18" si="1">(1-C9/(C9+F9))*(0.93 - 0.92*EXP(-0.0042*B9))</f>
        <v>0.62173346877196423</v>
      </c>
      <c r="I9" s="16">
        <f t="shared" ref="I9:I37" si="2">G9*F9</f>
        <v>0.17977351790099527</v>
      </c>
    </row>
    <row r="10" spans="1:9" x14ac:dyDescent="0.3">
      <c r="A10" s="8">
        <v>3</v>
      </c>
      <c r="B10" s="8">
        <v>350</v>
      </c>
      <c r="C10" s="12">
        <v>2.1999999999999999E-2</v>
      </c>
      <c r="D10" s="12">
        <v>0.247</v>
      </c>
      <c r="E10" s="12"/>
      <c r="F10" s="13">
        <f t="shared" si="0"/>
        <v>0.25971547426092001</v>
      </c>
      <c r="G10" s="13">
        <f t="shared" si="1"/>
        <v>0.66236120552712541</v>
      </c>
      <c r="I10" s="16">
        <f t="shared" si="2"/>
        <v>0.17202545462551208</v>
      </c>
    </row>
    <row r="11" spans="1:9" x14ac:dyDescent="0.3">
      <c r="A11" s="8">
        <v>4</v>
      </c>
      <c r="B11" s="8">
        <v>450</v>
      </c>
      <c r="C11" s="12">
        <v>2.1999999999999999E-2</v>
      </c>
      <c r="D11" s="12">
        <v>0.247</v>
      </c>
      <c r="E11" s="12"/>
      <c r="F11" s="13">
        <f t="shared" si="0"/>
        <v>0.21588768164025732</v>
      </c>
      <c r="G11" s="13">
        <f t="shared" si="1"/>
        <v>0.71786047761174476</v>
      </c>
      <c r="I11" s="16">
        <f t="shared" si="2"/>
        <v>0.15497723425276741</v>
      </c>
    </row>
    <row r="12" spans="1:9" x14ac:dyDescent="0.3">
      <c r="A12" s="8">
        <v>5</v>
      </c>
      <c r="B12" s="8">
        <v>500</v>
      </c>
      <c r="C12" s="12">
        <v>2.1999999999999999E-2</v>
      </c>
      <c r="D12" s="12">
        <v>0.247</v>
      </c>
      <c r="E12" s="12"/>
      <c r="F12" s="13">
        <f t="shared" si="0"/>
        <v>0.1997343021928579</v>
      </c>
      <c r="G12" s="13">
        <f t="shared" si="1"/>
        <v>0.73624536266345986</v>
      </c>
      <c r="I12" s="16">
        <f t="shared" si="2"/>
        <v>0.14705345375431375</v>
      </c>
    </row>
    <row r="13" spans="1:9" x14ac:dyDescent="0.3">
      <c r="A13" s="8">
        <v>6</v>
      </c>
      <c r="B13" s="8">
        <v>565</v>
      </c>
      <c r="C13" s="12">
        <v>2.1999999999999999E-2</v>
      </c>
      <c r="D13" s="12">
        <v>0.247</v>
      </c>
      <c r="E13" s="12"/>
      <c r="F13" s="13">
        <f t="shared" si="0"/>
        <v>0.18303039733129381</v>
      </c>
      <c r="G13" s="13">
        <f t="shared" si="1"/>
        <v>0.75366577121197886</v>
      </c>
      <c r="I13" s="16">
        <f t="shared" si="2"/>
        <v>0.13794374555992447</v>
      </c>
    </row>
    <row r="14" spans="1:9" x14ac:dyDescent="0.3">
      <c r="A14" s="8">
        <v>7</v>
      </c>
      <c r="B14" s="8">
        <v>630</v>
      </c>
      <c r="C14" s="12">
        <v>2.1999999999999999E-2</v>
      </c>
      <c r="D14" s="12">
        <v>0.247</v>
      </c>
      <c r="E14" s="12"/>
      <c r="F14" s="13">
        <f t="shared" si="0"/>
        <v>0.17015082499867293</v>
      </c>
      <c r="G14" s="13">
        <f t="shared" si="1"/>
        <v>0.76573330781886395</v>
      </c>
      <c r="I14" s="16">
        <f t="shared" si="2"/>
        <v>0.13029015405434247</v>
      </c>
    </row>
    <row r="15" spans="1:9" x14ac:dyDescent="0.3">
      <c r="A15" s="8">
        <v>8</v>
      </c>
      <c r="B15" s="8">
        <v>695</v>
      </c>
      <c r="C15" s="12">
        <v>2.1999999999999999E-2</v>
      </c>
      <c r="D15" s="12">
        <v>0.247</v>
      </c>
      <c r="E15" s="12"/>
      <c r="F15" s="13">
        <f t="shared" si="0"/>
        <v>0.16022001032713387</v>
      </c>
      <c r="G15" s="13">
        <f t="shared" si="1"/>
        <v>0.77404616517093494</v>
      </c>
      <c r="I15" s="16">
        <f t="shared" si="2"/>
        <v>0.12401768457736556</v>
      </c>
    </row>
    <row r="16" spans="1:9" x14ac:dyDescent="0.3">
      <c r="A16" s="8">
        <v>9</v>
      </c>
      <c r="B16" s="8">
        <v>760</v>
      </c>
      <c r="C16" s="12">
        <v>2.1999999999999999E-2</v>
      </c>
      <c r="D16" s="12">
        <v>0.247</v>
      </c>
      <c r="E16" s="12"/>
      <c r="F16" s="13">
        <f t="shared" si="0"/>
        <v>0.15256283992632233</v>
      </c>
      <c r="G16" s="13">
        <f t="shared" si="1"/>
        <v>0.77975469163680844</v>
      </c>
      <c r="I16" s="16">
        <f t="shared" si="2"/>
        <v>0.11896159020198524</v>
      </c>
    </row>
    <row r="17" spans="1:9" x14ac:dyDescent="0.3">
      <c r="A17" s="8">
        <v>10</v>
      </c>
      <c r="B17" s="8">
        <v>825</v>
      </c>
      <c r="C17" s="12">
        <v>2.1999999999999999E-2</v>
      </c>
      <c r="D17" s="12">
        <v>0.247</v>
      </c>
      <c r="E17" s="12"/>
      <c r="F17" s="13">
        <f t="shared" si="0"/>
        <v>0.14665876654600848</v>
      </c>
      <c r="G17" s="13">
        <f t="shared" si="1"/>
        <v>0.78367174161611597</v>
      </c>
      <c r="I17" s="16">
        <f t="shared" si="2"/>
        <v>0.11493233100238183</v>
      </c>
    </row>
    <row r="18" spans="1:9" x14ac:dyDescent="0.3">
      <c r="A18" s="8">
        <v>11</v>
      </c>
      <c r="B18" s="8">
        <v>250</v>
      </c>
      <c r="C18" s="12">
        <v>7.0000000000000007E-2</v>
      </c>
      <c r="D18" s="12">
        <v>0.11799999999999999</v>
      </c>
      <c r="E18" s="12"/>
      <c r="F18" s="13">
        <f t="shared" si="0"/>
        <v>0.32474630073552457</v>
      </c>
      <c r="G18" s="13">
        <f t="shared" si="1"/>
        <v>0.50023103184366002</v>
      </c>
      <c r="I18" s="16">
        <f t="shared" si="2"/>
        <v>0.16244817710434298</v>
      </c>
    </row>
    <row r="19" spans="1:9" x14ac:dyDescent="0.3">
      <c r="A19" s="8">
        <v>12</v>
      </c>
      <c r="B19" s="8">
        <v>300</v>
      </c>
      <c r="C19" s="12">
        <v>7.0000000000000007E-2</v>
      </c>
      <c r="D19" s="12">
        <v>0.11799999999999999</v>
      </c>
      <c r="E19" s="12"/>
      <c r="F19" s="13">
        <f t="shared" ref="F19:F28" si="3">0.1261+0.5391*EXP(-0.004*B19)+0.002733*D19</f>
        <v>0.28879629364186815</v>
      </c>
      <c r="G19" s="13">
        <f t="shared" ref="G19:G28" si="4">(1-C19/(C19+F19))*(0.93 - 0.92*EXP(-0.0042*B19))</f>
        <v>0.53851108136709869</v>
      </c>
      <c r="I19" s="16">
        <f t="shared" si="2"/>
        <v>0.15552000438389257</v>
      </c>
    </row>
    <row r="20" spans="1:9" x14ac:dyDescent="0.3">
      <c r="A20" s="8">
        <v>13</v>
      </c>
      <c r="B20" s="8">
        <v>350</v>
      </c>
      <c r="C20" s="12">
        <v>7.0000000000000007E-2</v>
      </c>
      <c r="D20" s="12">
        <v>0.11799999999999999</v>
      </c>
      <c r="E20" s="12"/>
      <c r="F20" s="13">
        <f t="shared" si="3"/>
        <v>0.25936291726092003</v>
      </c>
      <c r="G20" s="13">
        <f t="shared" si="4"/>
        <v>0.56577134298827669</v>
      </c>
      <c r="I20" s="16">
        <f t="shared" si="2"/>
        <v>0.14674010602006801</v>
      </c>
    </row>
    <row r="21" spans="1:9" x14ac:dyDescent="0.3">
      <c r="A21" s="8">
        <v>14</v>
      </c>
      <c r="B21" s="8">
        <v>450</v>
      </c>
      <c r="C21" s="12">
        <v>7.0000000000000007E-2</v>
      </c>
      <c r="D21" s="12">
        <v>0.11799999999999999</v>
      </c>
      <c r="E21" s="12"/>
      <c r="F21" s="13">
        <f t="shared" si="3"/>
        <v>0.21553512464025731</v>
      </c>
      <c r="G21" s="13">
        <f t="shared" si="4"/>
        <v>0.59709392136899886</v>
      </c>
      <c r="I21" s="16">
        <f t="shared" si="2"/>
        <v>0.12869471276420716</v>
      </c>
    </row>
    <row r="22" spans="1:9" x14ac:dyDescent="0.3">
      <c r="A22" s="8">
        <v>15</v>
      </c>
      <c r="B22" s="8">
        <v>500</v>
      </c>
      <c r="C22" s="12">
        <v>7.0000000000000007E-2</v>
      </c>
      <c r="D22" s="12">
        <v>0.11799999999999999</v>
      </c>
      <c r="E22" s="12"/>
      <c r="F22" s="13">
        <f t="shared" si="3"/>
        <v>0.1993817451928579</v>
      </c>
      <c r="G22" s="13">
        <f t="shared" si="4"/>
        <v>0.60495076475036524</v>
      </c>
      <c r="I22" s="16">
        <f t="shared" si="2"/>
        <v>0.12061613923168184</v>
      </c>
    </row>
    <row r="23" spans="1:9" x14ac:dyDescent="0.3">
      <c r="A23" s="8">
        <v>16</v>
      </c>
      <c r="B23" s="8">
        <v>565</v>
      </c>
      <c r="C23" s="12">
        <v>7.0000000000000007E-2</v>
      </c>
      <c r="D23" s="12">
        <v>0.11799999999999999</v>
      </c>
      <c r="E23" s="12"/>
      <c r="F23" s="13">
        <f t="shared" si="3"/>
        <v>0.18267784033129381</v>
      </c>
      <c r="G23" s="13">
        <f t="shared" si="4"/>
        <v>0.61036909366582992</v>
      </c>
      <c r="I23" s="16">
        <f t="shared" si="2"/>
        <v>0.11150090783584299</v>
      </c>
    </row>
    <row r="24" spans="1:9" x14ac:dyDescent="0.3">
      <c r="A24" s="8">
        <v>17</v>
      </c>
      <c r="B24" s="8">
        <v>630</v>
      </c>
      <c r="C24" s="12">
        <v>7.0000000000000007E-2</v>
      </c>
      <c r="D24" s="12">
        <v>0.11799999999999999</v>
      </c>
      <c r="E24" s="12"/>
      <c r="F24" s="13">
        <f t="shared" si="3"/>
        <v>0.16979826799867292</v>
      </c>
      <c r="G24" s="13">
        <f t="shared" si="4"/>
        <v>0.61231224805035023</v>
      </c>
      <c r="I24" s="16">
        <f t="shared" si="2"/>
        <v>0.10396955919332326</v>
      </c>
    </row>
    <row r="25" spans="1:9" x14ac:dyDescent="0.3">
      <c r="A25" s="8">
        <v>18</v>
      </c>
      <c r="B25" s="8">
        <v>695</v>
      </c>
      <c r="C25" s="12">
        <v>7.0000000000000007E-2</v>
      </c>
      <c r="D25" s="12">
        <v>0.11799999999999999</v>
      </c>
      <c r="E25" s="12"/>
      <c r="F25" s="13">
        <f t="shared" si="3"/>
        <v>0.15986745332713387</v>
      </c>
      <c r="G25" s="13">
        <f t="shared" si="4"/>
        <v>0.61224993442714681</v>
      </c>
      <c r="I25" s="16">
        <f t="shared" si="2"/>
        <v>9.7878837816572667E-2</v>
      </c>
    </row>
    <row r="26" spans="1:9" x14ac:dyDescent="0.3">
      <c r="A26" s="8">
        <v>19</v>
      </c>
      <c r="B26" s="8">
        <v>760</v>
      </c>
      <c r="C26" s="12">
        <v>7.0000000000000007E-2</v>
      </c>
      <c r="D26" s="12">
        <v>0.11799999999999999</v>
      </c>
      <c r="E26" s="12"/>
      <c r="F26" s="13">
        <f t="shared" si="3"/>
        <v>0.15221028292632233</v>
      </c>
      <c r="G26" s="13">
        <f t="shared" si="4"/>
        <v>0.61114022778197818</v>
      </c>
      <c r="I26" s="16">
        <f t="shared" si="2"/>
        <v>9.3021826978351971E-2</v>
      </c>
    </row>
    <row r="27" spans="1:9" x14ac:dyDescent="0.3">
      <c r="A27" s="8">
        <v>20</v>
      </c>
      <c r="B27" s="8">
        <v>825</v>
      </c>
      <c r="C27" s="12">
        <v>7.0000000000000007E-2</v>
      </c>
      <c r="D27" s="12">
        <v>0.11799999999999999</v>
      </c>
      <c r="E27" s="12"/>
      <c r="F27" s="13">
        <f t="shared" si="3"/>
        <v>0.14630620954600848</v>
      </c>
      <c r="G27" s="13">
        <f t="shared" si="4"/>
        <v>0.60957739059038352</v>
      </c>
      <c r="I27" s="16">
        <f t="shared" si="2"/>
        <v>8.918495744222571E-2</v>
      </c>
    </row>
    <row r="28" spans="1:9" x14ac:dyDescent="0.3">
      <c r="A28" s="8">
        <v>21</v>
      </c>
      <c r="B28" s="8">
        <v>250</v>
      </c>
      <c r="C28" s="12">
        <v>0.39400000000000002</v>
      </c>
      <c r="D28" s="12">
        <v>0.06</v>
      </c>
      <c r="E28" s="12"/>
      <c r="F28" s="12">
        <f t="shared" si="3"/>
        <v>0.32458778673552457</v>
      </c>
      <c r="G28" s="12">
        <f t="shared" si="4"/>
        <v>0.27466089375077823</v>
      </c>
      <c r="I28" s="16">
        <f t="shared" si="2"/>
        <v>8.9151571605366187E-2</v>
      </c>
    </row>
    <row r="29" spans="1:9" x14ac:dyDescent="0.3">
      <c r="A29" s="8">
        <v>22</v>
      </c>
      <c r="B29" s="8">
        <v>300</v>
      </c>
      <c r="C29" s="12">
        <v>0.39400000000000002</v>
      </c>
      <c r="D29" s="12">
        <v>0.06</v>
      </c>
      <c r="E29" s="12"/>
      <c r="F29" s="12">
        <f t="shared" ref="F29:F37" si="5">0.1261+0.5391*EXP(-0.004*B29)+0.002733*D29</f>
        <v>0.28863777964186815</v>
      </c>
      <c r="G29" s="12">
        <f t="shared" ref="G29:G37" si="6">(1-C29/(C29+F29))*(0.93 - 0.92*EXP(-0.0042*B29))</f>
        <v>0.28288754871508665</v>
      </c>
      <c r="I29" s="16">
        <f t="shared" si="2"/>
        <v>8.1652033949453418E-2</v>
      </c>
    </row>
    <row r="30" spans="1:9" x14ac:dyDescent="0.3">
      <c r="A30" s="8">
        <v>23</v>
      </c>
      <c r="B30" s="8">
        <v>350</v>
      </c>
      <c r="C30" s="12">
        <v>0.39400000000000002</v>
      </c>
      <c r="D30" s="12">
        <v>0.06</v>
      </c>
      <c r="E30" s="12"/>
      <c r="F30" s="12">
        <f t="shared" si="5"/>
        <v>0.25920440326092004</v>
      </c>
      <c r="G30" s="12">
        <f t="shared" si="6"/>
        <v>0.28510250662004283</v>
      </c>
      <c r="I30" s="16">
        <f t="shared" si="2"/>
        <v>7.3899825096640712E-2</v>
      </c>
    </row>
    <row r="31" spans="1:9" x14ac:dyDescent="0.3">
      <c r="A31" s="8">
        <v>24</v>
      </c>
      <c r="B31" s="8">
        <v>450</v>
      </c>
      <c r="C31" s="12">
        <v>0.39400000000000002</v>
      </c>
      <c r="D31" s="12">
        <v>0.06</v>
      </c>
      <c r="E31" s="12"/>
      <c r="F31" s="12">
        <f t="shared" si="5"/>
        <v>0.21537661064025732</v>
      </c>
      <c r="G31" s="12">
        <f t="shared" si="6"/>
        <v>0.27957407209641205</v>
      </c>
      <c r="I31" s="16">
        <f t="shared" si="2"/>
        <v>6.0213716071020162E-2</v>
      </c>
    </row>
    <row r="32" spans="1:9" x14ac:dyDescent="0.3">
      <c r="A32" s="8">
        <v>25</v>
      </c>
      <c r="B32" s="8">
        <v>500</v>
      </c>
      <c r="C32" s="12">
        <v>0.39400000000000002</v>
      </c>
      <c r="D32" s="12">
        <v>0.06</v>
      </c>
      <c r="E32" s="12"/>
      <c r="F32" s="12">
        <f t="shared" si="5"/>
        <v>0.1992232311928579</v>
      </c>
      <c r="G32" s="12">
        <f t="shared" si="6"/>
        <v>0.27448880009366444</v>
      </c>
      <c r="I32" s="16">
        <f t="shared" si="2"/>
        <v>5.4684545680910267E-2</v>
      </c>
    </row>
    <row r="33" spans="1:9" x14ac:dyDescent="0.3">
      <c r="A33" s="8">
        <v>26</v>
      </c>
      <c r="B33" s="8">
        <v>565</v>
      </c>
      <c r="C33" s="12">
        <v>0.39400000000000002</v>
      </c>
      <c r="D33" s="12">
        <v>0.06</v>
      </c>
      <c r="E33" s="12"/>
      <c r="F33" s="12">
        <f t="shared" si="5"/>
        <v>0.18251932633129381</v>
      </c>
      <c r="G33" s="12">
        <f t="shared" si="6"/>
        <v>0.26728144411074717</v>
      </c>
      <c r="I33" s="16">
        <f t="shared" si="2"/>
        <v>4.8784029119948932E-2</v>
      </c>
    </row>
    <row r="34" spans="1:9" x14ac:dyDescent="0.3">
      <c r="A34" s="8">
        <v>27</v>
      </c>
      <c r="B34" s="8">
        <v>630</v>
      </c>
      <c r="C34" s="12">
        <v>0.39400000000000002</v>
      </c>
      <c r="D34" s="12">
        <v>0.06</v>
      </c>
      <c r="E34" s="12"/>
      <c r="F34" s="12">
        <f t="shared" si="5"/>
        <v>0.16963975399867293</v>
      </c>
      <c r="G34" s="12">
        <f t="shared" si="6"/>
        <v>0.26026259159620063</v>
      </c>
      <c r="I34" s="16">
        <f t="shared" si="2"/>
        <v>4.4150882013436553E-2</v>
      </c>
    </row>
    <row r="35" spans="1:9" x14ac:dyDescent="0.3">
      <c r="A35" s="8">
        <v>28</v>
      </c>
      <c r="B35" s="8">
        <v>695</v>
      </c>
      <c r="C35" s="12">
        <v>0.39400000000000002</v>
      </c>
      <c r="D35" s="12">
        <v>0.06</v>
      </c>
      <c r="E35" s="12"/>
      <c r="F35" s="12">
        <f t="shared" si="5"/>
        <v>0.15970893932713387</v>
      </c>
      <c r="G35" s="12">
        <f t="shared" si="6"/>
        <v>0.25391822019617905</v>
      </c>
      <c r="I35" s="16">
        <f t="shared" si="2"/>
        <v>4.0553009623365374E-2</v>
      </c>
    </row>
    <row r="36" spans="1:9" x14ac:dyDescent="0.3">
      <c r="A36" s="8">
        <v>29</v>
      </c>
      <c r="B36" s="8">
        <v>760</v>
      </c>
      <c r="C36" s="12">
        <v>0.39400000000000002</v>
      </c>
      <c r="D36" s="12">
        <v>0.06</v>
      </c>
      <c r="E36" s="12"/>
      <c r="F36" s="12">
        <f t="shared" si="5"/>
        <v>0.15205176892632233</v>
      </c>
      <c r="G36" s="12">
        <f t="shared" si="6"/>
        <v>0.24843838045964511</v>
      </c>
      <c r="I36" s="16">
        <f t="shared" si="2"/>
        <v>3.7775495218079713E-2</v>
      </c>
    </row>
    <row r="37" spans="1:9" x14ac:dyDescent="0.3">
      <c r="A37" s="8">
        <v>30</v>
      </c>
      <c r="B37" s="8">
        <v>825</v>
      </c>
      <c r="C37" s="12">
        <v>0.39400000000000002</v>
      </c>
      <c r="D37" s="12">
        <v>0.06</v>
      </c>
      <c r="E37" s="12"/>
      <c r="F37" s="12">
        <f t="shared" si="5"/>
        <v>0.14614769554600848</v>
      </c>
      <c r="G37" s="12">
        <f t="shared" si="6"/>
        <v>0.24384537503739323</v>
      </c>
      <c r="I37" s="16">
        <f t="shared" si="2"/>
        <v>3.5637439631267205E-2</v>
      </c>
    </row>
  </sheetData>
  <mergeCells count="2">
    <mergeCell ref="B1:D1"/>
    <mergeCell ref="F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workbookViewId="0">
      <selection activeCell="I13" sqref="I13"/>
    </sheetView>
  </sheetViews>
  <sheetFormatPr defaultRowHeight="14" x14ac:dyDescent="0.3"/>
  <cols>
    <col min="1" max="1" width="2.83203125" customWidth="1"/>
    <col min="2" max="2" width="15.5" customWidth="1"/>
    <col min="11" max="11" width="8.6640625" customWidth="1"/>
  </cols>
  <sheetData>
    <row r="2" spans="2:11" x14ac:dyDescent="0.3">
      <c r="B2" t="s">
        <v>18</v>
      </c>
    </row>
    <row r="3" spans="2:11" x14ac:dyDescent="0.3">
      <c r="B3" s="1" t="s">
        <v>0</v>
      </c>
    </row>
    <row r="4" spans="2:11" x14ac:dyDescent="0.3">
      <c r="B4" s="3" t="s">
        <v>1</v>
      </c>
      <c r="C4" s="3" t="s">
        <v>2</v>
      </c>
      <c r="D4" s="3" t="s">
        <v>3</v>
      </c>
      <c r="E4" s="4" t="s">
        <v>4</v>
      </c>
      <c r="F4" s="3" t="s">
        <v>5</v>
      </c>
      <c r="G4" s="3" t="s">
        <v>3</v>
      </c>
      <c r="H4" s="4" t="s">
        <v>4</v>
      </c>
      <c r="I4" s="3" t="s">
        <v>6</v>
      </c>
      <c r="J4" s="3" t="s">
        <v>3</v>
      </c>
      <c r="K4" s="4" t="s">
        <v>4</v>
      </c>
    </row>
    <row r="5" spans="2:11" x14ac:dyDescent="0.3">
      <c r="B5" s="6" t="s">
        <v>7</v>
      </c>
      <c r="C5" s="2">
        <v>5.8</v>
      </c>
      <c r="D5" s="2">
        <v>4.4000000000000004</v>
      </c>
      <c r="E5" s="2">
        <v>20</v>
      </c>
      <c r="F5" s="2">
        <v>49</v>
      </c>
      <c r="G5" s="2">
        <v>2.2000000000000002</v>
      </c>
      <c r="H5" s="2">
        <v>18</v>
      </c>
      <c r="I5" s="2">
        <v>17.7</v>
      </c>
      <c r="J5" s="2">
        <v>2.7</v>
      </c>
      <c r="K5" s="2">
        <v>13</v>
      </c>
    </row>
    <row r="6" spans="2:11" x14ac:dyDescent="0.3">
      <c r="B6" s="6" t="s">
        <v>8</v>
      </c>
      <c r="C6" s="2">
        <v>3.9</v>
      </c>
      <c r="D6" s="2">
        <v>2.6</v>
      </c>
      <c r="E6" s="2">
        <v>6</v>
      </c>
      <c r="F6" s="2">
        <v>48.3</v>
      </c>
      <c r="G6" s="2">
        <v>1.2</v>
      </c>
      <c r="H6" s="2">
        <v>6</v>
      </c>
      <c r="I6" s="2">
        <v>23.3</v>
      </c>
      <c r="J6" s="2">
        <v>2.1</v>
      </c>
      <c r="K6" s="2">
        <v>6</v>
      </c>
    </row>
    <row r="7" spans="2:11" x14ac:dyDescent="0.3">
      <c r="B7" s="14" t="s">
        <v>9</v>
      </c>
      <c r="C7" s="15">
        <v>7</v>
      </c>
      <c r="D7" s="15">
        <v>5.4</v>
      </c>
      <c r="E7" s="15">
        <v>495</v>
      </c>
      <c r="F7" s="15">
        <v>48.9</v>
      </c>
      <c r="G7" s="15">
        <v>2.4</v>
      </c>
      <c r="H7" s="15">
        <v>390</v>
      </c>
      <c r="I7" s="15">
        <v>11.8</v>
      </c>
      <c r="J7" s="15">
        <v>7.1</v>
      </c>
      <c r="K7" s="15">
        <v>294</v>
      </c>
    </row>
    <row r="8" spans="2:11" x14ac:dyDescent="0.3">
      <c r="B8" s="6" t="s">
        <v>10</v>
      </c>
      <c r="C8" s="2">
        <v>5.2</v>
      </c>
      <c r="D8" s="2">
        <v>3.9</v>
      </c>
      <c r="E8" s="2">
        <v>29</v>
      </c>
      <c r="F8" s="2">
        <v>47.7</v>
      </c>
      <c r="G8" s="2">
        <v>2.4</v>
      </c>
      <c r="H8" s="2">
        <v>18</v>
      </c>
      <c r="I8" s="2">
        <v>9.5</v>
      </c>
      <c r="J8" s="2">
        <v>4.8</v>
      </c>
      <c r="K8" s="2">
        <v>28</v>
      </c>
    </row>
    <row r="9" spans="2:11" x14ac:dyDescent="0.3">
      <c r="B9" s="6" t="s">
        <v>11</v>
      </c>
      <c r="C9" s="2">
        <v>28.5</v>
      </c>
      <c r="D9" s="2">
        <v>15.2</v>
      </c>
      <c r="E9" s="2">
        <v>30</v>
      </c>
      <c r="F9" s="2">
        <v>45.2</v>
      </c>
      <c r="G9" s="2">
        <v>9.9</v>
      </c>
      <c r="H9" s="2">
        <v>36</v>
      </c>
      <c r="I9" s="2">
        <v>11.3</v>
      </c>
      <c r="J9" s="2">
        <v>11.3</v>
      </c>
      <c r="K9" s="2">
        <v>5</v>
      </c>
    </row>
    <row r="10" spans="2:11" x14ac:dyDescent="0.3">
      <c r="B10" s="6" t="s">
        <v>12</v>
      </c>
      <c r="C10" s="2">
        <v>32.700000000000003</v>
      </c>
      <c r="D10" s="2">
        <v>14.1</v>
      </c>
      <c r="E10" s="2">
        <v>16</v>
      </c>
      <c r="F10" s="2">
        <v>48.4</v>
      </c>
      <c r="G10" s="2">
        <v>9.1999999999999993</v>
      </c>
      <c r="H10" s="2">
        <v>12</v>
      </c>
      <c r="I10" s="2">
        <v>23.5</v>
      </c>
      <c r="J10" s="2">
        <v>6.4</v>
      </c>
      <c r="K10" s="2">
        <v>4</v>
      </c>
    </row>
    <row r="11" spans="2:11" x14ac:dyDescent="0.3">
      <c r="B11" s="6" t="s">
        <v>13</v>
      </c>
      <c r="C11" s="2">
        <v>3.8</v>
      </c>
      <c r="D11" s="2">
        <v>3.2</v>
      </c>
      <c r="E11" s="2">
        <v>119</v>
      </c>
      <c r="F11" s="2">
        <v>50.6</v>
      </c>
      <c r="G11" s="2">
        <v>4.3</v>
      </c>
      <c r="H11" s="2">
        <v>119</v>
      </c>
      <c r="I11" s="2">
        <v>33.200000000000003</v>
      </c>
      <c r="J11" s="2">
        <v>14.8</v>
      </c>
      <c r="K11" s="2">
        <v>53</v>
      </c>
    </row>
    <row r="12" spans="2:11" x14ac:dyDescent="0.3">
      <c r="B12" s="6" t="s">
        <v>14</v>
      </c>
      <c r="C12" s="2">
        <v>17.899999999999999</v>
      </c>
      <c r="D12" s="2">
        <v>3.9</v>
      </c>
      <c r="E12" s="2">
        <v>42</v>
      </c>
      <c r="F12" s="2">
        <v>48.3</v>
      </c>
      <c r="G12" s="2">
        <v>3.2</v>
      </c>
      <c r="H12" s="2">
        <v>33</v>
      </c>
      <c r="I12" s="2">
        <v>17.899999999999999</v>
      </c>
      <c r="J12" s="2">
        <v>9.6</v>
      </c>
      <c r="K12" s="2">
        <v>13</v>
      </c>
    </row>
    <row r="13" spans="2:11" x14ac:dyDescent="0.3">
      <c r="B13" s="14" t="s">
        <v>15</v>
      </c>
      <c r="C13" s="15">
        <v>39.4</v>
      </c>
      <c r="D13" s="15">
        <v>9.9</v>
      </c>
      <c r="E13" s="15">
        <v>54</v>
      </c>
      <c r="F13" s="15">
        <v>51.1</v>
      </c>
      <c r="G13" s="15">
        <v>5.6</v>
      </c>
      <c r="H13" s="15">
        <v>56</v>
      </c>
      <c r="I13" s="15">
        <v>6</v>
      </c>
      <c r="J13" s="15">
        <v>9.6999999999999993</v>
      </c>
      <c r="K13" s="15">
        <v>13</v>
      </c>
    </row>
    <row r="14" spans="2:11" x14ac:dyDescent="0.3">
      <c r="B14" s="6" t="s">
        <v>16</v>
      </c>
      <c r="C14" s="2">
        <v>7.2</v>
      </c>
      <c r="D14" s="2">
        <v>3.8</v>
      </c>
      <c r="E14" s="2">
        <v>104</v>
      </c>
      <c r="F14" s="2">
        <v>48.8</v>
      </c>
      <c r="G14" s="2">
        <v>1.5</v>
      </c>
      <c r="H14" s="2">
        <v>69</v>
      </c>
      <c r="I14" s="2">
        <v>12.3</v>
      </c>
      <c r="J14" s="2">
        <v>7</v>
      </c>
      <c r="K14" s="2">
        <v>42</v>
      </c>
    </row>
    <row r="15" spans="2:11" x14ac:dyDescent="0.3">
      <c r="B15" s="14" t="s">
        <v>17</v>
      </c>
      <c r="C15" s="15">
        <v>2.2000000000000002</v>
      </c>
      <c r="D15" s="15">
        <v>3.9</v>
      </c>
      <c r="E15" s="15">
        <v>507</v>
      </c>
      <c r="F15" s="15">
        <v>50.7</v>
      </c>
      <c r="G15" s="15">
        <v>2.1</v>
      </c>
      <c r="H15" s="15">
        <v>488</v>
      </c>
      <c r="I15" s="15">
        <v>24.7</v>
      </c>
      <c r="J15" s="15">
        <v>6.8</v>
      </c>
      <c r="K15" s="15">
        <v>136</v>
      </c>
    </row>
    <row r="16" spans="2:11" x14ac:dyDescent="0.3">
      <c r="B16" s="7" t="s">
        <v>20</v>
      </c>
    </row>
    <row r="17" spans="2:11" ht="14" customHeight="1" x14ac:dyDescent="0.3">
      <c r="B17" s="9" t="s">
        <v>19</v>
      </c>
      <c r="C17" s="9"/>
      <c r="D17" s="9"/>
      <c r="E17" s="9"/>
      <c r="F17" s="9"/>
      <c r="G17" s="9"/>
      <c r="H17" s="9"/>
      <c r="I17" s="9"/>
      <c r="J17" s="9"/>
      <c r="K17" s="9"/>
    </row>
    <row r="18" spans="2:11" x14ac:dyDescent="0.3">
      <c r="B18" s="9"/>
      <c r="C18" s="9"/>
      <c r="D18" s="9"/>
      <c r="E18" s="9"/>
      <c r="F18" s="9"/>
      <c r="G18" s="9"/>
      <c r="H18" s="9"/>
      <c r="I18" s="9"/>
      <c r="J18" s="9"/>
      <c r="K18" s="9"/>
    </row>
    <row r="19" spans="2:11" x14ac:dyDescent="0.3">
      <c r="B19" s="9"/>
      <c r="C19" s="9"/>
      <c r="D19" s="9"/>
      <c r="E19" s="9"/>
      <c r="F19" s="9"/>
      <c r="G19" s="9"/>
      <c r="H19" s="9"/>
      <c r="I19" s="9"/>
      <c r="J19" s="9"/>
      <c r="K19" s="9"/>
    </row>
    <row r="20" spans="2:11" x14ac:dyDescent="0.3">
      <c r="B20" s="9"/>
      <c r="C20" s="9"/>
      <c r="D20" s="9"/>
      <c r="E20" s="9"/>
      <c r="F20" s="9"/>
      <c r="G20" s="9"/>
      <c r="H20" s="9"/>
      <c r="I20" s="9"/>
      <c r="J20" s="9"/>
      <c r="K20" s="9"/>
    </row>
    <row r="21" spans="2:11" x14ac:dyDescent="0.3">
      <c r="B21" s="9"/>
      <c r="C21" s="9"/>
      <c r="D21" s="9"/>
      <c r="E21" s="9"/>
      <c r="F21" s="9"/>
      <c r="G21" s="9"/>
      <c r="H21" s="9"/>
      <c r="I21" s="9"/>
      <c r="J21" s="9"/>
      <c r="K21" s="9"/>
    </row>
  </sheetData>
  <mergeCells count="1">
    <mergeCell ref="B17:K21"/>
  </mergeCells>
  <hyperlinks>
    <hyperlink ref="B3" r:id="rId1" location="t1fn1" display="t1fn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2" sqref="I12"/>
    </sheetView>
  </sheetViews>
  <sheetFormatPr defaultRowHeight="1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equations</vt:lpstr>
      <vt:lpstr>data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2021-11-09T14:25:43Z</dcterms:modified>
</cp:coreProperties>
</file>