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Regions (2)" sheetId="4" r:id="rId1"/>
    <sheet name="Regions" sheetId="3" r:id="rId2"/>
    <sheet name="DemandAndConversions" sheetId="1" r:id="rId3"/>
    <sheet name="FeedMgmt" sheetId="5" r:id="rId4"/>
    <sheet name="SheepHerd" sheetId="2" r:id="rId5"/>
    <sheet name="CropProduction" sheetId="7" r:id="rId6"/>
    <sheet name="GeoDistributor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6" i="1"/>
  <c r="D45" i="1"/>
  <c r="V3" i="7" l="1"/>
  <c r="U3" i="7"/>
  <c r="V2" i="7"/>
  <c r="U2" i="7"/>
  <c r="V3" i="6"/>
  <c r="U3" i="6"/>
  <c r="V2" i="6"/>
  <c r="U2" i="6"/>
  <c r="I9" i="5" l="1"/>
  <c r="I8" i="5"/>
  <c r="I7" i="5"/>
  <c r="I6" i="5"/>
  <c r="I5" i="5"/>
  <c r="I4" i="5"/>
  <c r="I3" i="5"/>
  <c r="I2" i="5"/>
  <c r="K4" i="5"/>
  <c r="E39" i="1" l="1"/>
  <c r="F39" i="1"/>
  <c r="I41" i="1"/>
  <c r="E41" i="1"/>
  <c r="F41" i="1"/>
  <c r="H41" i="1"/>
  <c r="J41" i="1"/>
  <c r="K41" i="1"/>
  <c r="L41" i="1"/>
  <c r="M41" i="1"/>
  <c r="O41" i="1"/>
  <c r="P41" i="1"/>
  <c r="Q41" i="1"/>
  <c r="R41" i="1"/>
  <c r="S41" i="1"/>
  <c r="T41" i="1"/>
  <c r="H39" i="1"/>
  <c r="I39" i="1"/>
  <c r="J39" i="1"/>
  <c r="K39" i="1"/>
  <c r="L39" i="1"/>
  <c r="M39" i="1"/>
  <c r="O39" i="1"/>
  <c r="P39" i="1"/>
  <c r="Q39" i="1"/>
  <c r="R39" i="1"/>
  <c r="S39" i="1"/>
  <c r="T39" i="1"/>
  <c r="T40" i="1"/>
  <c r="S40" i="1"/>
  <c r="R40" i="1"/>
  <c r="Q40" i="1"/>
  <c r="P40" i="1"/>
  <c r="O40" i="1"/>
  <c r="M40" i="1"/>
  <c r="L40" i="1"/>
  <c r="K40" i="1"/>
  <c r="J40" i="1"/>
  <c r="I40" i="1"/>
  <c r="E40" i="1"/>
  <c r="F40" i="1"/>
  <c r="H40" i="1"/>
  <c r="U6" i="2"/>
  <c r="U5" i="2"/>
  <c r="U4" i="2"/>
  <c r="S13" i="2"/>
  <c r="R13" i="2"/>
  <c r="Q13" i="2"/>
  <c r="P13" i="2"/>
  <c r="O13" i="2"/>
  <c r="N13" i="2"/>
  <c r="L13" i="2"/>
  <c r="K13" i="2"/>
  <c r="J13" i="2"/>
  <c r="I13" i="2"/>
  <c r="H13" i="2"/>
  <c r="G13" i="2"/>
  <c r="E13" i="2"/>
  <c r="T21" i="1"/>
  <c r="S21" i="1"/>
  <c r="R21" i="1"/>
  <c r="Q21" i="1"/>
  <c r="P21" i="1"/>
  <c r="O21" i="1"/>
  <c r="T20" i="1"/>
  <c r="S20" i="1"/>
  <c r="R20" i="1"/>
  <c r="Q20" i="1"/>
  <c r="P20" i="1"/>
  <c r="O20" i="1"/>
  <c r="T19" i="1"/>
  <c r="S19" i="1"/>
  <c r="R19" i="1"/>
  <c r="Q19" i="1"/>
  <c r="P19" i="1"/>
  <c r="O19" i="1"/>
  <c r="T18" i="1"/>
  <c r="S18" i="1"/>
  <c r="R18" i="1"/>
  <c r="Q18" i="1"/>
  <c r="P18" i="1"/>
  <c r="O18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H19" i="1"/>
  <c r="H20" i="1"/>
  <c r="H21" i="1"/>
  <c r="H18" i="1"/>
  <c r="I11" i="1"/>
  <c r="I10" i="1"/>
  <c r="I9" i="1"/>
  <c r="T11" i="1"/>
  <c r="T10" i="1"/>
  <c r="T9" i="1"/>
  <c r="R11" i="1"/>
  <c r="R10" i="1"/>
  <c r="R9" i="1"/>
  <c r="P11" i="1"/>
  <c r="P10" i="1"/>
  <c r="P9" i="1"/>
  <c r="M11" i="1"/>
  <c r="M10" i="1"/>
  <c r="M9" i="1"/>
  <c r="K11" i="1"/>
  <c r="K10" i="1"/>
  <c r="K9" i="1"/>
  <c r="F32" i="1"/>
  <c r="F31" i="1"/>
  <c r="F30" i="1"/>
  <c r="F29" i="1"/>
  <c r="H4" i="1"/>
  <c r="J4" i="1"/>
  <c r="V14" i="1"/>
  <c r="J14" i="1"/>
  <c r="F13" i="1"/>
  <c r="P16" i="1"/>
  <c r="P15" i="1"/>
  <c r="P14" i="1"/>
  <c r="O16" i="1"/>
  <c r="O15" i="1"/>
  <c r="O14" i="1"/>
  <c r="I16" i="1"/>
  <c r="I15" i="1"/>
  <c r="I14" i="1"/>
  <c r="H14" i="1"/>
  <c r="S11" i="1"/>
  <c r="S10" i="1"/>
  <c r="S9" i="1"/>
  <c r="Q11" i="1"/>
  <c r="Q10" i="1"/>
  <c r="Q9" i="1"/>
  <c r="O11" i="1"/>
  <c r="O10" i="1"/>
  <c r="O9" i="1"/>
  <c r="L11" i="1"/>
  <c r="L10" i="1"/>
  <c r="L9" i="1"/>
  <c r="J11" i="1"/>
  <c r="J10" i="1"/>
  <c r="J9" i="1"/>
  <c r="H11" i="1"/>
  <c r="H10" i="1"/>
  <c r="H9" i="1"/>
  <c r="H8" i="1"/>
  <c r="T8" i="1"/>
  <c r="R8" i="1"/>
  <c r="P8" i="1"/>
  <c r="M8" i="1"/>
  <c r="K8" i="1"/>
  <c r="I8" i="1"/>
  <c r="J16" i="1"/>
  <c r="J15" i="1"/>
  <c r="E6" i="2"/>
  <c r="E5" i="2"/>
  <c r="E4" i="2"/>
  <c r="F33" i="1"/>
  <c r="K3" i="1"/>
  <c r="R16" i="1"/>
  <c r="Q16" i="1"/>
  <c r="R15" i="1"/>
  <c r="Q15" i="1"/>
  <c r="R14" i="1"/>
  <c r="Q14" i="1"/>
  <c r="K16" i="1"/>
  <c r="K15" i="1"/>
  <c r="K14" i="1"/>
  <c r="S8" i="1"/>
  <c r="Q8" i="1"/>
  <c r="O8" i="1"/>
  <c r="L8" i="1"/>
  <c r="J8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M5" i="1"/>
  <c r="L5" i="1"/>
  <c r="K5" i="1"/>
  <c r="J5" i="1"/>
  <c r="I5" i="1"/>
  <c r="H5" i="1"/>
  <c r="M4" i="1"/>
  <c r="L4" i="1"/>
  <c r="K4" i="1"/>
  <c r="I4" i="1"/>
  <c r="M3" i="1"/>
  <c r="L3" i="1"/>
  <c r="J3" i="1"/>
  <c r="I3" i="1"/>
  <c r="H3" i="1"/>
  <c r="T33" i="1"/>
  <c r="S33" i="1"/>
  <c r="R33" i="1"/>
  <c r="Q33" i="1"/>
  <c r="P33" i="1"/>
  <c r="O33" i="1"/>
  <c r="M33" i="1"/>
  <c r="L33" i="1"/>
  <c r="K33" i="1"/>
  <c r="J33" i="1"/>
  <c r="I33" i="1"/>
  <c r="H33" i="1"/>
  <c r="H26" i="1"/>
  <c r="H16" i="1"/>
  <c r="H15" i="1"/>
  <c r="E10" i="2" l="1"/>
  <c r="F3" i="1" l="1"/>
  <c r="F8" i="1"/>
  <c r="F5" i="1"/>
  <c r="F4" i="1"/>
  <c r="F21" i="1"/>
  <c r="F20" i="1"/>
  <c r="F19" i="1"/>
  <c r="F11" i="1"/>
  <c r="F10" i="1"/>
  <c r="F9" i="1"/>
  <c r="T26" i="1"/>
  <c r="S26" i="1"/>
  <c r="R26" i="1"/>
  <c r="Q26" i="1"/>
  <c r="P26" i="1"/>
  <c r="O26" i="1"/>
  <c r="M26" i="1"/>
  <c r="L26" i="1"/>
  <c r="K26" i="1"/>
  <c r="J26" i="1"/>
  <c r="I26" i="1"/>
  <c r="F26" i="1"/>
  <c r="E26" i="1"/>
  <c r="E13" i="1" l="1"/>
  <c r="E32" i="1"/>
  <c r="E31" i="1"/>
  <c r="E30" i="1"/>
  <c r="E29" i="1"/>
  <c r="V2" i="2"/>
  <c r="U2" i="2"/>
  <c r="S6" i="2" l="1"/>
  <c r="S5" i="2"/>
  <c r="S4" i="2"/>
  <c r="R6" i="2"/>
  <c r="R5" i="2"/>
  <c r="R4" i="2"/>
  <c r="L6" i="2"/>
  <c r="L5" i="2"/>
  <c r="L4" i="2"/>
  <c r="L10" i="2" s="1"/>
  <c r="K6" i="2"/>
  <c r="K5" i="2"/>
  <c r="K4" i="2"/>
  <c r="K10" i="2" s="1"/>
  <c r="J6" i="2"/>
  <c r="J5" i="2"/>
  <c r="J4" i="2"/>
  <c r="J10" i="2" l="1"/>
  <c r="S10" i="2"/>
  <c r="R10" i="2"/>
  <c r="T24" i="1"/>
  <c r="S24" i="1"/>
  <c r="M24" i="1"/>
  <c r="L24" i="1"/>
  <c r="R24" i="1"/>
  <c r="Q24" i="1"/>
  <c r="P24" i="1"/>
  <c r="O24" i="1"/>
  <c r="K24" i="1"/>
  <c r="J24" i="1"/>
  <c r="I24" i="1"/>
  <c r="H24" i="1"/>
  <c r="T27" i="1" l="1"/>
  <c r="S27" i="1"/>
  <c r="M27" i="1"/>
  <c r="L27" i="1"/>
  <c r="R27" i="1"/>
  <c r="Q27" i="1"/>
  <c r="P27" i="1"/>
  <c r="O27" i="1"/>
  <c r="K27" i="1"/>
  <c r="J27" i="1"/>
  <c r="I27" i="1"/>
  <c r="H27" i="1"/>
  <c r="W14" i="1"/>
  <c r="S31" i="1" l="1"/>
  <c r="S32" i="1"/>
  <c r="T31" i="1"/>
  <c r="T32" i="1"/>
  <c r="S28" i="1"/>
  <c r="T28" i="1"/>
  <c r="L32" i="1"/>
  <c r="L31" i="1"/>
  <c r="M31" i="1"/>
  <c r="M32" i="1"/>
  <c r="L28" i="1"/>
  <c r="M28" i="1"/>
  <c r="H4" i="2"/>
  <c r="I4" i="2"/>
  <c r="H5" i="2"/>
  <c r="I5" i="2"/>
  <c r="H6" i="2"/>
  <c r="I6" i="2"/>
  <c r="P4" i="2"/>
  <c r="P5" i="2"/>
  <c r="P6" i="2"/>
  <c r="Q4" i="2"/>
  <c r="Q5" i="2"/>
  <c r="Q6" i="2"/>
  <c r="O6" i="2"/>
  <c r="N6" i="2"/>
  <c r="O5" i="2"/>
  <c r="N5" i="2"/>
  <c r="O4" i="2"/>
  <c r="V4" i="2" s="1"/>
  <c r="N4" i="2"/>
  <c r="G6" i="2"/>
  <c r="G5" i="2"/>
  <c r="G4" i="2"/>
  <c r="D6" i="2"/>
  <c r="D5" i="2"/>
  <c r="D4" i="2"/>
  <c r="V6" i="2" l="1"/>
  <c r="V5" i="2"/>
  <c r="G10" i="2"/>
  <c r="N10" i="2"/>
  <c r="O10" i="2"/>
  <c r="H10" i="2"/>
  <c r="M13" i="1"/>
  <c r="M29" i="1"/>
  <c r="M30" i="1"/>
  <c r="S30" i="1"/>
  <c r="S29" i="1"/>
  <c r="S13" i="1"/>
  <c r="L30" i="1"/>
  <c r="L13" i="1"/>
  <c r="L29" i="1"/>
  <c r="T30" i="1"/>
  <c r="T13" i="1"/>
  <c r="T29" i="1"/>
  <c r="I10" i="2"/>
  <c r="Q10" i="2"/>
  <c r="P10" i="2"/>
  <c r="P28" i="1"/>
  <c r="O28" i="1"/>
  <c r="W21" i="1"/>
  <c r="W20" i="1"/>
  <c r="W19" i="1"/>
  <c r="W18" i="1"/>
  <c r="W16" i="1"/>
  <c r="W15" i="1"/>
  <c r="W8" i="1"/>
  <c r="Q28" i="1" l="1"/>
  <c r="R28" i="1"/>
  <c r="R32" i="1"/>
  <c r="R31" i="1"/>
  <c r="R30" i="1" l="1"/>
  <c r="R29" i="1"/>
  <c r="R13" i="1"/>
  <c r="O32" i="1"/>
  <c r="O31" i="1"/>
  <c r="Q32" i="1"/>
  <c r="Q31" i="1"/>
  <c r="V8" i="1"/>
  <c r="V15" i="1"/>
  <c r="V16" i="1"/>
  <c r="V18" i="1"/>
  <c r="V19" i="1"/>
  <c r="V20" i="1"/>
  <c r="V21" i="1"/>
  <c r="O30" i="1" l="1"/>
  <c r="O13" i="1"/>
  <c r="O29" i="1"/>
  <c r="W5" i="1"/>
  <c r="P32" i="1"/>
  <c r="W4" i="1"/>
  <c r="P31" i="1"/>
  <c r="W3" i="1"/>
  <c r="W13" i="1" s="1"/>
  <c r="P13" i="1"/>
  <c r="P29" i="1"/>
  <c r="P30" i="1"/>
  <c r="Q29" i="1"/>
  <c r="Q13" i="1"/>
  <c r="Q30" i="1"/>
  <c r="I28" i="1"/>
  <c r="K28" i="1"/>
  <c r="H28" i="1"/>
  <c r="W10" i="1"/>
  <c r="W9" i="1"/>
  <c r="W11" i="1"/>
  <c r="J31" i="1"/>
  <c r="J28" i="1"/>
  <c r="K31" i="1"/>
  <c r="K32" i="1"/>
  <c r="V5" i="1" l="1"/>
  <c r="V3" i="1"/>
  <c r="I30" i="1"/>
  <c r="K29" i="1"/>
  <c r="K30" i="1"/>
  <c r="V10" i="1"/>
  <c r="J32" i="1"/>
  <c r="I32" i="1" l="1"/>
  <c r="K13" i="1"/>
  <c r="V4" i="1"/>
  <c r="I31" i="1"/>
  <c r="J30" i="1"/>
  <c r="J29" i="1"/>
  <c r="J13" i="1"/>
  <c r="V9" i="1"/>
  <c r="V11" i="1"/>
  <c r="I13" i="1"/>
  <c r="I29" i="1"/>
  <c r="V13" i="1"/>
  <c r="H32" i="1" l="1"/>
  <c r="H31" i="1"/>
  <c r="H29" i="1" l="1"/>
  <c r="H30" i="1"/>
  <c r="H13" i="1"/>
</calcChain>
</file>

<file path=xl/sharedStrings.xml><?xml version="1.0" encoding="utf-8"?>
<sst xmlns="http://schemas.openxmlformats.org/spreadsheetml/2006/main" count="1596" uniqueCount="112">
  <si>
    <t>f_food</t>
  </si>
  <si>
    <t>parameter</t>
  </si>
  <si>
    <t>val_is</t>
  </si>
  <si>
    <t>y_0</t>
  </si>
  <si>
    <t>Bovine meat and products</t>
  </si>
  <si>
    <t>consumption</t>
  </si>
  <si>
    <t>Pig meat and products</t>
  </si>
  <si>
    <t>Mutton/goat meat</t>
  </si>
  <si>
    <t>Poultry meat and products</t>
  </si>
  <si>
    <t>Peas, dry</t>
  </si>
  <si>
    <t>Broad beans and horse beans, dry</t>
  </si>
  <si>
    <t>Rape and mustard oil and products</t>
  </si>
  <si>
    <t>abs</t>
  </si>
  <si>
    <t>y_1</t>
  </si>
  <si>
    <t>f_sub_system</t>
  </si>
  <si>
    <t>other sheep</t>
  </si>
  <si>
    <t>max_share_sub_system</t>
  </si>
  <si>
    <t>Rött kött</t>
  </si>
  <si>
    <t>Substitut</t>
  </si>
  <si>
    <t>Scenario beskrivning</t>
  </si>
  <si>
    <t>reduktion rött kött</t>
  </si>
  <si>
    <t>g/vecka (på gaffeln)</t>
  </si>
  <si>
    <t>Rekomendation</t>
  </si>
  <si>
    <t>g/dag</t>
  </si>
  <si>
    <t>enhet</t>
  </si>
  <si>
    <t>substitut</t>
  </si>
  <si>
    <t>fågel</t>
  </si>
  <si>
    <t>ursprung</t>
  </si>
  <si>
    <t>nuvarande andelar</t>
  </si>
  <si>
    <t>jordbrukspolitik</t>
  </si>
  <si>
    <t>ingen</t>
  </si>
  <si>
    <t>rött kött på gaffeln</t>
  </si>
  <si>
    <t>Import</t>
  </si>
  <si>
    <t>share_imported</t>
  </si>
  <si>
    <t>%</t>
  </si>
  <si>
    <t>veg</t>
  </si>
  <si>
    <t>svenskt</t>
  </si>
  <si>
    <t>f_land_use</t>
  </si>
  <si>
    <t>cropland</t>
  </si>
  <si>
    <t>max_land_use_factor</t>
  </si>
  <si>
    <t>rel</t>
  </si>
  <si>
    <t>drop</t>
  </si>
  <si>
    <t>autumn lamb</t>
  </si>
  <si>
    <t>spring lamb</t>
  </si>
  <si>
    <t>winter lamb</t>
  </si>
  <si>
    <t>Baslinje</t>
  </si>
  <si>
    <t xml:space="preserve">   de som INTE följer</t>
  </si>
  <si>
    <t xml:space="preserve">   de som följer</t>
  </si>
  <si>
    <t>följsamhet</t>
  </si>
  <si>
    <t>svenskt (alla)</t>
  </si>
  <si>
    <t>y_1120</t>
  </si>
  <si>
    <t>y_1110</t>
  </si>
  <si>
    <t>y_1210</t>
  </si>
  <si>
    <t>y_1220</t>
  </si>
  <si>
    <t>y_1310</t>
  </si>
  <si>
    <t>y_1320</t>
  </si>
  <si>
    <t>y_2110</t>
  </si>
  <si>
    <t>y_2120</t>
  </si>
  <si>
    <t>y_2210</t>
  </si>
  <si>
    <t>y_2220</t>
  </si>
  <si>
    <t>y_2310</t>
  </si>
  <si>
    <t>y_2320</t>
  </si>
  <si>
    <t>semi-natural grasslands</t>
  </si>
  <si>
    <t>f_crop</t>
  </si>
  <si>
    <t>f_region</t>
  </si>
  <si>
    <t>Semi-natural pastures</t>
  </si>
  <si>
    <t>x0_crops</t>
  </si>
  <si>
    <t>new</t>
  </si>
  <si>
    <t>y_2121</t>
  </si>
  <si>
    <t>y_1121</t>
  </si>
  <si>
    <t xml:space="preserve">   gris</t>
  </si>
  <si>
    <t xml:space="preserve">   nöt</t>
  </si>
  <si>
    <t xml:space="preserve">   lamm</t>
  </si>
  <si>
    <t>rött kött (raw weight)</t>
  </si>
  <si>
    <t>Konsumtion rött kött (2016-2020)</t>
  </si>
  <si>
    <t>Konsumtion rött kött (2023)</t>
  </si>
  <si>
    <t>cattle</t>
  </si>
  <si>
    <t>dairy</t>
  </si>
  <si>
    <t>cows</t>
  </si>
  <si>
    <t>grazing</t>
  </si>
  <si>
    <t>max_crop_in_crop_prod</t>
  </si>
  <si>
    <t>Based on 4 weeks grazing for cows with dry period coinciding with grazing period</t>
  </si>
  <si>
    <t>Hessle &amp; Danielsson (2024)</t>
  </si>
  <si>
    <t>beef</t>
  </si>
  <si>
    <t>calves, suckling</t>
  </si>
  <si>
    <t>same as suckler cows</t>
  </si>
  <si>
    <t>horses</t>
  </si>
  <si>
    <t>Cederberg &amp; Henriksson (2020)</t>
  </si>
  <si>
    <t>sheep</t>
  </si>
  <si>
    <t>Ahlgren et al. (2022)</t>
  </si>
  <si>
    <t>lambs</t>
  </si>
  <si>
    <t>f_species</t>
  </si>
  <si>
    <t>f_breed</t>
  </si>
  <si>
    <t>f_animal</t>
  </si>
  <si>
    <t>f_crop_group</t>
  </si>
  <si>
    <t>f_crop_prod</t>
  </si>
  <si>
    <t>unit</t>
  </si>
  <si>
    <t>description</t>
  </si>
  <si>
    <t>source</t>
  </si>
  <si>
    <t>default</t>
  </si>
  <si>
    <t>factor</t>
  </si>
  <si>
    <t>fallow_factor</t>
  </si>
  <si>
    <t>Fallow</t>
  </si>
  <si>
    <t>Ley not harvested</t>
  </si>
  <si>
    <t>Ley for fodder</t>
  </si>
  <si>
    <t>Ley for grazing</t>
  </si>
  <si>
    <t>yield</t>
  </si>
  <si>
    <t>rå--&gt;tillagad</t>
  </si>
  <si>
    <t>Ersättningsfaktor</t>
  </si>
  <si>
    <t>kg/kg kött</t>
  </si>
  <si>
    <t>recept</t>
  </si>
  <si>
    <t>Vegetabilisk ersättning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</si>
</sst>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charset val="1"/>
    </font>
    <font>
      <sz val="11"/>
      <color theme="2" tint="-0.249977111117893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0" xfId="0" applyNumberFormat="1" applyFill="1" applyAlignment="1" applyProtection="1"/>
    <xf numFmtId="0" fontId="4" fillId="0" borderId="0" xfId="0" applyNumberFormat="1" applyFont="1" applyFill="1" applyAlignment="1" applyProtection="1"/>
    <xf numFmtId="1" fontId="4" fillId="0" borderId="0" xfId="0" applyNumberFormat="1" applyFont="1" applyFill="1" applyAlignment="1" applyProtection="1"/>
    <xf numFmtId="1" fontId="0" fillId="0" borderId="0" xfId="0" applyNumberFormat="1"/>
    <xf numFmtId="0" fontId="0" fillId="0" borderId="0" xfId="0" applyFill="1"/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9" fontId="5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9" fontId="5" fillId="0" borderId="0" xfId="0" applyNumberFormat="1" applyFont="1" applyFill="1" applyAlignment="1">
      <alignment horizontal="center" vertical="center" wrapText="1"/>
    </xf>
    <xf numFmtId="165" fontId="5" fillId="4" borderId="0" xfId="0" applyNumberFormat="1" applyFont="1" applyFill="1" applyAlignment="1">
      <alignment horizontal="center" vertical="center" wrapText="1"/>
    </xf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0" fontId="8" fillId="0" borderId="0" xfId="0" applyFont="1"/>
    <xf numFmtId="164" fontId="2" fillId="0" borderId="0" xfId="0" applyNumberFormat="1" applyFont="1"/>
    <xf numFmtId="0" fontId="7" fillId="0" borderId="0" xfId="0" applyFont="1"/>
    <xf numFmtId="0" fontId="0" fillId="0" borderId="0" xfId="0" applyFont="1"/>
    <xf numFmtId="0" fontId="0" fillId="0" borderId="0" xfId="0" applyFont="1" applyAlignment="1" applyProtection="1"/>
    <xf numFmtId="0" fontId="9" fillId="0" borderId="0" xfId="0" applyFont="1" applyAlignment="1" applyProtection="1"/>
    <xf numFmtId="0" fontId="10" fillId="0" borderId="0" xfId="0" applyFont="1" applyAlignment="1" applyProtection="1"/>
    <xf numFmtId="0" fontId="11" fillId="0" borderId="0" xfId="0" applyFont="1" applyAlignment="1" applyProtection="1"/>
    <xf numFmtId="0" fontId="12" fillId="0" borderId="0" xfId="0" applyFont="1" applyAlignment="1" applyProtection="1"/>
    <xf numFmtId="0" fontId="13" fillId="0" borderId="0" xfId="0" applyFont="1"/>
    <xf numFmtId="0" fontId="14" fillId="0" borderId="0" xfId="0" applyFont="1"/>
    <xf numFmtId="1" fontId="9" fillId="0" borderId="0" xfId="0" applyNumberFormat="1" applyFont="1" applyAlignment="1" applyProtection="1"/>
    <xf numFmtId="1" fontId="7" fillId="0" borderId="0" xfId="0" applyNumberFormat="1" applyFont="1"/>
    <xf numFmtId="2" fontId="0" fillId="0" borderId="0" xfId="0" applyNumberFormat="1"/>
    <xf numFmtId="2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workbookViewId="0">
      <selection activeCell="L11" sqref="L11"/>
    </sheetView>
  </sheetViews>
  <sheetFormatPr defaultRowHeight="15" x14ac:dyDescent="0.25"/>
  <cols>
    <col min="1" max="1" width="22.28515625" style="2" bestFit="1" customWidth="1"/>
    <col min="2" max="3" width="22.28515625" style="2" customWidth="1"/>
    <col min="4" max="4" width="20.140625" style="2" bestFit="1" customWidth="1"/>
    <col min="5" max="16384" width="9.140625" style="2"/>
  </cols>
  <sheetData>
    <row r="1" spans="1:9" x14ac:dyDescent="0.25">
      <c r="A1" s="1" t="s">
        <v>37</v>
      </c>
      <c r="B1" s="1" t="s">
        <v>63</v>
      </c>
      <c r="C1" s="1" t="s">
        <v>64</v>
      </c>
      <c r="D1" s="1" t="s">
        <v>1</v>
      </c>
      <c r="E1" s="1" t="s">
        <v>2</v>
      </c>
      <c r="F1" s="1" t="s">
        <v>13</v>
      </c>
      <c r="G1" s="1"/>
      <c r="H1" s="1"/>
      <c r="I1" s="1"/>
    </row>
    <row r="2" spans="1:9" x14ac:dyDescent="0.25">
      <c r="A2" s="2" t="s">
        <v>62</v>
      </c>
      <c r="D2" s="2" t="s">
        <v>39</v>
      </c>
      <c r="E2" s="2" t="s">
        <v>40</v>
      </c>
      <c r="F2" s="2">
        <v>1</v>
      </c>
    </row>
    <row r="4" spans="1:9" x14ac:dyDescent="0.25">
      <c r="B4" s="2" t="s">
        <v>65</v>
      </c>
      <c r="C4" s="2">
        <v>1011</v>
      </c>
      <c r="D4" s="2" t="s">
        <v>66</v>
      </c>
      <c r="E4" s="2" t="s">
        <v>40</v>
      </c>
      <c r="F4" s="2">
        <v>2.0789307182992016</v>
      </c>
    </row>
    <row r="5" spans="1:9" x14ac:dyDescent="0.25">
      <c r="B5" s="2" t="s">
        <v>65</v>
      </c>
      <c r="C5" s="2">
        <v>111</v>
      </c>
      <c r="D5" s="2" t="s">
        <v>66</v>
      </c>
      <c r="E5" s="2" t="s">
        <v>40</v>
      </c>
      <c r="F5" s="2">
        <v>5.6763155846622917</v>
      </c>
    </row>
    <row r="6" spans="1:9" x14ac:dyDescent="0.25">
      <c r="B6" s="2" t="s">
        <v>65</v>
      </c>
      <c r="C6" s="2">
        <v>1111</v>
      </c>
      <c r="D6" s="2" t="s">
        <v>66</v>
      </c>
      <c r="E6" s="2" t="s">
        <v>40</v>
      </c>
      <c r="F6" s="2">
        <v>1.9022530816927921</v>
      </c>
    </row>
    <row r="7" spans="1:9" x14ac:dyDescent="0.25">
      <c r="B7" s="2" t="s">
        <v>65</v>
      </c>
      <c r="C7" s="2">
        <v>1112</v>
      </c>
      <c r="D7" s="2" t="s">
        <v>66</v>
      </c>
      <c r="E7" s="2" t="s">
        <v>40</v>
      </c>
      <c r="F7" s="2">
        <v>1.7691610970980132</v>
      </c>
    </row>
    <row r="8" spans="1:9" x14ac:dyDescent="0.25">
      <c r="B8" s="2" t="s">
        <v>65</v>
      </c>
      <c r="C8" s="2">
        <v>112</v>
      </c>
      <c r="D8" s="2" t="s">
        <v>66</v>
      </c>
      <c r="E8" s="2" t="s">
        <v>40</v>
      </c>
      <c r="F8" s="2">
        <v>4.8374351663336874</v>
      </c>
    </row>
    <row r="9" spans="1:9" x14ac:dyDescent="0.25">
      <c r="B9" s="2" t="s">
        <v>65</v>
      </c>
      <c r="C9" s="2">
        <v>1121</v>
      </c>
      <c r="D9" s="2" t="s">
        <v>66</v>
      </c>
      <c r="E9" s="2" t="s">
        <v>40</v>
      </c>
      <c r="F9" s="2">
        <v>1.7745277806859083</v>
      </c>
    </row>
    <row r="10" spans="1:9" x14ac:dyDescent="0.25">
      <c r="B10" s="2" t="s">
        <v>65</v>
      </c>
      <c r="C10" s="2">
        <v>1122</v>
      </c>
      <c r="D10" s="2" t="s">
        <v>66</v>
      </c>
      <c r="E10" s="2" t="s">
        <v>40</v>
      </c>
      <c r="F10" s="2">
        <v>2.0008076505154477</v>
      </c>
    </row>
    <row r="11" spans="1:9" x14ac:dyDescent="0.25">
      <c r="B11" s="2" t="s">
        <v>65</v>
      </c>
      <c r="C11" s="2">
        <v>1123</v>
      </c>
      <c r="D11" s="2" t="s">
        <v>66</v>
      </c>
      <c r="E11" s="2" t="s">
        <v>40</v>
      </c>
      <c r="F11" s="2">
        <v>4.4744434442141561</v>
      </c>
    </row>
    <row r="12" spans="1:9" x14ac:dyDescent="0.25">
      <c r="B12" s="2" t="s">
        <v>65</v>
      </c>
      <c r="C12" s="2">
        <v>1124</v>
      </c>
      <c r="D12" s="2" t="s">
        <v>66</v>
      </c>
      <c r="E12" s="2" t="s">
        <v>40</v>
      </c>
      <c r="F12" s="2">
        <v>2.3537833981583409</v>
      </c>
    </row>
    <row r="13" spans="1:9" x14ac:dyDescent="0.25">
      <c r="B13" s="2" t="s">
        <v>65</v>
      </c>
      <c r="C13" s="2">
        <v>1131</v>
      </c>
      <c r="D13" s="2" t="s">
        <v>66</v>
      </c>
      <c r="E13" s="2" t="s">
        <v>40</v>
      </c>
      <c r="F13" s="2">
        <v>2.5969232236751232</v>
      </c>
    </row>
    <row r="14" spans="1:9" x14ac:dyDescent="0.25">
      <c r="B14" s="2" t="s">
        <v>65</v>
      </c>
      <c r="C14" s="2">
        <v>1211</v>
      </c>
      <c r="D14" s="2" t="s">
        <v>66</v>
      </c>
      <c r="E14" s="2" t="s">
        <v>40</v>
      </c>
      <c r="F14" s="2">
        <v>2.7564109877733869</v>
      </c>
    </row>
    <row r="15" spans="1:9" x14ac:dyDescent="0.25">
      <c r="B15" s="2" t="s">
        <v>65</v>
      </c>
      <c r="C15" s="2">
        <v>1212</v>
      </c>
      <c r="D15" s="2" t="s">
        <v>66</v>
      </c>
      <c r="E15" s="2" t="s">
        <v>40</v>
      </c>
      <c r="F15" s="2">
        <v>3.1568546413457974</v>
      </c>
    </row>
    <row r="16" spans="1:9" x14ac:dyDescent="0.25">
      <c r="B16" s="2" t="s">
        <v>65</v>
      </c>
      <c r="C16" s="2">
        <v>1213</v>
      </c>
      <c r="D16" s="2" t="s">
        <v>66</v>
      </c>
      <c r="E16" s="2" t="s">
        <v>40</v>
      </c>
      <c r="F16" s="2">
        <v>2.2370423069603165</v>
      </c>
    </row>
    <row r="17" spans="2:6" x14ac:dyDescent="0.25">
      <c r="B17" s="2" t="s">
        <v>65</v>
      </c>
      <c r="C17" s="2">
        <v>1214</v>
      </c>
      <c r="D17" s="2" t="s">
        <v>66</v>
      </c>
      <c r="E17" s="2" t="s">
        <v>40</v>
      </c>
      <c r="F17" s="2">
        <v>4.4507772559117136</v>
      </c>
    </row>
    <row r="18" spans="2:6" x14ac:dyDescent="0.25">
      <c r="B18" s="2" t="s">
        <v>65</v>
      </c>
      <c r="C18" s="2">
        <v>1215</v>
      </c>
      <c r="D18" s="2" t="s">
        <v>66</v>
      </c>
      <c r="E18" s="2" t="s">
        <v>40</v>
      </c>
      <c r="F18" s="2">
        <v>2.4608369468400326</v>
      </c>
    </row>
    <row r="19" spans="2:6" x14ac:dyDescent="0.25">
      <c r="B19" s="2" t="s">
        <v>65</v>
      </c>
      <c r="C19" s="2">
        <v>1216</v>
      </c>
      <c r="D19" s="2" t="s">
        <v>66</v>
      </c>
      <c r="E19" s="2" t="s">
        <v>40</v>
      </c>
      <c r="F19" s="2">
        <v>4.3772178571079268</v>
      </c>
    </row>
    <row r="20" spans="2:6" x14ac:dyDescent="0.25">
      <c r="B20" s="2" t="s">
        <v>65</v>
      </c>
      <c r="C20" s="2">
        <v>1221</v>
      </c>
      <c r="D20" s="2" t="s">
        <v>66</v>
      </c>
      <c r="E20" s="2" t="s">
        <v>40</v>
      </c>
      <c r="F20" s="2">
        <v>2.2769046377554258</v>
      </c>
    </row>
    <row r="21" spans="2:6" x14ac:dyDescent="0.25">
      <c r="B21" s="2" t="s">
        <v>65</v>
      </c>
      <c r="C21" s="2">
        <v>1222</v>
      </c>
      <c r="D21" s="2" t="s">
        <v>66</v>
      </c>
      <c r="E21" s="2" t="s">
        <v>40</v>
      </c>
      <c r="F21" s="2">
        <v>3.4636964280921338</v>
      </c>
    </row>
    <row r="22" spans="2:6" x14ac:dyDescent="0.25">
      <c r="B22" s="2" t="s">
        <v>65</v>
      </c>
      <c r="C22" s="2">
        <v>1311</v>
      </c>
      <c r="D22" s="2" t="s">
        <v>66</v>
      </c>
      <c r="E22" s="2" t="s">
        <v>40</v>
      </c>
      <c r="F22" s="2">
        <v>1.9306469824394155</v>
      </c>
    </row>
    <row r="23" spans="2:6" x14ac:dyDescent="0.25">
      <c r="B23" s="2" t="s">
        <v>65</v>
      </c>
      <c r="C23" s="2">
        <v>1321</v>
      </c>
      <c r="D23" s="2" t="s">
        <v>66</v>
      </c>
      <c r="E23" s="2" t="s">
        <v>40</v>
      </c>
      <c r="F23" s="2">
        <v>3.5480901319443667</v>
      </c>
    </row>
    <row r="24" spans="2:6" x14ac:dyDescent="0.25">
      <c r="B24" s="2" t="s">
        <v>65</v>
      </c>
      <c r="C24" s="2">
        <v>1322</v>
      </c>
      <c r="D24" s="2" t="s">
        <v>66</v>
      </c>
      <c r="E24" s="2" t="s">
        <v>40</v>
      </c>
      <c r="F24" s="2">
        <v>1.5798011926647999</v>
      </c>
    </row>
    <row r="25" spans="2:6" x14ac:dyDescent="0.25">
      <c r="B25" s="2" t="s">
        <v>65</v>
      </c>
      <c r="C25" s="2">
        <v>1331</v>
      </c>
      <c r="D25" s="2" t="s">
        <v>66</v>
      </c>
      <c r="E25" s="2" t="s">
        <v>40</v>
      </c>
      <c r="F25" s="2">
        <v>3.1795855439705103</v>
      </c>
    </row>
    <row r="26" spans="2:6" x14ac:dyDescent="0.25">
      <c r="B26" s="2" t="s">
        <v>65</v>
      </c>
      <c r="C26" s="2">
        <v>1411</v>
      </c>
      <c r="D26" s="2" t="s">
        <v>66</v>
      </c>
      <c r="E26" s="2" t="s">
        <v>40</v>
      </c>
      <c r="F26" s="2">
        <v>4.7042838126241531</v>
      </c>
    </row>
    <row r="27" spans="2:6" x14ac:dyDescent="0.25">
      <c r="B27" s="2" t="s">
        <v>65</v>
      </c>
      <c r="C27" s="2">
        <v>1412</v>
      </c>
      <c r="D27" s="2" t="s">
        <v>66</v>
      </c>
      <c r="E27" s="2" t="s">
        <v>40</v>
      </c>
      <c r="F27" s="2">
        <v>7.0166370419808892</v>
      </c>
    </row>
    <row r="28" spans="2:6" x14ac:dyDescent="0.25">
      <c r="B28" s="2" t="s">
        <v>65</v>
      </c>
      <c r="C28" s="2">
        <v>1421</v>
      </c>
      <c r="D28" s="2" t="s">
        <v>66</v>
      </c>
      <c r="E28" s="2" t="s">
        <v>40</v>
      </c>
      <c r="F28" s="2">
        <v>3.6572090681001437</v>
      </c>
    </row>
    <row r="29" spans="2:6" x14ac:dyDescent="0.25">
      <c r="B29" s="2" t="s">
        <v>65</v>
      </c>
      <c r="C29" s="2">
        <v>1511</v>
      </c>
      <c r="D29" s="2" t="s">
        <v>66</v>
      </c>
      <c r="E29" s="2" t="s">
        <v>40</v>
      </c>
      <c r="F29" s="2">
        <v>1.9389923562572957</v>
      </c>
    </row>
    <row r="30" spans="2:6" x14ac:dyDescent="0.25">
      <c r="B30" s="2" t="s">
        <v>65</v>
      </c>
      <c r="C30" s="2">
        <v>1512</v>
      </c>
      <c r="D30" s="2" t="s">
        <v>66</v>
      </c>
      <c r="E30" s="2" t="s">
        <v>40</v>
      </c>
      <c r="F30" s="2">
        <v>4.9741147782926092</v>
      </c>
    </row>
    <row r="31" spans="2:6" x14ac:dyDescent="0.25">
      <c r="B31" s="2" t="s">
        <v>65</v>
      </c>
      <c r="C31" s="2">
        <v>1521</v>
      </c>
      <c r="D31" s="2" t="s">
        <v>66</v>
      </c>
      <c r="E31" s="2" t="s">
        <v>40</v>
      </c>
      <c r="F31" s="2">
        <v>3.7006969158503815</v>
      </c>
    </row>
    <row r="32" spans="2:6" x14ac:dyDescent="0.25">
      <c r="B32" s="2" t="s">
        <v>65</v>
      </c>
      <c r="C32" s="2">
        <v>1522</v>
      </c>
      <c r="D32" s="2" t="s">
        <v>66</v>
      </c>
      <c r="E32" s="2" t="s">
        <v>40</v>
      </c>
      <c r="F32" s="2">
        <v>5.5419385415680908</v>
      </c>
    </row>
    <row r="33" spans="2:6" x14ac:dyDescent="0.25">
      <c r="B33" s="2" t="s">
        <v>65</v>
      </c>
      <c r="C33" s="2">
        <v>1611</v>
      </c>
      <c r="D33" s="2" t="s">
        <v>66</v>
      </c>
      <c r="E33" s="2" t="s">
        <v>40</v>
      </c>
      <c r="F33" s="2">
        <v>2.5557295284071602</v>
      </c>
    </row>
    <row r="34" spans="2:6" x14ac:dyDescent="0.25">
      <c r="B34" s="2" t="s">
        <v>65</v>
      </c>
      <c r="C34" s="2">
        <v>1612</v>
      </c>
      <c r="D34" s="2" t="s">
        <v>66</v>
      </c>
      <c r="E34" s="2" t="s">
        <v>40</v>
      </c>
      <c r="F34" s="2">
        <v>2.1391147708219602</v>
      </c>
    </row>
    <row r="35" spans="2:6" x14ac:dyDescent="0.25">
      <c r="B35" s="2" t="s">
        <v>65</v>
      </c>
      <c r="C35" s="2">
        <v>1613</v>
      </c>
      <c r="D35" s="2" t="s">
        <v>66</v>
      </c>
      <c r="E35" s="2" t="s">
        <v>40</v>
      </c>
      <c r="F35" s="2">
        <v>1.9754295513234661</v>
      </c>
    </row>
    <row r="36" spans="2:6" x14ac:dyDescent="0.25">
      <c r="B36" s="2" t="s">
        <v>65</v>
      </c>
      <c r="C36" s="2">
        <v>1614</v>
      </c>
      <c r="D36" s="2" t="s">
        <v>66</v>
      </c>
      <c r="E36" s="2" t="s">
        <v>40</v>
      </c>
      <c r="F36" s="2">
        <v>2.7246755174742532</v>
      </c>
    </row>
    <row r="37" spans="2:6" x14ac:dyDescent="0.25">
      <c r="B37" s="2" t="s">
        <v>65</v>
      </c>
      <c r="C37" s="2">
        <v>1615</v>
      </c>
      <c r="D37" s="2" t="s">
        <v>66</v>
      </c>
      <c r="E37" s="2" t="s">
        <v>40</v>
      </c>
      <c r="F37" s="2">
        <v>2.2038668497451317</v>
      </c>
    </row>
    <row r="38" spans="2:6" x14ac:dyDescent="0.25">
      <c r="B38" s="2" t="s">
        <v>65</v>
      </c>
      <c r="C38" s="2">
        <v>1616</v>
      </c>
      <c r="D38" s="2" t="s">
        <v>66</v>
      </c>
      <c r="E38" s="2" t="s">
        <v>40</v>
      </c>
      <c r="F38" s="2">
        <v>2.6842160962862502</v>
      </c>
    </row>
    <row r="39" spans="2:6" x14ac:dyDescent="0.25">
      <c r="B39" s="2" t="s">
        <v>65</v>
      </c>
      <c r="C39" s="2">
        <v>1617</v>
      </c>
      <c r="D39" s="2" t="s">
        <v>66</v>
      </c>
      <c r="E39" s="2" t="s">
        <v>40</v>
      </c>
      <c r="F39" s="2">
        <v>3.9584139066696067</v>
      </c>
    </row>
    <row r="40" spans="2:6" x14ac:dyDescent="0.25">
      <c r="B40" s="2" t="s">
        <v>65</v>
      </c>
      <c r="C40" s="2">
        <v>1621</v>
      </c>
      <c r="D40" s="2" t="s">
        <v>66</v>
      </c>
      <c r="E40" s="2" t="s">
        <v>40</v>
      </c>
      <c r="F40" s="2">
        <v>3.8915435893663233</v>
      </c>
    </row>
    <row r="41" spans="2:6" x14ac:dyDescent="0.25">
      <c r="B41" s="2" t="s">
        <v>65</v>
      </c>
      <c r="C41" s="2">
        <v>1622</v>
      </c>
      <c r="D41" s="2" t="s">
        <v>66</v>
      </c>
      <c r="E41" s="2" t="s">
        <v>40</v>
      </c>
      <c r="F41" s="2">
        <v>2.0007795271083473</v>
      </c>
    </row>
    <row r="42" spans="2:6" x14ac:dyDescent="0.25">
      <c r="B42" s="2" t="s">
        <v>65</v>
      </c>
      <c r="C42" s="2">
        <v>1623</v>
      </c>
      <c r="D42" s="2" t="s">
        <v>66</v>
      </c>
      <c r="E42" s="2" t="s">
        <v>40</v>
      </c>
      <c r="F42" s="2">
        <v>2.053869033350967</v>
      </c>
    </row>
    <row r="43" spans="2:6" x14ac:dyDescent="0.25">
      <c r="B43" s="2" t="s">
        <v>65</v>
      </c>
      <c r="C43" s="2">
        <v>1711</v>
      </c>
      <c r="D43" s="2" t="s">
        <v>66</v>
      </c>
      <c r="E43" s="2" t="s">
        <v>40</v>
      </c>
      <c r="F43" s="2">
        <v>3.2431657903463949</v>
      </c>
    </row>
    <row r="44" spans="2:6" x14ac:dyDescent="0.25">
      <c r="B44" s="2" t="s">
        <v>65</v>
      </c>
      <c r="C44" s="2">
        <v>1712</v>
      </c>
      <c r="D44" s="2" t="s">
        <v>66</v>
      </c>
      <c r="E44" s="2" t="s">
        <v>40</v>
      </c>
      <c r="F44" s="2">
        <v>5.7324211420684579</v>
      </c>
    </row>
    <row r="45" spans="2:6" x14ac:dyDescent="0.25">
      <c r="B45" s="2" t="s">
        <v>65</v>
      </c>
      <c r="C45" s="2">
        <v>1713</v>
      </c>
      <c r="D45" s="2" t="s">
        <v>66</v>
      </c>
      <c r="E45" s="2" t="s">
        <v>40</v>
      </c>
      <c r="F45" s="2">
        <v>5.3142436483599038</v>
      </c>
    </row>
    <row r="46" spans="2:6" x14ac:dyDescent="0.25">
      <c r="B46" s="2" t="s">
        <v>65</v>
      </c>
      <c r="C46" s="2">
        <v>1721</v>
      </c>
      <c r="D46" s="2" t="s">
        <v>66</v>
      </c>
      <c r="E46" s="2" t="s">
        <v>40</v>
      </c>
      <c r="F46" s="2">
        <v>8.3146176380199996</v>
      </c>
    </row>
    <row r="47" spans="2:6" x14ac:dyDescent="0.25">
      <c r="B47" s="2" t="s">
        <v>65</v>
      </c>
      <c r="C47" s="2">
        <v>1722</v>
      </c>
      <c r="D47" s="2" t="s">
        <v>66</v>
      </c>
      <c r="E47" s="2" t="s">
        <v>40</v>
      </c>
      <c r="F47" s="2">
        <v>5.6846881528191746</v>
      </c>
    </row>
    <row r="48" spans="2:6" x14ac:dyDescent="0.25">
      <c r="B48" s="2" t="s">
        <v>65</v>
      </c>
      <c r="C48" s="2">
        <v>1723</v>
      </c>
      <c r="D48" s="2" t="s">
        <v>66</v>
      </c>
      <c r="E48" s="2" t="s">
        <v>40</v>
      </c>
      <c r="F48" s="2">
        <v>4.1872760159247093</v>
      </c>
    </row>
    <row r="49" spans="2:6" x14ac:dyDescent="0.25">
      <c r="B49" s="2" t="s">
        <v>65</v>
      </c>
      <c r="C49" s="2">
        <v>1724</v>
      </c>
      <c r="D49" s="2" t="s">
        <v>66</v>
      </c>
      <c r="E49" s="2" t="s">
        <v>40</v>
      </c>
      <c r="F49" s="2">
        <v>4.2882789035112951</v>
      </c>
    </row>
    <row r="50" spans="2:6" x14ac:dyDescent="0.25">
      <c r="B50" s="2" t="s">
        <v>65</v>
      </c>
      <c r="C50" s="2">
        <v>1811</v>
      </c>
      <c r="D50" s="2" t="s">
        <v>66</v>
      </c>
      <c r="E50" s="2" t="s">
        <v>40</v>
      </c>
      <c r="F50" s="2">
        <v>4.7210742567780404</v>
      </c>
    </row>
    <row r="51" spans="2:6" x14ac:dyDescent="0.25">
      <c r="B51" s="2" t="s">
        <v>65</v>
      </c>
      <c r="C51" s="2">
        <v>1812</v>
      </c>
      <c r="D51" s="2" t="s">
        <v>66</v>
      </c>
      <c r="E51" s="2" t="s">
        <v>40</v>
      </c>
      <c r="F51" s="2">
        <v>3.4393953289589563</v>
      </c>
    </row>
    <row r="52" spans="2:6" x14ac:dyDescent="0.25">
      <c r="B52" s="2" t="s">
        <v>65</v>
      </c>
      <c r="C52" s="2">
        <v>1813</v>
      </c>
      <c r="D52" s="2" t="s">
        <v>66</v>
      </c>
      <c r="E52" s="2" t="s">
        <v>40</v>
      </c>
      <c r="F52" s="2">
        <v>4.8597119947047549</v>
      </c>
    </row>
    <row r="53" spans="2:6" x14ac:dyDescent="0.25">
      <c r="B53" s="2" t="s">
        <v>65</v>
      </c>
      <c r="C53" s="2">
        <v>1821</v>
      </c>
      <c r="D53" s="2" t="s">
        <v>66</v>
      </c>
      <c r="E53" s="2" t="s">
        <v>40</v>
      </c>
      <c r="F53" s="2">
        <v>4.2179436170058935</v>
      </c>
    </row>
    <row r="54" spans="2:6" x14ac:dyDescent="0.25">
      <c r="B54" s="2" t="s">
        <v>65</v>
      </c>
      <c r="C54" s="2">
        <v>1911</v>
      </c>
      <c r="D54" s="2" t="s">
        <v>66</v>
      </c>
      <c r="E54" s="2" t="s">
        <v>40</v>
      </c>
      <c r="F54" s="2">
        <v>2.1997019487255649</v>
      </c>
    </row>
    <row r="55" spans="2:6" x14ac:dyDescent="0.25">
      <c r="B55" s="2" t="s">
        <v>65</v>
      </c>
      <c r="C55" s="2">
        <v>1912</v>
      </c>
      <c r="D55" s="2" t="s">
        <v>66</v>
      </c>
      <c r="E55" s="2" t="s">
        <v>40</v>
      </c>
      <c r="F55" s="2">
        <v>3.7038368420184078</v>
      </c>
    </row>
    <row r="56" spans="2:6" x14ac:dyDescent="0.25">
      <c r="B56" s="2" t="s">
        <v>65</v>
      </c>
      <c r="C56" s="2">
        <v>1921</v>
      </c>
      <c r="D56" s="2" t="s">
        <v>66</v>
      </c>
      <c r="E56" s="2" t="s">
        <v>40</v>
      </c>
      <c r="F56" s="2">
        <v>3.8256863241887702</v>
      </c>
    </row>
    <row r="57" spans="2:6" x14ac:dyDescent="0.25">
      <c r="B57" s="2" t="s">
        <v>65</v>
      </c>
      <c r="C57" s="2">
        <v>1922</v>
      </c>
      <c r="D57" s="2" t="s">
        <v>66</v>
      </c>
      <c r="E57" s="2" t="s">
        <v>40</v>
      </c>
      <c r="F57" s="2">
        <v>4.8183135756588937</v>
      </c>
    </row>
    <row r="58" spans="2:6" x14ac:dyDescent="0.25">
      <c r="B58" s="2" t="s">
        <v>65</v>
      </c>
      <c r="C58" s="2">
        <v>2011</v>
      </c>
      <c r="D58" s="2" t="s">
        <v>66</v>
      </c>
      <c r="E58" s="2" t="s">
        <v>40</v>
      </c>
      <c r="F58" s="2">
        <v>4.0484778985319076</v>
      </c>
    </row>
    <row r="59" spans="2:6" x14ac:dyDescent="0.25">
      <c r="B59" s="2" t="s">
        <v>65</v>
      </c>
      <c r="C59" s="2">
        <v>2012</v>
      </c>
      <c r="D59" s="2" t="s">
        <v>66</v>
      </c>
      <c r="E59" s="2" t="s">
        <v>40</v>
      </c>
      <c r="F59" s="2">
        <v>4.2294918058645727</v>
      </c>
    </row>
    <row r="60" spans="2:6" x14ac:dyDescent="0.25">
      <c r="B60" s="2" t="s">
        <v>65</v>
      </c>
      <c r="C60" s="2">
        <v>2019</v>
      </c>
      <c r="D60" s="2" t="s">
        <v>66</v>
      </c>
      <c r="E60" s="2" t="s">
        <v>40</v>
      </c>
      <c r="F60" s="2">
        <v>14.13065956080456</v>
      </c>
    </row>
    <row r="61" spans="2:6" x14ac:dyDescent="0.25">
      <c r="B61" s="2" t="s">
        <v>65</v>
      </c>
      <c r="C61" s="2">
        <v>2111</v>
      </c>
      <c r="D61" s="2" t="s">
        <v>66</v>
      </c>
      <c r="E61" s="2" t="s">
        <v>40</v>
      </c>
      <c r="F61" s="2">
        <v>4.0490466383562138</v>
      </c>
    </row>
    <row r="62" spans="2:6" x14ac:dyDescent="0.25">
      <c r="B62" s="2" t="s">
        <v>65</v>
      </c>
      <c r="C62" s="2">
        <v>2121</v>
      </c>
      <c r="D62" s="2" t="s">
        <v>66</v>
      </c>
      <c r="E62" s="2" t="s">
        <v>40</v>
      </c>
      <c r="F62" s="2">
        <v>7.9261496369831557</v>
      </c>
    </row>
    <row r="63" spans="2:6" x14ac:dyDescent="0.25">
      <c r="B63" s="2" t="s">
        <v>65</v>
      </c>
      <c r="C63" s="2">
        <v>2122</v>
      </c>
      <c r="D63" s="2" t="s">
        <v>66</v>
      </c>
      <c r="E63" s="2" t="s">
        <v>40</v>
      </c>
      <c r="F63" s="2">
        <v>7.237493673957216</v>
      </c>
    </row>
    <row r="64" spans="2:6" x14ac:dyDescent="0.25">
      <c r="B64" s="2" t="s">
        <v>65</v>
      </c>
      <c r="C64" s="2">
        <v>2211</v>
      </c>
      <c r="D64" s="2" t="s">
        <v>66</v>
      </c>
      <c r="E64" s="2" t="s">
        <v>40</v>
      </c>
      <c r="F64" s="2">
        <v>12.62799458365007</v>
      </c>
    </row>
    <row r="65" spans="2:6" x14ac:dyDescent="0.25">
      <c r="B65" s="2" t="s">
        <v>65</v>
      </c>
      <c r="C65" s="2">
        <v>2212</v>
      </c>
      <c r="D65" s="2" t="s">
        <v>66</v>
      </c>
      <c r="E65" s="2" t="s">
        <v>40</v>
      </c>
      <c r="F65" s="2">
        <v>26.488801015357655</v>
      </c>
    </row>
    <row r="66" spans="2:6" x14ac:dyDescent="0.25">
      <c r="B66" s="2" t="s">
        <v>65</v>
      </c>
      <c r="C66" s="2">
        <v>2221</v>
      </c>
      <c r="D66" s="2" t="s">
        <v>66</v>
      </c>
      <c r="E66" s="2" t="s">
        <v>40</v>
      </c>
      <c r="F66" s="2">
        <v>18.079430131847776</v>
      </c>
    </row>
    <row r="67" spans="2:6" x14ac:dyDescent="0.25">
      <c r="B67" s="2" t="s">
        <v>65</v>
      </c>
      <c r="C67" s="2">
        <v>2311</v>
      </c>
      <c r="D67" s="2" t="s">
        <v>66</v>
      </c>
      <c r="E67" s="2" t="s">
        <v>40</v>
      </c>
      <c r="F67" s="2">
        <v>3.5195816066013044</v>
      </c>
    </row>
    <row r="68" spans="2:6" x14ac:dyDescent="0.25">
      <c r="B68" s="2" t="s">
        <v>65</v>
      </c>
      <c r="C68" s="2">
        <v>2312</v>
      </c>
      <c r="D68" s="2" t="s">
        <v>66</v>
      </c>
      <c r="E68" s="2" t="s">
        <v>40</v>
      </c>
      <c r="F68" s="2">
        <v>4.2236043868113082</v>
      </c>
    </row>
    <row r="69" spans="2:6" x14ac:dyDescent="0.25">
      <c r="B69" s="2" t="s">
        <v>65</v>
      </c>
      <c r="C69" s="2">
        <v>2319</v>
      </c>
      <c r="D69" s="2" t="s">
        <v>66</v>
      </c>
      <c r="E69" s="2" t="s">
        <v>40</v>
      </c>
      <c r="F69" s="2">
        <v>2.6385281613125757</v>
      </c>
    </row>
    <row r="70" spans="2:6" x14ac:dyDescent="0.25">
      <c r="B70" s="2" t="s">
        <v>65</v>
      </c>
      <c r="C70" s="2">
        <v>2331</v>
      </c>
      <c r="D70" s="2" t="s">
        <v>66</v>
      </c>
      <c r="E70" s="2" t="s">
        <v>40</v>
      </c>
      <c r="F70" s="2">
        <v>3.2056372784403853</v>
      </c>
    </row>
    <row r="71" spans="2:6" x14ac:dyDescent="0.25">
      <c r="B71" s="2" t="s">
        <v>65</v>
      </c>
      <c r="C71" s="2">
        <v>2411</v>
      </c>
      <c r="D71" s="2" t="s">
        <v>66</v>
      </c>
      <c r="E71" s="2" t="s">
        <v>40</v>
      </c>
      <c r="F71" s="2">
        <v>19.755484908975603</v>
      </c>
    </row>
    <row r="72" spans="2:6" x14ac:dyDescent="0.25">
      <c r="B72" s="2" t="s">
        <v>65</v>
      </c>
      <c r="C72" s="2">
        <v>2412</v>
      </c>
      <c r="D72" s="2" t="s">
        <v>66</v>
      </c>
      <c r="E72" s="2" t="s">
        <v>40</v>
      </c>
      <c r="F72" s="2">
        <v>21.40813778207821</v>
      </c>
    </row>
    <row r="73" spans="2:6" x14ac:dyDescent="0.25">
      <c r="B73" s="2" t="s">
        <v>65</v>
      </c>
      <c r="C73" s="2">
        <v>2413</v>
      </c>
      <c r="D73" s="2" t="s">
        <v>66</v>
      </c>
      <c r="E73" s="2" t="s">
        <v>40</v>
      </c>
      <c r="F73" s="2">
        <v>80.416052416020079</v>
      </c>
    </row>
    <row r="74" spans="2:6" x14ac:dyDescent="0.25">
      <c r="B74" s="2" t="s">
        <v>65</v>
      </c>
      <c r="C74" s="2">
        <v>2414</v>
      </c>
      <c r="D74" s="2" t="s">
        <v>66</v>
      </c>
      <c r="E74" s="2" t="s">
        <v>40</v>
      </c>
      <c r="F74" s="2">
        <v>30.338840900211871</v>
      </c>
    </row>
    <row r="75" spans="2:6" x14ac:dyDescent="0.25">
      <c r="B75" s="2" t="s">
        <v>65</v>
      </c>
      <c r="C75" s="2">
        <v>2415</v>
      </c>
      <c r="D75" s="2" t="s">
        <v>66</v>
      </c>
      <c r="E75" s="2" t="s">
        <v>40</v>
      </c>
      <c r="F75" s="2">
        <v>34.46931605199525</v>
      </c>
    </row>
    <row r="76" spans="2:6" x14ac:dyDescent="0.25">
      <c r="B76" s="2" t="s">
        <v>65</v>
      </c>
      <c r="C76" s="2">
        <v>2419</v>
      </c>
      <c r="D76" s="2" t="s">
        <v>66</v>
      </c>
      <c r="E76" s="2" t="s">
        <v>40</v>
      </c>
      <c r="F76" s="2">
        <v>5.0147067048936176</v>
      </c>
    </row>
    <row r="77" spans="2:6" x14ac:dyDescent="0.25">
      <c r="B77" s="2" t="s">
        <v>65</v>
      </c>
      <c r="C77" s="2">
        <v>2511</v>
      </c>
      <c r="D77" s="2" t="s">
        <v>66</v>
      </c>
      <c r="E77" s="2" t="s">
        <v>40</v>
      </c>
      <c r="F77" s="2">
        <v>48.344101357118092</v>
      </c>
    </row>
    <row r="78" spans="2:6" x14ac:dyDescent="0.25">
      <c r="B78" s="2" t="s">
        <v>65</v>
      </c>
      <c r="C78" s="2">
        <v>2512</v>
      </c>
      <c r="D78" s="2" t="s">
        <v>66</v>
      </c>
      <c r="E78" s="2" t="s">
        <v>40</v>
      </c>
      <c r="F78" s="2">
        <v>18.755998231482092</v>
      </c>
    </row>
    <row r="79" spans="2:6" x14ac:dyDescent="0.25">
      <c r="B79" s="2" t="s">
        <v>65</v>
      </c>
      <c r="C79" s="2">
        <v>2519</v>
      </c>
      <c r="D79" s="2" t="s">
        <v>66</v>
      </c>
      <c r="E79" s="2" t="s">
        <v>40</v>
      </c>
      <c r="F79" s="2">
        <v>42.033581285078419</v>
      </c>
    </row>
    <row r="80" spans="2:6" x14ac:dyDescent="0.25">
      <c r="B80" s="2" t="s">
        <v>65</v>
      </c>
      <c r="C80" s="2">
        <v>2521</v>
      </c>
      <c r="D80" s="2" t="s">
        <v>66</v>
      </c>
      <c r="E80" s="2" t="s">
        <v>40</v>
      </c>
      <c r="F80" s="2">
        <v>16.721859744474905</v>
      </c>
    </row>
    <row r="81" spans="2:6" x14ac:dyDescent="0.25">
      <c r="B81" s="2" t="s">
        <v>65</v>
      </c>
      <c r="C81" s="2">
        <v>311</v>
      </c>
      <c r="D81" s="2" t="s">
        <v>66</v>
      </c>
      <c r="E81" s="2" t="s">
        <v>40</v>
      </c>
      <c r="F81" s="2">
        <v>3.5620819451432459</v>
      </c>
    </row>
    <row r="82" spans="2:6" x14ac:dyDescent="0.25">
      <c r="B82" s="2" t="s">
        <v>65</v>
      </c>
      <c r="C82" s="2">
        <v>312</v>
      </c>
      <c r="D82" s="2" t="s">
        <v>66</v>
      </c>
      <c r="E82" s="2" t="s">
        <v>40</v>
      </c>
      <c r="F82" s="2">
        <v>3.1824679309692878</v>
      </c>
    </row>
    <row r="83" spans="2:6" x14ac:dyDescent="0.25">
      <c r="B83" s="2" t="s">
        <v>65</v>
      </c>
      <c r="C83" s="2">
        <v>321</v>
      </c>
      <c r="D83" s="2" t="s">
        <v>66</v>
      </c>
      <c r="E83" s="2" t="s">
        <v>40</v>
      </c>
      <c r="F83" s="2">
        <v>3.4746283600680377</v>
      </c>
    </row>
    <row r="84" spans="2:6" x14ac:dyDescent="0.25">
      <c r="B84" s="2" t="s">
        <v>65</v>
      </c>
      <c r="C84" s="2">
        <v>322</v>
      </c>
      <c r="D84" s="2" t="s">
        <v>66</v>
      </c>
      <c r="E84" s="2" t="s">
        <v>40</v>
      </c>
      <c r="F84" s="2">
        <v>3.0434122500694478</v>
      </c>
    </row>
    <row r="85" spans="2:6" x14ac:dyDescent="0.25">
      <c r="B85" s="2" t="s">
        <v>65</v>
      </c>
      <c r="C85" s="2">
        <v>411</v>
      </c>
      <c r="D85" s="2" t="s">
        <v>66</v>
      </c>
      <c r="E85" s="2" t="s">
        <v>40</v>
      </c>
      <c r="F85" s="2">
        <v>2.4408552176918179</v>
      </c>
    </row>
    <row r="86" spans="2:6" x14ac:dyDescent="0.25">
      <c r="B86" s="2" t="s">
        <v>65</v>
      </c>
      <c r="C86" s="2">
        <v>421</v>
      </c>
      <c r="D86" s="2" t="s">
        <v>66</v>
      </c>
      <c r="E86" s="2" t="s">
        <v>40</v>
      </c>
      <c r="F86" s="2">
        <v>2.9392177943591218</v>
      </c>
    </row>
    <row r="87" spans="2:6" x14ac:dyDescent="0.25">
      <c r="B87" s="2" t="s">
        <v>65</v>
      </c>
      <c r="C87" s="2">
        <v>422</v>
      </c>
      <c r="D87" s="2" t="s">
        <v>66</v>
      </c>
      <c r="E87" s="2" t="s">
        <v>40</v>
      </c>
      <c r="F87" s="2">
        <v>3.0400214682647251</v>
      </c>
    </row>
    <row r="88" spans="2:6" x14ac:dyDescent="0.25">
      <c r="B88" s="2" t="s">
        <v>65</v>
      </c>
      <c r="C88" s="2">
        <v>431</v>
      </c>
      <c r="D88" s="2" t="s">
        <v>66</v>
      </c>
      <c r="E88" s="2" t="s">
        <v>40</v>
      </c>
      <c r="F88" s="2">
        <v>2.6924743528102955</v>
      </c>
    </row>
    <row r="89" spans="2:6" x14ac:dyDescent="0.25">
      <c r="B89" s="2" t="s">
        <v>65</v>
      </c>
      <c r="C89" s="2">
        <v>511</v>
      </c>
      <c r="D89" s="2" t="s">
        <v>66</v>
      </c>
      <c r="E89" s="2" t="s">
        <v>40</v>
      </c>
      <c r="F89" s="2">
        <v>1.5845219486200635</v>
      </c>
    </row>
    <row r="90" spans="2:6" x14ac:dyDescent="0.25">
      <c r="B90" s="2" t="s">
        <v>65</v>
      </c>
      <c r="C90" s="2">
        <v>512</v>
      </c>
      <c r="D90" s="2" t="s">
        <v>66</v>
      </c>
      <c r="E90" s="2" t="s">
        <v>40</v>
      </c>
      <c r="F90" s="2">
        <v>1.6756443936394414</v>
      </c>
    </row>
    <row r="91" spans="2:6" x14ac:dyDescent="0.25">
      <c r="B91" s="2" t="s">
        <v>65</v>
      </c>
      <c r="C91" s="2">
        <v>513</v>
      </c>
      <c r="D91" s="2" t="s">
        <v>66</v>
      </c>
      <c r="E91" s="2" t="s">
        <v>40</v>
      </c>
      <c r="F91" s="2">
        <v>2.0368816584543215</v>
      </c>
    </row>
    <row r="92" spans="2:6" x14ac:dyDescent="0.25">
      <c r="B92" s="2" t="s">
        <v>65</v>
      </c>
      <c r="C92" s="2">
        <v>514</v>
      </c>
      <c r="D92" s="2" t="s">
        <v>66</v>
      </c>
      <c r="E92" s="2" t="s">
        <v>40</v>
      </c>
      <c r="F92" s="2">
        <v>1.6265831783809901</v>
      </c>
    </row>
    <row r="93" spans="2:6" x14ac:dyDescent="0.25">
      <c r="B93" s="2" t="s">
        <v>65</v>
      </c>
      <c r="C93" s="2">
        <v>515</v>
      </c>
      <c r="D93" s="2" t="s">
        <v>66</v>
      </c>
      <c r="E93" s="2" t="s">
        <v>40</v>
      </c>
      <c r="F93" s="2">
        <v>2.102259027412865</v>
      </c>
    </row>
    <row r="94" spans="2:6" x14ac:dyDescent="0.25">
      <c r="B94" s="2" t="s">
        <v>65</v>
      </c>
      <c r="C94" s="2">
        <v>521</v>
      </c>
      <c r="D94" s="2" t="s">
        <v>66</v>
      </c>
      <c r="E94" s="2" t="s">
        <v>40</v>
      </c>
      <c r="F94" s="2">
        <v>3.5719761650992194</v>
      </c>
    </row>
    <row r="95" spans="2:6" x14ac:dyDescent="0.25">
      <c r="B95" s="2" t="s">
        <v>65</v>
      </c>
      <c r="C95" s="2">
        <v>611</v>
      </c>
      <c r="D95" s="2" t="s">
        <v>66</v>
      </c>
      <c r="E95" s="2" t="s">
        <v>40</v>
      </c>
      <c r="F95" s="2">
        <v>1.6536620635243366</v>
      </c>
    </row>
    <row r="96" spans="2:6" x14ac:dyDescent="0.25">
      <c r="B96" s="2" t="s">
        <v>65</v>
      </c>
      <c r="C96" s="2">
        <v>612</v>
      </c>
      <c r="D96" s="2" t="s">
        <v>66</v>
      </c>
      <c r="E96" s="2" t="s">
        <v>40</v>
      </c>
      <c r="F96" s="2">
        <v>1.6428161480279886</v>
      </c>
    </row>
    <row r="97" spans="1:6" x14ac:dyDescent="0.25">
      <c r="B97" s="2" t="s">
        <v>65</v>
      </c>
      <c r="C97" s="2">
        <v>621</v>
      </c>
      <c r="D97" s="2" t="s">
        <v>66</v>
      </c>
      <c r="E97" s="2" t="s">
        <v>40</v>
      </c>
      <c r="F97" s="2">
        <v>1.9764875101577375</v>
      </c>
    </row>
    <row r="98" spans="1:6" x14ac:dyDescent="0.25">
      <c r="B98" s="2" t="s">
        <v>65</v>
      </c>
      <c r="C98" s="2">
        <v>622</v>
      </c>
      <c r="D98" s="2" t="s">
        <v>66</v>
      </c>
      <c r="E98" s="2" t="s">
        <v>40</v>
      </c>
      <c r="F98" s="2">
        <v>1.5925117702765603</v>
      </c>
    </row>
    <row r="99" spans="1:6" x14ac:dyDescent="0.25">
      <c r="B99" s="2" t="s">
        <v>65</v>
      </c>
      <c r="C99" s="2">
        <v>711</v>
      </c>
      <c r="D99" s="2" t="s">
        <v>66</v>
      </c>
      <c r="E99" s="2" t="s">
        <v>40</v>
      </c>
      <c r="F99" s="2">
        <v>1.7779311696637774</v>
      </c>
    </row>
    <row r="100" spans="1:6" x14ac:dyDescent="0.25">
      <c r="B100" s="2" t="s">
        <v>65</v>
      </c>
      <c r="C100" s="2">
        <v>731</v>
      </c>
      <c r="D100" s="2" t="s">
        <v>66</v>
      </c>
      <c r="E100" s="2" t="s">
        <v>40</v>
      </c>
      <c r="F100" s="2">
        <v>1.8943903128833748</v>
      </c>
    </row>
    <row r="101" spans="1:6" x14ac:dyDescent="0.25">
      <c r="B101" s="2" t="s">
        <v>65</v>
      </c>
      <c r="C101" s="2">
        <v>811</v>
      </c>
      <c r="D101" s="2" t="s">
        <v>66</v>
      </c>
      <c r="E101" s="2" t="s">
        <v>40</v>
      </c>
      <c r="F101" s="2">
        <v>1.2848633332951356</v>
      </c>
    </row>
    <row r="102" spans="1:6" x14ac:dyDescent="0.25">
      <c r="B102" s="2" t="s">
        <v>65</v>
      </c>
      <c r="C102" s="2">
        <v>812</v>
      </c>
      <c r="D102" s="2" t="s">
        <v>66</v>
      </c>
      <c r="E102" s="2" t="s">
        <v>40</v>
      </c>
      <c r="F102" s="2">
        <v>1.7115278652250114</v>
      </c>
    </row>
    <row r="103" spans="1:6" x14ac:dyDescent="0.25">
      <c r="B103" s="2" t="s">
        <v>65</v>
      </c>
      <c r="C103" s="2">
        <v>813</v>
      </c>
      <c r="D103" s="2" t="s">
        <v>66</v>
      </c>
      <c r="E103" s="2" t="s">
        <v>40</v>
      </c>
      <c r="F103" s="2">
        <v>2.2945905047929189</v>
      </c>
    </row>
    <row r="104" spans="1:6" x14ac:dyDescent="0.25">
      <c r="B104" s="2" t="s">
        <v>65</v>
      </c>
      <c r="C104" s="2">
        <v>814</v>
      </c>
      <c r="D104" s="2" t="s">
        <v>66</v>
      </c>
      <c r="E104" s="2" t="s">
        <v>40</v>
      </c>
      <c r="F104" s="2">
        <v>2.3488715823450459</v>
      </c>
    </row>
    <row r="105" spans="1:6" x14ac:dyDescent="0.25">
      <c r="B105" s="2" t="s">
        <v>65</v>
      </c>
      <c r="C105" s="2">
        <v>821</v>
      </c>
      <c r="D105" s="2" t="s">
        <v>66</v>
      </c>
      <c r="E105" s="2" t="s">
        <v>40</v>
      </c>
      <c r="F105" s="2">
        <v>1.7280479690453205</v>
      </c>
    </row>
    <row r="106" spans="1:6" x14ac:dyDescent="0.25">
      <c r="B106" s="2" t="s">
        <v>65</v>
      </c>
      <c r="C106" s="2">
        <v>831</v>
      </c>
      <c r="D106" s="2" t="s">
        <v>66</v>
      </c>
      <c r="E106" s="2" t="s">
        <v>40</v>
      </c>
      <c r="F106" s="2">
        <v>2.4252371578622047</v>
      </c>
    </row>
    <row r="107" spans="1:6" x14ac:dyDescent="0.25">
      <c r="B107" s="2" t="s">
        <v>65</v>
      </c>
      <c r="C107" s="2">
        <v>911</v>
      </c>
      <c r="D107" s="2" t="s">
        <v>66</v>
      </c>
      <c r="E107" s="2" t="s">
        <v>40</v>
      </c>
      <c r="F107" s="2">
        <v>2.1997625672636292</v>
      </c>
    </row>
    <row r="108" spans="1:6" x14ac:dyDescent="0.25">
      <c r="B108" s="2" t="s">
        <v>65</v>
      </c>
      <c r="C108" s="2">
        <v>912</v>
      </c>
      <c r="D108" s="2" t="s">
        <v>66</v>
      </c>
      <c r="E108" s="2" t="s">
        <v>40</v>
      </c>
      <c r="F108" s="2">
        <v>3.5732887674455256</v>
      </c>
    </row>
    <row r="109" spans="1:6" x14ac:dyDescent="0.25">
      <c r="B109" s="2" t="s">
        <v>65</v>
      </c>
      <c r="C109" s="2">
        <v>913</v>
      </c>
      <c r="D109" s="2" t="s">
        <v>66</v>
      </c>
      <c r="E109" s="2" t="s">
        <v>40</v>
      </c>
      <c r="F109" s="2">
        <v>3.189642068774591</v>
      </c>
    </row>
    <row r="111" spans="1:6" x14ac:dyDescent="0.25">
      <c r="A111" s="2" t="s">
        <v>38</v>
      </c>
      <c r="C111" s="2">
        <v>1011</v>
      </c>
      <c r="D111" s="2" t="s">
        <v>39</v>
      </c>
      <c r="E111" s="2" t="s">
        <v>12</v>
      </c>
      <c r="F111" s="2">
        <v>1.8487822117241901</v>
      </c>
    </row>
    <row r="112" spans="1:6" x14ac:dyDescent="0.25">
      <c r="A112" s="2" t="s">
        <v>38</v>
      </c>
      <c r="C112" s="2">
        <v>111</v>
      </c>
      <c r="D112" s="2" t="s">
        <v>39</v>
      </c>
      <c r="E112" s="2" t="s">
        <v>12</v>
      </c>
      <c r="F112" s="2">
        <v>1.80777521615952</v>
      </c>
    </row>
    <row r="113" spans="1:6" x14ac:dyDescent="0.25">
      <c r="A113" s="2" t="s">
        <v>38</v>
      </c>
      <c r="C113" s="2">
        <v>1111</v>
      </c>
      <c r="D113" s="2" t="s">
        <v>39</v>
      </c>
      <c r="E113" s="2" t="s">
        <v>12</v>
      </c>
      <c r="F113" s="2">
        <v>1.26566444961554</v>
      </c>
    </row>
    <row r="114" spans="1:6" x14ac:dyDescent="0.25">
      <c r="A114" s="2" t="s">
        <v>38</v>
      </c>
      <c r="C114" s="2">
        <v>1112</v>
      </c>
      <c r="D114" s="2" t="s">
        <v>39</v>
      </c>
      <c r="E114" s="2" t="s">
        <v>12</v>
      </c>
      <c r="F114" s="2">
        <v>1.58185071969695</v>
      </c>
    </row>
    <row r="115" spans="1:6" x14ac:dyDescent="0.25">
      <c r="A115" s="2" t="s">
        <v>38</v>
      </c>
      <c r="C115" s="2">
        <v>112</v>
      </c>
      <c r="D115" s="2" t="s">
        <v>39</v>
      </c>
      <c r="E115" s="2" t="s">
        <v>12</v>
      </c>
      <c r="F115" s="2">
        <v>1.6560903561971401</v>
      </c>
    </row>
    <row r="116" spans="1:6" x14ac:dyDescent="0.25">
      <c r="A116" s="2" t="s">
        <v>38</v>
      </c>
      <c r="C116" s="2">
        <v>1121</v>
      </c>
      <c r="D116" s="2" t="s">
        <v>39</v>
      </c>
      <c r="E116" s="2" t="s">
        <v>12</v>
      </c>
      <c r="F116" s="2">
        <v>1.1564471671175101</v>
      </c>
    </row>
    <row r="117" spans="1:6" x14ac:dyDescent="0.25">
      <c r="A117" s="2" t="s">
        <v>38</v>
      </c>
      <c r="C117" s="2">
        <v>1122</v>
      </c>
      <c r="D117" s="2" t="s">
        <v>39</v>
      </c>
      <c r="E117" s="2" t="s">
        <v>12</v>
      </c>
      <c r="F117" s="2">
        <v>1.1507280166526399</v>
      </c>
    </row>
    <row r="118" spans="1:6" x14ac:dyDescent="0.25">
      <c r="A118" s="2" t="s">
        <v>38</v>
      </c>
      <c r="C118" s="2">
        <v>1123</v>
      </c>
      <c r="D118" s="2" t="s">
        <v>39</v>
      </c>
      <c r="E118" s="2" t="s">
        <v>12</v>
      </c>
      <c r="F118" s="2">
        <v>1.2851070662825801</v>
      </c>
    </row>
    <row r="119" spans="1:6" x14ac:dyDescent="0.25">
      <c r="A119" s="2" t="s">
        <v>38</v>
      </c>
      <c r="C119" s="2">
        <v>1124</v>
      </c>
      <c r="D119" s="2" t="s">
        <v>39</v>
      </c>
      <c r="E119" s="2" t="s">
        <v>12</v>
      </c>
      <c r="F119" s="2">
        <v>1.4577946954074801</v>
      </c>
    </row>
    <row r="120" spans="1:6" x14ac:dyDescent="0.25">
      <c r="A120" s="2" t="s">
        <v>38</v>
      </c>
      <c r="C120" s="2">
        <v>1131</v>
      </c>
      <c r="D120" s="2" t="s">
        <v>39</v>
      </c>
      <c r="E120" s="2" t="s">
        <v>12</v>
      </c>
      <c r="F120" s="2">
        <v>2.0805734920235599</v>
      </c>
    </row>
    <row r="121" spans="1:6" x14ac:dyDescent="0.25">
      <c r="A121" s="2" t="s">
        <v>38</v>
      </c>
      <c r="C121" s="2">
        <v>1211</v>
      </c>
      <c r="D121" s="2" t="s">
        <v>39</v>
      </c>
      <c r="E121" s="2" t="s">
        <v>12</v>
      </c>
      <c r="F121" s="2">
        <v>1.2272245972356901</v>
      </c>
    </row>
    <row r="122" spans="1:6" x14ac:dyDescent="0.25">
      <c r="A122" s="2" t="s">
        <v>38</v>
      </c>
      <c r="C122" s="2">
        <v>1212</v>
      </c>
      <c r="D122" s="2" t="s">
        <v>39</v>
      </c>
      <c r="E122" s="2" t="s">
        <v>12</v>
      </c>
      <c r="F122" s="2">
        <v>1.11425897265589</v>
      </c>
    </row>
    <row r="123" spans="1:6" x14ac:dyDescent="0.25">
      <c r="A123" s="2" t="s">
        <v>38</v>
      </c>
      <c r="C123" s="2">
        <v>1213</v>
      </c>
      <c r="D123" s="2" t="s">
        <v>39</v>
      </c>
      <c r="E123" s="2" t="s">
        <v>12</v>
      </c>
      <c r="F123" s="2">
        <v>1.2943869185100401</v>
      </c>
    </row>
    <row r="124" spans="1:6" x14ac:dyDescent="0.25">
      <c r="A124" s="2" t="s">
        <v>38</v>
      </c>
      <c r="C124" s="2">
        <v>1214</v>
      </c>
      <c r="D124" s="2" t="s">
        <v>39</v>
      </c>
      <c r="E124" s="2" t="s">
        <v>12</v>
      </c>
      <c r="F124" s="2">
        <v>1.3462615495842201</v>
      </c>
    </row>
    <row r="125" spans="1:6" x14ac:dyDescent="0.25">
      <c r="A125" s="2" t="s">
        <v>38</v>
      </c>
      <c r="C125" s="2">
        <v>1215</v>
      </c>
      <c r="D125" s="2" t="s">
        <v>39</v>
      </c>
      <c r="E125" s="2" t="s">
        <v>12</v>
      </c>
      <c r="F125" s="2">
        <v>1.20249087781209</v>
      </c>
    </row>
    <row r="126" spans="1:6" x14ac:dyDescent="0.25">
      <c r="A126" s="2" t="s">
        <v>38</v>
      </c>
      <c r="C126" s="2">
        <v>1216</v>
      </c>
      <c r="D126" s="2" t="s">
        <v>39</v>
      </c>
      <c r="E126" s="2" t="s">
        <v>12</v>
      </c>
      <c r="F126" s="2">
        <v>1.1989156514432899</v>
      </c>
    </row>
    <row r="127" spans="1:6" x14ac:dyDescent="0.25">
      <c r="A127" s="2" t="s">
        <v>38</v>
      </c>
      <c r="C127" s="2">
        <v>1221</v>
      </c>
      <c r="D127" s="2" t="s">
        <v>39</v>
      </c>
      <c r="E127" s="2" t="s">
        <v>12</v>
      </c>
      <c r="F127" s="2">
        <v>1.3536980002094301</v>
      </c>
    </row>
    <row r="128" spans="1:6" x14ac:dyDescent="0.25">
      <c r="A128" s="2" t="s">
        <v>38</v>
      </c>
      <c r="C128" s="2">
        <v>1222</v>
      </c>
      <c r="D128" s="2" t="s">
        <v>39</v>
      </c>
      <c r="E128" s="2" t="s">
        <v>12</v>
      </c>
      <c r="F128" s="2">
        <v>1.2530298681511101</v>
      </c>
    </row>
    <row r="129" spans="1:6" x14ac:dyDescent="0.25">
      <c r="A129" s="2" t="s">
        <v>38</v>
      </c>
      <c r="C129" s="2">
        <v>1311</v>
      </c>
      <c r="D129" s="2" t="s">
        <v>39</v>
      </c>
      <c r="E129" s="2" t="s">
        <v>12</v>
      </c>
      <c r="F129" s="2">
        <v>1.2678351067265301</v>
      </c>
    </row>
    <row r="130" spans="1:6" x14ac:dyDescent="0.25">
      <c r="A130" s="2" t="s">
        <v>38</v>
      </c>
      <c r="C130" s="2">
        <v>1321</v>
      </c>
      <c r="D130" s="2" t="s">
        <v>39</v>
      </c>
      <c r="E130" s="2" t="s">
        <v>12</v>
      </c>
      <c r="F130" s="2">
        <v>1.36683801271877</v>
      </c>
    </row>
    <row r="131" spans="1:6" x14ac:dyDescent="0.25">
      <c r="A131" s="2" t="s">
        <v>38</v>
      </c>
      <c r="C131" s="2">
        <v>1322</v>
      </c>
      <c r="D131" s="2" t="s">
        <v>39</v>
      </c>
      <c r="E131" s="2" t="s">
        <v>12</v>
      </c>
      <c r="F131" s="2">
        <v>1.6377943716660699</v>
      </c>
    </row>
    <row r="132" spans="1:6" x14ac:dyDescent="0.25">
      <c r="A132" s="2" t="s">
        <v>38</v>
      </c>
      <c r="C132" s="2">
        <v>1331</v>
      </c>
      <c r="D132" s="2" t="s">
        <v>39</v>
      </c>
      <c r="E132" s="2" t="s">
        <v>12</v>
      </c>
      <c r="F132" s="2">
        <v>1.48027297284403</v>
      </c>
    </row>
    <row r="133" spans="1:6" x14ac:dyDescent="0.25">
      <c r="A133" s="2" t="s">
        <v>38</v>
      </c>
      <c r="C133" s="2">
        <v>1411</v>
      </c>
      <c r="D133" s="2" t="s">
        <v>39</v>
      </c>
      <c r="E133" s="2" t="s">
        <v>12</v>
      </c>
      <c r="F133" s="2">
        <v>1.6374999433080299</v>
      </c>
    </row>
    <row r="134" spans="1:6" x14ac:dyDescent="0.25">
      <c r="A134" s="2" t="s">
        <v>38</v>
      </c>
      <c r="C134" s="2">
        <v>1412</v>
      </c>
      <c r="D134" s="2" t="s">
        <v>39</v>
      </c>
      <c r="E134" s="2" t="s">
        <v>12</v>
      </c>
      <c r="F134" s="2">
        <v>1.4156270559513999</v>
      </c>
    </row>
    <row r="135" spans="1:6" x14ac:dyDescent="0.25">
      <c r="A135" s="2" t="s">
        <v>38</v>
      </c>
      <c r="C135" s="2">
        <v>1421</v>
      </c>
      <c r="D135" s="2" t="s">
        <v>39</v>
      </c>
      <c r="E135" s="2" t="s">
        <v>12</v>
      </c>
      <c r="F135" s="2">
        <v>1.6659536071426899</v>
      </c>
    </row>
    <row r="136" spans="1:6" x14ac:dyDescent="0.25">
      <c r="A136" s="2" t="s">
        <v>38</v>
      </c>
      <c r="C136" s="2">
        <v>1511</v>
      </c>
      <c r="D136" s="2" t="s">
        <v>39</v>
      </c>
      <c r="E136" s="2" t="s">
        <v>12</v>
      </c>
      <c r="F136" s="2">
        <v>1.65308069038406</v>
      </c>
    </row>
    <row r="137" spans="1:6" x14ac:dyDescent="0.25">
      <c r="A137" s="2" t="s">
        <v>38</v>
      </c>
      <c r="C137" s="2">
        <v>1512</v>
      </c>
      <c r="D137" s="2" t="s">
        <v>39</v>
      </c>
      <c r="E137" s="2" t="s">
        <v>12</v>
      </c>
      <c r="F137" s="2">
        <v>1.1040285756252699</v>
      </c>
    </row>
    <row r="138" spans="1:6" x14ac:dyDescent="0.25">
      <c r="A138" s="2" t="s">
        <v>38</v>
      </c>
      <c r="C138" s="2">
        <v>1521</v>
      </c>
      <c r="D138" s="2" t="s">
        <v>39</v>
      </c>
      <c r="E138" s="2" t="s">
        <v>12</v>
      </c>
      <c r="F138" s="2">
        <v>1.8104676053220601</v>
      </c>
    </row>
    <row r="139" spans="1:6" x14ac:dyDescent="0.25">
      <c r="A139" s="2" t="s">
        <v>38</v>
      </c>
      <c r="C139" s="2">
        <v>1522</v>
      </c>
      <c r="D139" s="2" t="s">
        <v>39</v>
      </c>
      <c r="E139" s="2" t="s">
        <v>12</v>
      </c>
      <c r="F139" s="2">
        <v>1.3114915561062801</v>
      </c>
    </row>
    <row r="140" spans="1:6" x14ac:dyDescent="0.25">
      <c r="A140" s="2" t="s">
        <v>38</v>
      </c>
      <c r="C140" s="2">
        <v>1611</v>
      </c>
      <c r="D140" s="2" t="s">
        <v>39</v>
      </c>
      <c r="E140" s="2" t="s">
        <v>12</v>
      </c>
      <c r="F140" s="2">
        <v>1.3749163756813001</v>
      </c>
    </row>
    <row r="141" spans="1:6" x14ac:dyDescent="0.25">
      <c r="A141" s="2" t="s">
        <v>38</v>
      </c>
      <c r="C141" s="2">
        <v>1612</v>
      </c>
      <c r="D141" s="2" t="s">
        <v>39</v>
      </c>
      <c r="E141" s="2" t="s">
        <v>12</v>
      </c>
      <c r="F141" s="2">
        <v>1.17675757025848</v>
      </c>
    </row>
    <row r="142" spans="1:6" x14ac:dyDescent="0.25">
      <c r="A142" s="2" t="s">
        <v>38</v>
      </c>
      <c r="C142" s="2">
        <v>1613</v>
      </c>
      <c r="D142" s="2" t="s">
        <v>39</v>
      </c>
      <c r="E142" s="2" t="s">
        <v>12</v>
      </c>
      <c r="F142" s="2">
        <v>1.17194074424011</v>
      </c>
    </row>
    <row r="143" spans="1:6" x14ac:dyDescent="0.25">
      <c r="A143" s="2" t="s">
        <v>38</v>
      </c>
      <c r="C143" s="2">
        <v>1614</v>
      </c>
      <c r="D143" s="2" t="s">
        <v>39</v>
      </c>
      <c r="E143" s="2" t="s">
        <v>12</v>
      </c>
      <c r="F143" s="2">
        <v>1.2461283701366399</v>
      </c>
    </row>
    <row r="144" spans="1:6" x14ac:dyDescent="0.25">
      <c r="A144" s="2" t="s">
        <v>38</v>
      </c>
      <c r="C144" s="2">
        <v>1615</v>
      </c>
      <c r="D144" s="2" t="s">
        <v>39</v>
      </c>
      <c r="E144" s="2" t="s">
        <v>12</v>
      </c>
      <c r="F144" s="2">
        <v>1.1533537563630401</v>
      </c>
    </row>
    <row r="145" spans="1:6" x14ac:dyDescent="0.25">
      <c r="A145" s="2" t="s">
        <v>38</v>
      </c>
      <c r="C145" s="2">
        <v>1616</v>
      </c>
      <c r="D145" s="2" t="s">
        <v>39</v>
      </c>
      <c r="E145" s="2" t="s">
        <v>12</v>
      </c>
      <c r="F145" s="2">
        <v>1.22639177411319</v>
      </c>
    </row>
    <row r="146" spans="1:6" x14ac:dyDescent="0.25">
      <c r="A146" s="2" t="s">
        <v>38</v>
      </c>
      <c r="C146" s="2">
        <v>1617</v>
      </c>
      <c r="D146" s="2" t="s">
        <v>39</v>
      </c>
      <c r="E146" s="2" t="s">
        <v>12</v>
      </c>
      <c r="F146" s="2">
        <v>1.52664721335444</v>
      </c>
    </row>
    <row r="147" spans="1:6" x14ac:dyDescent="0.25">
      <c r="A147" s="2" t="s">
        <v>38</v>
      </c>
      <c r="C147" s="2">
        <v>1621</v>
      </c>
      <c r="D147" s="2" t="s">
        <v>39</v>
      </c>
      <c r="E147" s="2" t="s">
        <v>12</v>
      </c>
      <c r="F147" s="2">
        <v>1.1902653342687699</v>
      </c>
    </row>
    <row r="148" spans="1:6" x14ac:dyDescent="0.25">
      <c r="A148" s="2" t="s">
        <v>38</v>
      </c>
      <c r="C148" s="2">
        <v>1622</v>
      </c>
      <c r="D148" s="2" t="s">
        <v>39</v>
      </c>
      <c r="E148" s="2" t="s">
        <v>12</v>
      </c>
      <c r="F148" s="2">
        <v>1.0449162910646801</v>
      </c>
    </row>
    <row r="149" spans="1:6" x14ac:dyDescent="0.25">
      <c r="A149" s="2" t="s">
        <v>38</v>
      </c>
      <c r="C149" s="2">
        <v>1623</v>
      </c>
      <c r="D149" s="2" t="s">
        <v>39</v>
      </c>
      <c r="E149" s="2" t="s">
        <v>12</v>
      </c>
      <c r="F149" s="2">
        <v>1.06982001453848</v>
      </c>
    </row>
    <row r="150" spans="1:6" x14ac:dyDescent="0.25">
      <c r="A150" s="2" t="s">
        <v>38</v>
      </c>
      <c r="C150" s="2">
        <v>1711</v>
      </c>
      <c r="D150" s="2" t="s">
        <v>39</v>
      </c>
      <c r="E150" s="2" t="s">
        <v>12</v>
      </c>
      <c r="F150" s="2">
        <v>1.43093723862233</v>
      </c>
    </row>
    <row r="151" spans="1:6" x14ac:dyDescent="0.25">
      <c r="A151" s="2" t="s">
        <v>38</v>
      </c>
      <c r="C151" s="2">
        <v>1712</v>
      </c>
      <c r="D151" s="2" t="s">
        <v>39</v>
      </c>
      <c r="E151" s="2" t="s">
        <v>12</v>
      </c>
      <c r="F151" s="2">
        <v>1.56314293049936</v>
      </c>
    </row>
    <row r="152" spans="1:6" x14ac:dyDescent="0.25">
      <c r="A152" s="2" t="s">
        <v>38</v>
      </c>
      <c r="C152" s="2">
        <v>1713</v>
      </c>
      <c r="D152" s="2" t="s">
        <v>39</v>
      </c>
      <c r="E152" s="2" t="s">
        <v>12</v>
      </c>
      <c r="F152" s="2">
        <v>1.8647025656688101</v>
      </c>
    </row>
    <row r="153" spans="1:6" x14ac:dyDescent="0.25">
      <c r="A153" s="2" t="s">
        <v>38</v>
      </c>
      <c r="C153" s="2">
        <v>1721</v>
      </c>
      <c r="D153" s="2" t="s">
        <v>39</v>
      </c>
      <c r="E153" s="2" t="s">
        <v>12</v>
      </c>
      <c r="F153" s="2">
        <v>2.0805410473633801</v>
      </c>
    </row>
    <row r="154" spans="1:6" x14ac:dyDescent="0.25">
      <c r="A154" s="2" t="s">
        <v>38</v>
      </c>
      <c r="C154" s="2">
        <v>1722</v>
      </c>
      <c r="D154" s="2" t="s">
        <v>39</v>
      </c>
      <c r="E154" s="2" t="s">
        <v>12</v>
      </c>
      <c r="F154" s="2">
        <v>1.45012266460977</v>
      </c>
    </row>
    <row r="155" spans="1:6" x14ac:dyDescent="0.25">
      <c r="A155" s="2" t="s">
        <v>38</v>
      </c>
      <c r="C155" s="2">
        <v>1723</v>
      </c>
      <c r="D155" s="2" t="s">
        <v>39</v>
      </c>
      <c r="E155" s="2" t="s">
        <v>12</v>
      </c>
      <c r="F155" s="2">
        <v>2.7167298313776298</v>
      </c>
    </row>
    <row r="156" spans="1:6" x14ac:dyDescent="0.25">
      <c r="A156" s="2" t="s">
        <v>38</v>
      </c>
      <c r="C156" s="2">
        <v>1724</v>
      </c>
      <c r="D156" s="2" t="s">
        <v>39</v>
      </c>
      <c r="E156" s="2" t="s">
        <v>12</v>
      </c>
      <c r="F156" s="2">
        <v>2.59639492184722</v>
      </c>
    </row>
    <row r="157" spans="1:6" x14ac:dyDescent="0.25">
      <c r="A157" s="2" t="s">
        <v>38</v>
      </c>
      <c r="C157" s="2">
        <v>1811</v>
      </c>
      <c r="D157" s="2" t="s">
        <v>39</v>
      </c>
      <c r="E157" s="2" t="s">
        <v>12</v>
      </c>
      <c r="F157" s="2">
        <v>1.6162368274585499</v>
      </c>
    </row>
    <row r="158" spans="1:6" x14ac:dyDescent="0.25">
      <c r="A158" s="2" t="s">
        <v>38</v>
      </c>
      <c r="C158" s="2">
        <v>1812</v>
      </c>
      <c r="D158" s="2" t="s">
        <v>39</v>
      </c>
      <c r="E158" s="2" t="s">
        <v>12</v>
      </c>
      <c r="F158" s="2">
        <v>1.27629033870778</v>
      </c>
    </row>
    <row r="159" spans="1:6" x14ac:dyDescent="0.25">
      <c r="A159" s="2" t="s">
        <v>38</v>
      </c>
      <c r="C159" s="2">
        <v>1813</v>
      </c>
      <c r="D159" s="2" t="s">
        <v>39</v>
      </c>
      <c r="E159" s="2" t="s">
        <v>12</v>
      </c>
      <c r="F159" s="2">
        <v>1.64371491861434</v>
      </c>
    </row>
    <row r="160" spans="1:6" x14ac:dyDescent="0.25">
      <c r="A160" s="2" t="s">
        <v>38</v>
      </c>
      <c r="C160" s="2">
        <v>1821</v>
      </c>
      <c r="D160" s="2" t="s">
        <v>39</v>
      </c>
      <c r="E160" s="2" t="s">
        <v>12</v>
      </c>
      <c r="F160" s="2">
        <v>1.34614579356452</v>
      </c>
    </row>
    <row r="161" spans="1:6" x14ac:dyDescent="0.25">
      <c r="A161" s="2" t="s">
        <v>38</v>
      </c>
      <c r="C161" s="2">
        <v>1911</v>
      </c>
      <c r="D161" s="2" t="s">
        <v>39</v>
      </c>
      <c r="E161" s="2" t="s">
        <v>12</v>
      </c>
      <c r="F161" s="2">
        <v>1.2223288531304299</v>
      </c>
    </row>
    <row r="162" spans="1:6" x14ac:dyDescent="0.25">
      <c r="A162" s="2" t="s">
        <v>38</v>
      </c>
      <c r="C162" s="2">
        <v>1912</v>
      </c>
      <c r="D162" s="2" t="s">
        <v>39</v>
      </c>
      <c r="E162" s="2" t="s">
        <v>12</v>
      </c>
      <c r="F162" s="2">
        <v>1.43702628050423</v>
      </c>
    </row>
    <row r="163" spans="1:6" x14ac:dyDescent="0.25">
      <c r="A163" s="2" t="s">
        <v>38</v>
      </c>
      <c r="C163" s="2">
        <v>1921</v>
      </c>
      <c r="D163" s="2" t="s">
        <v>39</v>
      </c>
      <c r="E163" s="2" t="s">
        <v>12</v>
      </c>
      <c r="F163" s="2">
        <v>1.1897480002262799</v>
      </c>
    </row>
    <row r="164" spans="1:6" x14ac:dyDescent="0.25">
      <c r="A164" s="2" t="s">
        <v>38</v>
      </c>
      <c r="C164" s="2">
        <v>1922</v>
      </c>
      <c r="D164" s="2" t="s">
        <v>39</v>
      </c>
      <c r="E164" s="2" t="s">
        <v>12</v>
      </c>
      <c r="F164" s="2">
        <v>1.2620102441776</v>
      </c>
    </row>
    <row r="165" spans="1:6" x14ac:dyDescent="0.25">
      <c r="A165" s="2" t="s">
        <v>38</v>
      </c>
      <c r="C165" s="2">
        <v>2011</v>
      </c>
      <c r="D165" s="2" t="s">
        <v>39</v>
      </c>
      <c r="E165" s="2" t="s">
        <v>12</v>
      </c>
      <c r="F165" s="2">
        <v>1.40995408968255</v>
      </c>
    </row>
    <row r="166" spans="1:6" x14ac:dyDescent="0.25">
      <c r="A166" s="2" t="s">
        <v>38</v>
      </c>
      <c r="C166" s="2">
        <v>2012</v>
      </c>
      <c r="D166" s="2" t="s">
        <v>39</v>
      </c>
      <c r="E166" s="2" t="s">
        <v>12</v>
      </c>
      <c r="F166" s="2">
        <v>2.6871135263982202</v>
      </c>
    </row>
    <row r="167" spans="1:6" x14ac:dyDescent="0.25">
      <c r="A167" s="2" t="s">
        <v>38</v>
      </c>
      <c r="C167" s="2">
        <v>2019</v>
      </c>
      <c r="D167" s="2" t="s">
        <v>39</v>
      </c>
      <c r="E167" s="2" t="s">
        <v>12</v>
      </c>
      <c r="F167" s="2">
        <v>4.1744749596122697</v>
      </c>
    </row>
    <row r="168" spans="1:6" x14ac:dyDescent="0.25">
      <c r="A168" s="2" t="s">
        <v>38</v>
      </c>
      <c r="C168" s="2">
        <v>2111</v>
      </c>
      <c r="D168" s="2" t="s">
        <v>39</v>
      </c>
      <c r="E168" s="2" t="s">
        <v>12</v>
      </c>
      <c r="F168" s="2">
        <v>1.57249812492959</v>
      </c>
    </row>
    <row r="169" spans="1:6" x14ac:dyDescent="0.25">
      <c r="A169" s="2" t="s">
        <v>38</v>
      </c>
      <c r="C169" s="2">
        <v>2121</v>
      </c>
      <c r="D169" s="2" t="s">
        <v>39</v>
      </c>
      <c r="E169" s="2" t="s">
        <v>12</v>
      </c>
      <c r="F169" s="2">
        <v>1.7603701677521999</v>
      </c>
    </row>
    <row r="170" spans="1:6" x14ac:dyDescent="0.25">
      <c r="A170" s="2" t="s">
        <v>38</v>
      </c>
      <c r="C170" s="2">
        <v>2122</v>
      </c>
      <c r="D170" s="2" t="s">
        <v>39</v>
      </c>
      <c r="E170" s="2" t="s">
        <v>12</v>
      </c>
      <c r="F170" s="2">
        <v>1.87271915348401</v>
      </c>
    </row>
    <row r="171" spans="1:6" x14ac:dyDescent="0.25">
      <c r="A171" s="2" t="s">
        <v>38</v>
      </c>
      <c r="C171" s="2">
        <v>2211</v>
      </c>
      <c r="D171" s="2" t="s">
        <v>39</v>
      </c>
      <c r="E171" s="2" t="s">
        <v>12</v>
      </c>
      <c r="F171" s="2">
        <v>2.0341100059764998</v>
      </c>
    </row>
    <row r="172" spans="1:6" x14ac:dyDescent="0.25">
      <c r="A172" s="2" t="s">
        <v>38</v>
      </c>
      <c r="C172" s="2">
        <v>2212</v>
      </c>
      <c r="D172" s="2" t="s">
        <v>39</v>
      </c>
      <c r="E172" s="2" t="s">
        <v>12</v>
      </c>
      <c r="F172" s="2">
        <v>1.8993622503334999</v>
      </c>
    </row>
    <row r="173" spans="1:6" x14ac:dyDescent="0.25">
      <c r="A173" s="2" t="s">
        <v>38</v>
      </c>
      <c r="C173" s="2">
        <v>2221</v>
      </c>
      <c r="D173" s="2" t="s">
        <v>39</v>
      </c>
      <c r="E173" s="2" t="s">
        <v>12</v>
      </c>
      <c r="F173" s="2">
        <v>2.2237179901937298</v>
      </c>
    </row>
    <row r="174" spans="1:6" x14ac:dyDescent="0.25">
      <c r="A174" s="2" t="s">
        <v>38</v>
      </c>
      <c r="C174" s="2">
        <v>2311</v>
      </c>
      <c r="D174" s="2" t="s">
        <v>39</v>
      </c>
      <c r="E174" s="2" t="s">
        <v>12</v>
      </c>
      <c r="F174" s="2">
        <v>1.6411578324651099</v>
      </c>
    </row>
    <row r="175" spans="1:6" x14ac:dyDescent="0.25">
      <c r="A175" s="2" t="s">
        <v>38</v>
      </c>
      <c r="C175" s="2">
        <v>2312</v>
      </c>
      <c r="D175" s="2" t="s">
        <v>39</v>
      </c>
      <c r="E175" s="2" t="s">
        <v>12</v>
      </c>
      <c r="F175" s="2">
        <v>2.0454899728914602</v>
      </c>
    </row>
    <row r="176" spans="1:6" x14ac:dyDescent="0.25">
      <c r="A176" s="2" t="s">
        <v>38</v>
      </c>
      <c r="C176" s="2">
        <v>2319</v>
      </c>
      <c r="D176" s="2" t="s">
        <v>39</v>
      </c>
      <c r="E176" s="2" t="s">
        <v>12</v>
      </c>
      <c r="F176" s="2">
        <v>2.1034867004924398</v>
      </c>
    </row>
    <row r="177" spans="1:6" x14ac:dyDescent="0.25">
      <c r="A177" s="2" t="s">
        <v>38</v>
      </c>
      <c r="C177" s="2">
        <v>2331</v>
      </c>
      <c r="D177" s="2" t="s">
        <v>39</v>
      </c>
      <c r="E177" s="2" t="s">
        <v>12</v>
      </c>
      <c r="F177" s="2">
        <v>2.3013989405823101</v>
      </c>
    </row>
    <row r="178" spans="1:6" x14ac:dyDescent="0.25">
      <c r="A178" s="2" t="s">
        <v>38</v>
      </c>
      <c r="C178" s="2">
        <v>2411</v>
      </c>
      <c r="D178" s="2" t="s">
        <v>39</v>
      </c>
      <c r="E178" s="2" t="s">
        <v>12</v>
      </c>
      <c r="F178" s="2">
        <v>1.59176467343849</v>
      </c>
    </row>
    <row r="179" spans="1:6" x14ac:dyDescent="0.25">
      <c r="A179" s="2" t="s">
        <v>38</v>
      </c>
      <c r="C179" s="2">
        <v>2412</v>
      </c>
      <c r="D179" s="2" t="s">
        <v>39</v>
      </c>
      <c r="E179" s="2" t="s">
        <v>12</v>
      </c>
      <c r="F179" s="2">
        <v>1.5570847759475399</v>
      </c>
    </row>
    <row r="180" spans="1:6" x14ac:dyDescent="0.25">
      <c r="A180" s="2" t="s">
        <v>38</v>
      </c>
      <c r="C180" s="2">
        <v>2413</v>
      </c>
      <c r="D180" s="2" t="s">
        <v>39</v>
      </c>
      <c r="E180" s="2" t="s">
        <v>12</v>
      </c>
      <c r="F180" s="2">
        <v>1.81033837009723</v>
      </c>
    </row>
    <row r="181" spans="1:6" x14ac:dyDescent="0.25">
      <c r="A181" s="2" t="s">
        <v>38</v>
      </c>
      <c r="C181" s="2">
        <v>2414</v>
      </c>
      <c r="D181" s="2" t="s">
        <v>39</v>
      </c>
      <c r="E181" s="2" t="s">
        <v>12</v>
      </c>
      <c r="F181" s="2">
        <v>1.9031532681883401</v>
      </c>
    </row>
    <row r="182" spans="1:6" x14ac:dyDescent="0.25">
      <c r="A182" s="2" t="s">
        <v>38</v>
      </c>
      <c r="C182" s="2">
        <v>2415</v>
      </c>
      <c r="D182" s="2" t="s">
        <v>39</v>
      </c>
      <c r="E182" s="2" t="s">
        <v>12</v>
      </c>
      <c r="F182" s="2">
        <v>4.9176709249325699</v>
      </c>
    </row>
    <row r="183" spans="1:6" x14ac:dyDescent="0.25">
      <c r="A183" s="2" t="s">
        <v>38</v>
      </c>
      <c r="C183" s="2">
        <v>2419</v>
      </c>
      <c r="D183" s="2" t="s">
        <v>39</v>
      </c>
      <c r="E183" s="2" t="s">
        <v>12</v>
      </c>
      <c r="F183" s="2">
        <v>4.9480868229460899</v>
      </c>
    </row>
    <row r="184" spans="1:6" x14ac:dyDescent="0.25">
      <c r="A184" s="2" t="s">
        <v>38</v>
      </c>
      <c r="C184" s="2">
        <v>2511</v>
      </c>
      <c r="D184" s="2" t="s">
        <v>39</v>
      </c>
      <c r="E184" s="2" t="s">
        <v>12</v>
      </c>
      <c r="F184" s="2">
        <v>2.1233757525492001</v>
      </c>
    </row>
    <row r="185" spans="1:6" x14ac:dyDescent="0.25">
      <c r="A185" s="2" t="s">
        <v>38</v>
      </c>
      <c r="C185" s="2">
        <v>2512</v>
      </c>
      <c r="D185" s="2" t="s">
        <v>39</v>
      </c>
      <c r="E185" s="2" t="s">
        <v>12</v>
      </c>
      <c r="F185" s="2">
        <v>2.4731981250083201</v>
      </c>
    </row>
    <row r="186" spans="1:6" x14ac:dyDescent="0.25">
      <c r="A186" s="2" t="s">
        <v>38</v>
      </c>
      <c r="C186" s="2">
        <v>2519</v>
      </c>
      <c r="D186" s="2" t="s">
        <v>39</v>
      </c>
      <c r="E186" s="2" t="s">
        <v>12</v>
      </c>
      <c r="F186" s="2">
        <v>16.433657348742901</v>
      </c>
    </row>
    <row r="187" spans="1:6" x14ac:dyDescent="0.25">
      <c r="A187" s="2" t="s">
        <v>38</v>
      </c>
      <c r="C187" s="2">
        <v>2521</v>
      </c>
      <c r="D187" s="2" t="s">
        <v>39</v>
      </c>
      <c r="E187" s="2" t="s">
        <v>12</v>
      </c>
      <c r="F187" s="2">
        <v>7.5626363670520904</v>
      </c>
    </row>
    <row r="188" spans="1:6" x14ac:dyDescent="0.25">
      <c r="A188" s="2" t="s">
        <v>38</v>
      </c>
      <c r="C188" s="2">
        <v>311</v>
      </c>
      <c r="D188" s="2" t="s">
        <v>39</v>
      </c>
      <c r="E188" s="2" t="s">
        <v>12</v>
      </c>
      <c r="F188" s="2">
        <v>1.33072371451885</v>
      </c>
    </row>
    <row r="189" spans="1:6" x14ac:dyDescent="0.25">
      <c r="A189" s="2" t="s">
        <v>38</v>
      </c>
      <c r="C189" s="2">
        <v>312</v>
      </c>
      <c r="D189" s="2" t="s">
        <v>39</v>
      </c>
      <c r="E189" s="2" t="s">
        <v>12</v>
      </c>
      <c r="F189" s="2">
        <v>1.40370460206928</v>
      </c>
    </row>
    <row r="190" spans="1:6" x14ac:dyDescent="0.25">
      <c r="A190" s="2" t="s">
        <v>38</v>
      </c>
      <c r="C190" s="2">
        <v>321</v>
      </c>
      <c r="D190" s="2" t="s">
        <v>39</v>
      </c>
      <c r="E190" s="2" t="s">
        <v>12</v>
      </c>
      <c r="F190" s="2">
        <v>1.1988007333433</v>
      </c>
    </row>
    <row r="191" spans="1:6" x14ac:dyDescent="0.25">
      <c r="A191" s="2" t="s">
        <v>38</v>
      </c>
      <c r="C191" s="2">
        <v>322</v>
      </c>
      <c r="D191" s="2" t="s">
        <v>39</v>
      </c>
      <c r="E191" s="2" t="s">
        <v>12</v>
      </c>
      <c r="F191" s="2">
        <v>1.5159096331911199</v>
      </c>
    </row>
    <row r="192" spans="1:6" x14ac:dyDescent="0.25">
      <c r="A192" s="2" t="s">
        <v>38</v>
      </c>
      <c r="C192" s="2">
        <v>411</v>
      </c>
      <c r="D192" s="2" t="s">
        <v>39</v>
      </c>
      <c r="E192" s="2" t="s">
        <v>12</v>
      </c>
      <c r="F192" s="2">
        <v>1.2927953708223301</v>
      </c>
    </row>
    <row r="193" spans="1:6" x14ac:dyDescent="0.25">
      <c r="A193" s="2" t="s">
        <v>38</v>
      </c>
      <c r="C193" s="2">
        <v>421</v>
      </c>
      <c r="D193" s="2" t="s">
        <v>39</v>
      </c>
      <c r="E193" s="2" t="s">
        <v>12</v>
      </c>
      <c r="F193" s="2">
        <v>1.35417704034082</v>
      </c>
    </row>
    <row r="194" spans="1:6" x14ac:dyDescent="0.25">
      <c r="A194" s="2" t="s">
        <v>38</v>
      </c>
      <c r="C194" s="2">
        <v>422</v>
      </c>
      <c r="D194" s="2" t="s">
        <v>39</v>
      </c>
      <c r="E194" s="2" t="s">
        <v>12</v>
      </c>
      <c r="F194" s="2">
        <v>1.3265943013913399</v>
      </c>
    </row>
    <row r="195" spans="1:6" x14ac:dyDescent="0.25">
      <c r="A195" s="2" t="s">
        <v>38</v>
      </c>
      <c r="C195" s="2">
        <v>431</v>
      </c>
      <c r="D195" s="2" t="s">
        <v>39</v>
      </c>
      <c r="E195" s="2" t="s">
        <v>12</v>
      </c>
      <c r="F195" s="2">
        <v>1.3497897492700099</v>
      </c>
    </row>
    <row r="196" spans="1:6" x14ac:dyDescent="0.25">
      <c r="A196" s="2" t="s">
        <v>38</v>
      </c>
      <c r="C196" s="2">
        <v>511</v>
      </c>
      <c r="D196" s="2" t="s">
        <v>39</v>
      </c>
      <c r="E196" s="2" t="s">
        <v>12</v>
      </c>
      <c r="F196" s="2">
        <v>1.5555471241151499</v>
      </c>
    </row>
    <row r="197" spans="1:6" x14ac:dyDescent="0.25">
      <c r="A197" s="2" t="s">
        <v>38</v>
      </c>
      <c r="C197" s="2">
        <v>512</v>
      </c>
      <c r="D197" s="2" t="s">
        <v>39</v>
      </c>
      <c r="E197" s="2" t="s">
        <v>12</v>
      </c>
      <c r="F197" s="2">
        <v>1.53297873920836</v>
      </c>
    </row>
    <row r="198" spans="1:6" x14ac:dyDescent="0.25">
      <c r="A198" s="2" t="s">
        <v>38</v>
      </c>
      <c r="C198" s="2">
        <v>513</v>
      </c>
      <c r="D198" s="2" t="s">
        <v>39</v>
      </c>
      <c r="E198" s="2" t="s">
        <v>12</v>
      </c>
      <c r="F198" s="2">
        <v>1.09863724625202</v>
      </c>
    </row>
    <row r="199" spans="1:6" x14ac:dyDescent="0.25">
      <c r="A199" s="2" t="s">
        <v>38</v>
      </c>
      <c r="C199" s="2">
        <v>514</v>
      </c>
      <c r="D199" s="2" t="s">
        <v>39</v>
      </c>
      <c r="E199" s="2" t="s">
        <v>12</v>
      </c>
      <c r="F199" s="2">
        <v>1.1933362363783599</v>
      </c>
    </row>
    <row r="200" spans="1:6" x14ac:dyDescent="0.25">
      <c r="A200" s="2" t="s">
        <v>38</v>
      </c>
      <c r="C200" s="2">
        <v>515</v>
      </c>
      <c r="D200" s="2" t="s">
        <v>39</v>
      </c>
      <c r="E200" s="2" t="s">
        <v>12</v>
      </c>
      <c r="F200" s="2">
        <v>1.19471066605779</v>
      </c>
    </row>
    <row r="201" spans="1:6" x14ac:dyDescent="0.25">
      <c r="A201" s="2" t="s">
        <v>38</v>
      </c>
      <c r="C201" s="2">
        <v>521</v>
      </c>
      <c r="D201" s="2" t="s">
        <v>39</v>
      </c>
      <c r="E201" s="2" t="s">
        <v>12</v>
      </c>
      <c r="F201" s="2">
        <v>1.3342740110592499</v>
      </c>
    </row>
    <row r="202" spans="1:6" x14ac:dyDescent="0.25">
      <c r="A202" s="2" t="s">
        <v>38</v>
      </c>
      <c r="C202" s="2">
        <v>611</v>
      </c>
      <c r="D202" s="2" t="s">
        <v>39</v>
      </c>
      <c r="E202" s="2" t="s">
        <v>12</v>
      </c>
      <c r="F202" s="2">
        <v>1.53636364160407</v>
      </c>
    </row>
    <row r="203" spans="1:6" x14ac:dyDescent="0.25">
      <c r="A203" s="2" t="s">
        <v>38</v>
      </c>
      <c r="C203" s="2">
        <v>612</v>
      </c>
      <c r="D203" s="2" t="s">
        <v>39</v>
      </c>
      <c r="E203" s="2" t="s">
        <v>12</v>
      </c>
      <c r="F203" s="2">
        <v>1.45130557517241</v>
      </c>
    </row>
    <row r="204" spans="1:6" x14ac:dyDescent="0.25">
      <c r="A204" s="2" t="s">
        <v>38</v>
      </c>
      <c r="C204" s="2">
        <v>621</v>
      </c>
      <c r="D204" s="2" t="s">
        <v>39</v>
      </c>
      <c r="E204" s="2" t="s">
        <v>12</v>
      </c>
      <c r="F204" s="2">
        <v>1.67645897367583</v>
      </c>
    </row>
    <row r="205" spans="1:6" x14ac:dyDescent="0.25">
      <c r="A205" s="2" t="s">
        <v>38</v>
      </c>
      <c r="C205" s="2">
        <v>622</v>
      </c>
      <c r="D205" s="2" t="s">
        <v>39</v>
      </c>
      <c r="E205" s="2" t="s">
        <v>12</v>
      </c>
      <c r="F205" s="2">
        <v>1.60800269740548</v>
      </c>
    </row>
    <row r="206" spans="1:6" x14ac:dyDescent="0.25">
      <c r="A206" s="2" t="s">
        <v>38</v>
      </c>
      <c r="C206" s="2">
        <v>711</v>
      </c>
      <c r="D206" s="2" t="s">
        <v>39</v>
      </c>
      <c r="E206" s="2" t="s">
        <v>12</v>
      </c>
      <c r="F206" s="2">
        <v>1.8108875948049401</v>
      </c>
    </row>
    <row r="207" spans="1:6" x14ac:dyDescent="0.25">
      <c r="A207" s="2" t="s">
        <v>38</v>
      </c>
      <c r="C207" s="2">
        <v>731</v>
      </c>
      <c r="D207" s="2" t="s">
        <v>39</v>
      </c>
      <c r="E207" s="2" t="s">
        <v>12</v>
      </c>
      <c r="F207" s="2">
        <v>2.5199441718013</v>
      </c>
    </row>
    <row r="208" spans="1:6" x14ac:dyDescent="0.25">
      <c r="A208" s="2" t="s">
        <v>38</v>
      </c>
      <c r="C208" s="2">
        <v>811</v>
      </c>
      <c r="D208" s="2" t="s">
        <v>39</v>
      </c>
      <c r="E208" s="2" t="s">
        <v>12</v>
      </c>
      <c r="F208" s="2">
        <v>1.24071584249916</v>
      </c>
    </row>
    <row r="209" spans="1:6" x14ac:dyDescent="0.25">
      <c r="A209" s="2" t="s">
        <v>38</v>
      </c>
      <c r="C209" s="2">
        <v>812</v>
      </c>
      <c r="D209" s="2" t="s">
        <v>39</v>
      </c>
      <c r="E209" s="2" t="s">
        <v>12</v>
      </c>
      <c r="F209" s="2">
        <v>1</v>
      </c>
    </row>
    <row r="210" spans="1:6" x14ac:dyDescent="0.25">
      <c r="A210" s="2" t="s">
        <v>38</v>
      </c>
      <c r="C210" s="2">
        <v>813</v>
      </c>
      <c r="D210" s="2" t="s">
        <v>39</v>
      </c>
      <c r="E210" s="2" t="s">
        <v>12</v>
      </c>
      <c r="F210" s="2">
        <v>1.8543721891971501</v>
      </c>
    </row>
    <row r="211" spans="1:6" x14ac:dyDescent="0.25">
      <c r="A211" s="2" t="s">
        <v>38</v>
      </c>
      <c r="C211" s="2">
        <v>814</v>
      </c>
      <c r="D211" s="2" t="s">
        <v>39</v>
      </c>
      <c r="E211" s="2" t="s">
        <v>12</v>
      </c>
      <c r="F211" s="2">
        <v>2.0929681341189799</v>
      </c>
    </row>
    <row r="212" spans="1:6" x14ac:dyDescent="0.25">
      <c r="A212" s="2" t="s">
        <v>38</v>
      </c>
      <c r="C212" s="2">
        <v>821</v>
      </c>
      <c r="D212" s="2" t="s">
        <v>39</v>
      </c>
      <c r="E212" s="2" t="s">
        <v>12</v>
      </c>
      <c r="F212" s="2">
        <v>1.4770448627809001</v>
      </c>
    </row>
    <row r="213" spans="1:6" x14ac:dyDescent="0.25">
      <c r="A213" s="2" t="s">
        <v>38</v>
      </c>
      <c r="C213" s="2">
        <v>831</v>
      </c>
      <c r="D213" s="2" t="s">
        <v>39</v>
      </c>
      <c r="E213" s="2" t="s">
        <v>12</v>
      </c>
      <c r="F213" s="2">
        <v>2.37462800425289</v>
      </c>
    </row>
    <row r="214" spans="1:6" x14ac:dyDescent="0.25">
      <c r="A214" s="2" t="s">
        <v>38</v>
      </c>
      <c r="C214" s="2">
        <v>911</v>
      </c>
      <c r="D214" s="2" t="s">
        <v>39</v>
      </c>
      <c r="E214" s="2" t="s">
        <v>12</v>
      </c>
      <c r="F214" s="2">
        <v>1</v>
      </c>
    </row>
    <row r="215" spans="1:6" x14ac:dyDescent="0.25">
      <c r="A215" s="2" t="s">
        <v>38</v>
      </c>
      <c r="C215" s="2">
        <v>912</v>
      </c>
      <c r="D215" s="2" t="s">
        <v>39</v>
      </c>
      <c r="E215" s="2" t="s">
        <v>12</v>
      </c>
      <c r="F215" s="2">
        <v>1</v>
      </c>
    </row>
    <row r="216" spans="1:6" x14ac:dyDescent="0.25">
      <c r="A216" s="2" t="s">
        <v>38</v>
      </c>
      <c r="C216" s="2">
        <v>913</v>
      </c>
      <c r="D216" s="2" t="s">
        <v>39</v>
      </c>
      <c r="E216" s="2" t="s">
        <v>12</v>
      </c>
      <c r="F216" s="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workbookViewId="0">
      <selection activeCell="K12" sqref="K12"/>
    </sheetView>
  </sheetViews>
  <sheetFormatPr defaultRowHeight="15" x14ac:dyDescent="0.25"/>
  <cols>
    <col min="1" max="1" width="22.28515625" bestFit="1" customWidth="1"/>
    <col min="2" max="3" width="22.28515625" style="2" customWidth="1"/>
    <col min="4" max="4" width="20.140625" bestFit="1" customWidth="1"/>
    <col min="7" max="8" width="9.140625" style="2"/>
  </cols>
  <sheetData>
    <row r="1" spans="1:9" x14ac:dyDescent="0.25">
      <c r="A1" s="1" t="s">
        <v>37</v>
      </c>
      <c r="B1" s="1" t="s">
        <v>63</v>
      </c>
      <c r="C1" s="1" t="s">
        <v>64</v>
      </c>
      <c r="D1" s="1" t="s">
        <v>1</v>
      </c>
      <c r="E1" s="1" t="s">
        <v>2</v>
      </c>
      <c r="F1" s="1" t="s">
        <v>13</v>
      </c>
      <c r="G1" s="1"/>
      <c r="H1" s="1"/>
      <c r="I1" s="1"/>
    </row>
    <row r="2" spans="1:9" x14ac:dyDescent="0.25">
      <c r="A2" t="s">
        <v>38</v>
      </c>
      <c r="C2" s="2">
        <v>1011</v>
      </c>
      <c r="D2" s="2" t="s">
        <v>39</v>
      </c>
      <c r="E2" t="s">
        <v>67</v>
      </c>
      <c r="F2" s="2">
        <v>1.2569273701111501</v>
      </c>
    </row>
    <row r="3" spans="1:9" x14ac:dyDescent="0.25">
      <c r="A3" s="2" t="s">
        <v>38</v>
      </c>
      <c r="C3" s="2">
        <v>111</v>
      </c>
      <c r="D3" s="2" t="s">
        <v>39</v>
      </c>
      <c r="E3" s="2" t="s">
        <v>67</v>
      </c>
      <c r="F3" s="2">
        <v>1.28215235435047</v>
      </c>
    </row>
    <row r="4" spans="1:9" x14ac:dyDescent="0.25">
      <c r="A4" s="2" t="s">
        <v>38</v>
      </c>
      <c r="C4" s="2">
        <v>1111</v>
      </c>
      <c r="D4" s="2" t="s">
        <v>39</v>
      </c>
      <c r="E4" s="2" t="s">
        <v>67</v>
      </c>
      <c r="F4" s="2">
        <v>1.08459804706448</v>
      </c>
    </row>
    <row r="5" spans="1:9" x14ac:dyDescent="0.25">
      <c r="A5" s="2" t="s">
        <v>38</v>
      </c>
      <c r="C5" s="2">
        <v>1112</v>
      </c>
      <c r="D5" s="2" t="s">
        <v>39</v>
      </c>
      <c r="E5" s="2" t="s">
        <v>67</v>
      </c>
      <c r="F5" s="2">
        <v>1.20392028182713</v>
      </c>
    </row>
    <row r="6" spans="1:9" x14ac:dyDescent="0.25">
      <c r="A6" s="2" t="s">
        <v>38</v>
      </c>
      <c r="C6" s="2">
        <v>112</v>
      </c>
      <c r="D6" s="2" t="s">
        <v>39</v>
      </c>
      <c r="E6" s="2" t="s">
        <v>67</v>
      </c>
      <c r="F6" s="2">
        <v>1.2515273974932499</v>
      </c>
    </row>
    <row r="7" spans="1:9" x14ac:dyDescent="0.25">
      <c r="A7" s="2" t="s">
        <v>38</v>
      </c>
      <c r="C7" s="2">
        <v>1121</v>
      </c>
      <c r="D7" s="2" t="s">
        <v>39</v>
      </c>
      <c r="E7" s="2" t="s">
        <v>67</v>
      </c>
      <c r="F7" s="2">
        <v>1.067997147899</v>
      </c>
    </row>
    <row r="8" spans="1:9" x14ac:dyDescent="0.25">
      <c r="A8" s="2" t="s">
        <v>38</v>
      </c>
      <c r="C8" s="2">
        <v>1122</v>
      </c>
      <c r="D8" s="2" t="s">
        <v>39</v>
      </c>
      <c r="E8" s="2" t="s">
        <v>67</v>
      </c>
      <c r="F8" s="2">
        <v>1.0744030578837001</v>
      </c>
    </row>
    <row r="9" spans="1:9" x14ac:dyDescent="0.25">
      <c r="A9" s="2" t="s">
        <v>38</v>
      </c>
      <c r="C9" s="2">
        <v>1123</v>
      </c>
      <c r="D9" s="2" t="s">
        <v>39</v>
      </c>
      <c r="E9" s="2" t="s">
        <v>67</v>
      </c>
      <c r="F9" s="2">
        <v>1.14744254507764</v>
      </c>
    </row>
    <row r="10" spans="1:9" x14ac:dyDescent="0.25">
      <c r="A10" s="2" t="s">
        <v>38</v>
      </c>
      <c r="C10" s="2">
        <v>1124</v>
      </c>
      <c r="D10" s="2" t="s">
        <v>39</v>
      </c>
      <c r="E10" s="2" t="s">
        <v>67</v>
      </c>
      <c r="F10" s="2">
        <v>1.21830929595108</v>
      </c>
    </row>
    <row r="11" spans="1:9" x14ac:dyDescent="0.25">
      <c r="A11" s="2" t="s">
        <v>38</v>
      </c>
      <c r="C11" s="2">
        <v>1131</v>
      </c>
      <c r="D11" s="2" t="s">
        <v>39</v>
      </c>
      <c r="E11" s="2" t="s">
        <v>67</v>
      </c>
      <c r="F11" s="2">
        <v>1.4398300917917599</v>
      </c>
    </row>
    <row r="12" spans="1:9" x14ac:dyDescent="0.25">
      <c r="A12" s="2" t="s">
        <v>38</v>
      </c>
      <c r="C12" s="2">
        <v>1211</v>
      </c>
      <c r="D12" s="2" t="s">
        <v>39</v>
      </c>
      <c r="E12" s="2" t="s">
        <v>67</v>
      </c>
      <c r="F12" s="2">
        <v>1.11138756638604</v>
      </c>
    </row>
    <row r="13" spans="1:9" x14ac:dyDescent="0.25">
      <c r="A13" s="2" t="s">
        <v>38</v>
      </c>
      <c r="C13" s="2">
        <v>1212</v>
      </c>
      <c r="D13" s="2" t="s">
        <v>39</v>
      </c>
      <c r="E13" s="2" t="s">
        <v>67</v>
      </c>
      <c r="F13" s="2">
        <v>1.0707193330510001</v>
      </c>
    </row>
    <row r="14" spans="1:9" x14ac:dyDescent="0.25">
      <c r="A14" s="2" t="s">
        <v>38</v>
      </c>
      <c r="C14" s="2">
        <v>1213</v>
      </c>
      <c r="D14" s="2" t="s">
        <v>39</v>
      </c>
      <c r="E14" s="2" t="s">
        <v>67</v>
      </c>
      <c r="F14" s="2">
        <v>1.14246493966801</v>
      </c>
    </row>
    <row r="15" spans="1:9" x14ac:dyDescent="0.25">
      <c r="A15" s="2" t="s">
        <v>38</v>
      </c>
      <c r="C15" s="2">
        <v>1214</v>
      </c>
      <c r="D15" s="2" t="s">
        <v>39</v>
      </c>
      <c r="E15" s="2" t="s">
        <v>67</v>
      </c>
      <c r="F15" s="2">
        <v>1.15115777964379</v>
      </c>
    </row>
    <row r="16" spans="1:9" x14ac:dyDescent="0.25">
      <c r="A16" s="2" t="s">
        <v>38</v>
      </c>
      <c r="C16" s="2">
        <v>1215</v>
      </c>
      <c r="D16" s="2" t="s">
        <v>39</v>
      </c>
      <c r="E16" s="2" t="s">
        <v>67</v>
      </c>
      <c r="F16" s="2">
        <v>1.10251551757792</v>
      </c>
    </row>
    <row r="17" spans="1:6" x14ac:dyDescent="0.25">
      <c r="A17" s="2" t="s">
        <v>38</v>
      </c>
      <c r="C17" s="2">
        <v>1216</v>
      </c>
      <c r="D17" s="2" t="s">
        <v>39</v>
      </c>
      <c r="E17" s="2" t="s">
        <v>67</v>
      </c>
      <c r="F17" s="2">
        <v>1.11000413642823</v>
      </c>
    </row>
    <row r="18" spans="1:6" x14ac:dyDescent="0.25">
      <c r="A18" s="2" t="s">
        <v>38</v>
      </c>
      <c r="C18" s="2">
        <v>1221</v>
      </c>
      <c r="D18" s="2" t="s">
        <v>39</v>
      </c>
      <c r="E18" s="2" t="s">
        <v>67</v>
      </c>
      <c r="F18" s="2">
        <v>1.14430494255777</v>
      </c>
    </row>
    <row r="19" spans="1:6" x14ac:dyDescent="0.25">
      <c r="A19" s="2" t="s">
        <v>38</v>
      </c>
      <c r="C19" s="2">
        <v>1222</v>
      </c>
      <c r="D19" s="2" t="s">
        <v>39</v>
      </c>
      <c r="E19" s="2" t="s">
        <v>67</v>
      </c>
      <c r="F19" s="2">
        <v>1.14031640655221</v>
      </c>
    </row>
    <row r="20" spans="1:6" x14ac:dyDescent="0.25">
      <c r="A20" s="2" t="s">
        <v>38</v>
      </c>
      <c r="C20" s="2">
        <v>1311</v>
      </c>
      <c r="D20" s="2" t="s">
        <v>39</v>
      </c>
      <c r="E20" s="2" t="s">
        <v>67</v>
      </c>
      <c r="F20" s="2">
        <v>1.1385454585116099</v>
      </c>
    </row>
    <row r="21" spans="1:6" x14ac:dyDescent="0.25">
      <c r="A21" s="2" t="s">
        <v>38</v>
      </c>
      <c r="C21" s="2">
        <v>1321</v>
      </c>
      <c r="D21" s="2" t="s">
        <v>39</v>
      </c>
      <c r="E21" s="2" t="s">
        <v>67</v>
      </c>
      <c r="F21" s="2">
        <v>1.1893976447794099</v>
      </c>
    </row>
    <row r="22" spans="1:6" x14ac:dyDescent="0.25">
      <c r="A22" s="2" t="s">
        <v>38</v>
      </c>
      <c r="C22" s="2">
        <v>1322</v>
      </c>
      <c r="D22" s="2" t="s">
        <v>39</v>
      </c>
      <c r="E22" s="2" t="s">
        <v>67</v>
      </c>
      <c r="F22" s="2">
        <v>1.2362566243872599</v>
      </c>
    </row>
    <row r="23" spans="1:6" x14ac:dyDescent="0.25">
      <c r="A23" s="2" t="s">
        <v>38</v>
      </c>
      <c r="C23" s="2">
        <v>1331</v>
      </c>
      <c r="D23" s="2" t="s">
        <v>39</v>
      </c>
      <c r="E23" s="2" t="s">
        <v>67</v>
      </c>
      <c r="F23" s="2">
        <v>1.21774378997489</v>
      </c>
    </row>
    <row r="24" spans="1:6" x14ac:dyDescent="0.25">
      <c r="A24" s="2" t="s">
        <v>38</v>
      </c>
      <c r="C24" s="2">
        <v>1411</v>
      </c>
      <c r="D24" s="2" t="s">
        <v>39</v>
      </c>
      <c r="E24" s="2" t="s">
        <v>67</v>
      </c>
      <c r="F24" s="2">
        <v>1.2621371396116401</v>
      </c>
    </row>
    <row r="25" spans="1:6" x14ac:dyDescent="0.25">
      <c r="A25" s="2" t="s">
        <v>38</v>
      </c>
      <c r="C25" s="2">
        <v>1412</v>
      </c>
      <c r="D25" s="2" t="s">
        <v>39</v>
      </c>
      <c r="E25" s="2" t="s">
        <v>67</v>
      </c>
      <c r="F25" s="2">
        <v>1.17807283160056</v>
      </c>
    </row>
    <row r="26" spans="1:6" x14ac:dyDescent="0.25">
      <c r="A26" s="2" t="s">
        <v>38</v>
      </c>
      <c r="C26" s="2">
        <v>1421</v>
      </c>
      <c r="D26" s="2" t="s">
        <v>39</v>
      </c>
      <c r="E26" s="2" t="s">
        <v>67</v>
      </c>
      <c r="F26" s="2">
        <v>1.1834978843102399</v>
      </c>
    </row>
    <row r="27" spans="1:6" x14ac:dyDescent="0.25">
      <c r="A27" s="2" t="s">
        <v>38</v>
      </c>
      <c r="C27" s="2">
        <v>1511</v>
      </c>
      <c r="D27" s="2" t="s">
        <v>39</v>
      </c>
      <c r="E27" s="2" t="s">
        <v>67</v>
      </c>
      <c r="F27" s="2">
        <v>1.2774560226637</v>
      </c>
    </row>
    <row r="28" spans="1:6" x14ac:dyDescent="0.25">
      <c r="A28" s="2" t="s">
        <v>38</v>
      </c>
      <c r="C28" s="2">
        <v>1512</v>
      </c>
      <c r="D28" s="2" t="s">
        <v>39</v>
      </c>
      <c r="E28" s="2" t="s">
        <v>67</v>
      </c>
      <c r="F28" s="2">
        <v>1.0225874552464</v>
      </c>
    </row>
    <row r="29" spans="1:6" x14ac:dyDescent="0.25">
      <c r="A29" s="2" t="s">
        <v>38</v>
      </c>
      <c r="C29" s="2">
        <v>1521</v>
      </c>
      <c r="D29" s="2" t="s">
        <v>39</v>
      </c>
      <c r="E29" s="2" t="s">
        <v>67</v>
      </c>
      <c r="F29" s="2">
        <v>1.2749614005177501</v>
      </c>
    </row>
    <row r="30" spans="1:6" x14ac:dyDescent="0.25">
      <c r="A30" s="2" t="s">
        <v>38</v>
      </c>
      <c r="C30" s="2">
        <v>1522</v>
      </c>
      <c r="D30" s="2" t="s">
        <v>39</v>
      </c>
      <c r="E30" s="2" t="s">
        <v>67</v>
      </c>
      <c r="F30" s="2">
        <v>1.10650067079554</v>
      </c>
    </row>
    <row r="31" spans="1:6" x14ac:dyDescent="0.25">
      <c r="A31" s="2" t="s">
        <v>38</v>
      </c>
      <c r="C31" s="2">
        <v>1611</v>
      </c>
      <c r="D31" s="2" t="s">
        <v>39</v>
      </c>
      <c r="E31" s="2" t="s">
        <v>67</v>
      </c>
      <c r="F31" s="2">
        <v>1.1486099220810499</v>
      </c>
    </row>
    <row r="32" spans="1:6" x14ac:dyDescent="0.25">
      <c r="A32" s="2" t="s">
        <v>38</v>
      </c>
      <c r="C32" s="2">
        <v>1612</v>
      </c>
      <c r="D32" s="2" t="s">
        <v>39</v>
      </c>
      <c r="E32" s="2" t="s">
        <v>67</v>
      </c>
      <c r="F32" s="2">
        <v>1.1044998571535301</v>
      </c>
    </row>
    <row r="33" spans="1:6" x14ac:dyDescent="0.25">
      <c r="A33" s="2" t="s">
        <v>38</v>
      </c>
      <c r="C33" s="2">
        <v>1613</v>
      </c>
      <c r="D33" s="2" t="s">
        <v>39</v>
      </c>
      <c r="E33" s="2" t="s">
        <v>67</v>
      </c>
      <c r="F33" s="2">
        <v>1.1027545771029701</v>
      </c>
    </row>
    <row r="34" spans="1:6" x14ac:dyDescent="0.25">
      <c r="A34" s="2" t="s">
        <v>38</v>
      </c>
      <c r="C34" s="2">
        <v>1614</v>
      </c>
      <c r="D34" s="2" t="s">
        <v>39</v>
      </c>
      <c r="E34" s="2" t="s">
        <v>67</v>
      </c>
      <c r="F34" s="2">
        <v>1.0846980990576101</v>
      </c>
    </row>
    <row r="35" spans="1:6" x14ac:dyDescent="0.25">
      <c r="A35" s="2" t="s">
        <v>38</v>
      </c>
      <c r="C35" s="2">
        <v>1615</v>
      </c>
      <c r="D35" s="2" t="s">
        <v>39</v>
      </c>
      <c r="E35" s="2" t="s">
        <v>67</v>
      </c>
      <c r="F35" s="2">
        <v>1.0731008350406199</v>
      </c>
    </row>
    <row r="36" spans="1:6" x14ac:dyDescent="0.25">
      <c r="A36" s="2" t="s">
        <v>38</v>
      </c>
      <c r="C36" s="2">
        <v>1616</v>
      </c>
      <c r="D36" s="2" t="s">
        <v>39</v>
      </c>
      <c r="E36" s="2" t="s">
        <v>67</v>
      </c>
      <c r="F36" s="2">
        <v>1.07985492418687</v>
      </c>
    </row>
    <row r="37" spans="1:6" x14ac:dyDescent="0.25">
      <c r="A37" s="2" t="s">
        <v>38</v>
      </c>
      <c r="C37" s="2">
        <v>1617</v>
      </c>
      <c r="D37" s="2" t="s">
        <v>39</v>
      </c>
      <c r="E37" s="2" t="s">
        <v>67</v>
      </c>
      <c r="F37" s="2">
        <v>1.1813187779321099</v>
      </c>
    </row>
    <row r="38" spans="1:6" x14ac:dyDescent="0.25">
      <c r="A38" s="2" t="s">
        <v>38</v>
      </c>
      <c r="C38" s="2">
        <v>1621</v>
      </c>
      <c r="D38" s="2" t="s">
        <v>39</v>
      </c>
      <c r="E38" s="2" t="s">
        <v>67</v>
      </c>
      <c r="F38" s="2">
        <v>1.0925005647108601</v>
      </c>
    </row>
    <row r="39" spans="1:6" x14ac:dyDescent="0.25">
      <c r="A39" s="2" t="s">
        <v>38</v>
      </c>
      <c r="C39" s="2">
        <v>1622</v>
      </c>
      <c r="D39" s="2" t="s">
        <v>39</v>
      </c>
      <c r="E39" s="2" t="s">
        <v>67</v>
      </c>
      <c r="F39" s="2">
        <v>1.02762552116896</v>
      </c>
    </row>
    <row r="40" spans="1:6" x14ac:dyDescent="0.25">
      <c r="A40" s="2" t="s">
        <v>38</v>
      </c>
      <c r="C40" s="2">
        <v>1623</v>
      </c>
      <c r="D40" s="2" t="s">
        <v>39</v>
      </c>
      <c r="E40" s="2" t="s">
        <v>67</v>
      </c>
      <c r="F40" s="2">
        <v>1.0288474163577801</v>
      </c>
    </row>
    <row r="41" spans="1:6" x14ac:dyDescent="0.25">
      <c r="A41" s="2" t="s">
        <v>38</v>
      </c>
      <c r="C41" s="2">
        <v>1711</v>
      </c>
      <c r="D41" s="2" t="s">
        <v>39</v>
      </c>
      <c r="E41" s="2" t="s">
        <v>67</v>
      </c>
      <c r="F41" s="2">
        <v>1.13248663845431</v>
      </c>
    </row>
    <row r="42" spans="1:6" x14ac:dyDescent="0.25">
      <c r="A42" s="2" t="s">
        <v>38</v>
      </c>
      <c r="C42" s="2">
        <v>1712</v>
      </c>
      <c r="D42" s="2" t="s">
        <v>39</v>
      </c>
      <c r="E42" s="2" t="s">
        <v>67</v>
      </c>
      <c r="F42" s="2">
        <v>1.1613728727306301</v>
      </c>
    </row>
    <row r="43" spans="1:6" x14ac:dyDescent="0.25">
      <c r="A43" s="2" t="s">
        <v>38</v>
      </c>
      <c r="C43" s="2">
        <v>1713</v>
      </c>
      <c r="D43" s="2" t="s">
        <v>39</v>
      </c>
      <c r="E43" s="2" t="s">
        <v>67</v>
      </c>
      <c r="F43" s="2">
        <v>1.24087973787176</v>
      </c>
    </row>
    <row r="44" spans="1:6" x14ac:dyDescent="0.25">
      <c r="A44" s="2" t="s">
        <v>38</v>
      </c>
      <c r="C44" s="2">
        <v>1721</v>
      </c>
      <c r="D44" s="2" t="s">
        <v>39</v>
      </c>
      <c r="E44" s="2" t="s">
        <v>67</v>
      </c>
      <c r="F44" s="2">
        <v>1.19142611868432</v>
      </c>
    </row>
    <row r="45" spans="1:6" x14ac:dyDescent="0.25">
      <c r="A45" s="2" t="s">
        <v>38</v>
      </c>
      <c r="C45" s="2">
        <v>1722</v>
      </c>
      <c r="D45" s="2" t="s">
        <v>39</v>
      </c>
      <c r="E45" s="2" t="s">
        <v>67</v>
      </c>
      <c r="F45" s="2">
        <v>1.1398089658172701</v>
      </c>
    </row>
    <row r="46" spans="1:6" x14ac:dyDescent="0.25">
      <c r="A46" s="2" t="s">
        <v>38</v>
      </c>
      <c r="C46" s="2">
        <v>1723</v>
      </c>
      <c r="D46" s="2" t="s">
        <v>39</v>
      </c>
      <c r="E46" s="2" t="s">
        <v>67</v>
      </c>
      <c r="F46" s="2">
        <v>1.30414072046435</v>
      </c>
    </row>
    <row r="47" spans="1:6" x14ac:dyDescent="0.25">
      <c r="A47" s="2" t="s">
        <v>38</v>
      </c>
      <c r="C47" s="2">
        <v>1724</v>
      </c>
      <c r="D47" s="2" t="s">
        <v>39</v>
      </c>
      <c r="E47" s="2" t="s">
        <v>67</v>
      </c>
      <c r="F47" s="2">
        <v>1.1794982432351</v>
      </c>
    </row>
    <row r="48" spans="1:6" x14ac:dyDescent="0.25">
      <c r="A48" s="2" t="s">
        <v>38</v>
      </c>
      <c r="C48" s="2">
        <v>1811</v>
      </c>
      <c r="D48" s="2" t="s">
        <v>39</v>
      </c>
      <c r="E48" s="2" t="s">
        <v>67</v>
      </c>
      <c r="F48" s="2">
        <v>1.18855862512421</v>
      </c>
    </row>
    <row r="49" spans="1:6" x14ac:dyDescent="0.25">
      <c r="A49" s="2" t="s">
        <v>38</v>
      </c>
      <c r="C49" s="2">
        <v>1812</v>
      </c>
      <c r="D49" s="2" t="s">
        <v>39</v>
      </c>
      <c r="E49" s="2" t="s">
        <v>67</v>
      </c>
      <c r="F49" s="2">
        <v>1.1204707659170501</v>
      </c>
    </row>
    <row r="50" spans="1:6" x14ac:dyDescent="0.25">
      <c r="A50" s="2" t="s">
        <v>38</v>
      </c>
      <c r="C50" s="2">
        <v>1813</v>
      </c>
      <c r="D50" s="2" t="s">
        <v>39</v>
      </c>
      <c r="E50" s="2" t="s">
        <v>67</v>
      </c>
      <c r="F50" s="2">
        <v>1.1828843511354601</v>
      </c>
    </row>
    <row r="51" spans="1:6" x14ac:dyDescent="0.25">
      <c r="A51" s="2" t="s">
        <v>38</v>
      </c>
      <c r="C51" s="2">
        <v>1821</v>
      </c>
      <c r="D51" s="2" t="s">
        <v>39</v>
      </c>
      <c r="E51" s="2" t="s">
        <v>67</v>
      </c>
      <c r="F51" s="2">
        <v>1.1313540548707901</v>
      </c>
    </row>
    <row r="52" spans="1:6" x14ac:dyDescent="0.25">
      <c r="A52" s="2" t="s">
        <v>38</v>
      </c>
      <c r="C52" s="2">
        <v>1911</v>
      </c>
      <c r="D52" s="2" t="s">
        <v>39</v>
      </c>
      <c r="E52" s="2" t="s">
        <v>67</v>
      </c>
      <c r="F52" s="2">
        <v>1.1091146589560501</v>
      </c>
    </row>
    <row r="53" spans="1:6" x14ac:dyDescent="0.25">
      <c r="A53" s="2" t="s">
        <v>38</v>
      </c>
      <c r="C53" s="2">
        <v>1912</v>
      </c>
      <c r="D53" s="2" t="s">
        <v>39</v>
      </c>
      <c r="E53" s="2" t="s">
        <v>67</v>
      </c>
      <c r="F53" s="2">
        <v>1.17787345868294</v>
      </c>
    </row>
    <row r="54" spans="1:6" x14ac:dyDescent="0.25">
      <c r="A54" s="2" t="s">
        <v>38</v>
      </c>
      <c r="C54" s="2">
        <v>1921</v>
      </c>
      <c r="D54" s="2" t="s">
        <v>39</v>
      </c>
      <c r="E54" s="2" t="s">
        <v>67</v>
      </c>
      <c r="F54" s="2">
        <v>1.1060485784143601</v>
      </c>
    </row>
    <row r="55" spans="1:6" x14ac:dyDescent="0.25">
      <c r="A55" s="2" t="s">
        <v>38</v>
      </c>
      <c r="C55" s="2">
        <v>1922</v>
      </c>
      <c r="D55" s="2" t="s">
        <v>39</v>
      </c>
      <c r="E55" s="2" t="s">
        <v>67</v>
      </c>
      <c r="F55" s="2">
        <v>1.14394548788551</v>
      </c>
    </row>
    <row r="56" spans="1:6" x14ac:dyDescent="0.25">
      <c r="A56" s="2" t="s">
        <v>38</v>
      </c>
      <c r="C56" s="2">
        <v>2011</v>
      </c>
      <c r="D56" s="2" t="s">
        <v>39</v>
      </c>
      <c r="E56" s="2" t="s">
        <v>67</v>
      </c>
      <c r="F56" s="2">
        <v>1.1226836079283899</v>
      </c>
    </row>
    <row r="57" spans="1:6" x14ac:dyDescent="0.25">
      <c r="A57" s="2" t="s">
        <v>38</v>
      </c>
      <c r="C57" s="2">
        <v>2012</v>
      </c>
      <c r="D57" s="2" t="s">
        <v>39</v>
      </c>
      <c r="E57" s="2" t="s">
        <v>67</v>
      </c>
      <c r="F57" s="2">
        <v>1.1836474232274501</v>
      </c>
    </row>
    <row r="58" spans="1:6" x14ac:dyDescent="0.25">
      <c r="A58" s="2" t="s">
        <v>38</v>
      </c>
      <c r="C58" s="2">
        <v>2019</v>
      </c>
      <c r="D58" s="2" t="s">
        <v>39</v>
      </c>
      <c r="E58" s="2" t="s">
        <v>67</v>
      </c>
      <c r="F58" s="2">
        <v>1.3537964458804499</v>
      </c>
    </row>
    <row r="59" spans="1:6" x14ac:dyDescent="0.25">
      <c r="A59" s="2" t="s">
        <v>38</v>
      </c>
      <c r="C59" s="2">
        <v>2111</v>
      </c>
      <c r="D59" s="2" t="s">
        <v>39</v>
      </c>
      <c r="E59" s="2" t="s">
        <v>67</v>
      </c>
      <c r="F59" s="2">
        <v>1.18379244293271</v>
      </c>
    </row>
    <row r="60" spans="1:6" x14ac:dyDescent="0.25">
      <c r="A60" s="2" t="s">
        <v>38</v>
      </c>
      <c r="C60" s="2">
        <v>2121</v>
      </c>
      <c r="D60" s="2" t="s">
        <v>39</v>
      </c>
      <c r="E60" s="2" t="s">
        <v>67</v>
      </c>
      <c r="F60" s="2">
        <v>1.1805799564764801</v>
      </c>
    </row>
    <row r="61" spans="1:6" x14ac:dyDescent="0.25">
      <c r="A61" s="2" t="s">
        <v>38</v>
      </c>
      <c r="C61" s="2">
        <v>2122</v>
      </c>
      <c r="D61" s="2" t="s">
        <v>39</v>
      </c>
      <c r="E61" s="2" t="s">
        <v>67</v>
      </c>
      <c r="F61" s="2">
        <v>1.1698460972535401</v>
      </c>
    </row>
    <row r="62" spans="1:6" x14ac:dyDescent="0.25">
      <c r="A62" s="2" t="s">
        <v>38</v>
      </c>
      <c r="C62" s="2">
        <v>2211</v>
      </c>
      <c r="D62" s="2" t="s">
        <v>39</v>
      </c>
      <c r="E62" s="2" t="s">
        <v>67</v>
      </c>
      <c r="F62" s="2">
        <v>1.3288404627695001</v>
      </c>
    </row>
    <row r="63" spans="1:6" x14ac:dyDescent="0.25">
      <c r="A63" s="2" t="s">
        <v>38</v>
      </c>
      <c r="C63" s="2">
        <v>2212</v>
      </c>
      <c r="D63" s="2" t="s">
        <v>39</v>
      </c>
      <c r="E63" s="2" t="s">
        <v>67</v>
      </c>
      <c r="F63" s="2">
        <v>1.3041872916881001</v>
      </c>
    </row>
    <row r="64" spans="1:6" x14ac:dyDescent="0.25">
      <c r="A64" s="2" t="s">
        <v>38</v>
      </c>
      <c r="C64" s="2">
        <v>2221</v>
      </c>
      <c r="D64" s="2" t="s">
        <v>39</v>
      </c>
      <c r="E64" s="2" t="s">
        <v>67</v>
      </c>
      <c r="F64" s="2">
        <v>1.3400444841915899</v>
      </c>
    </row>
    <row r="65" spans="1:6" x14ac:dyDescent="0.25">
      <c r="A65" s="2" t="s">
        <v>38</v>
      </c>
      <c r="C65" s="2">
        <v>2311</v>
      </c>
      <c r="D65" s="2" t="s">
        <v>39</v>
      </c>
      <c r="E65" s="2" t="s">
        <v>67</v>
      </c>
      <c r="F65" s="2">
        <v>1.1797091045173</v>
      </c>
    </row>
    <row r="66" spans="1:6" x14ac:dyDescent="0.25">
      <c r="A66" s="2" t="s">
        <v>38</v>
      </c>
      <c r="C66" s="2">
        <v>2312</v>
      </c>
      <c r="D66" s="2" t="s">
        <v>39</v>
      </c>
      <c r="E66" s="2" t="s">
        <v>67</v>
      </c>
      <c r="F66" s="2">
        <v>1.2194277316876301</v>
      </c>
    </row>
    <row r="67" spans="1:6" x14ac:dyDescent="0.25">
      <c r="A67" s="2" t="s">
        <v>38</v>
      </c>
      <c r="C67" s="2">
        <v>2319</v>
      </c>
      <c r="D67" s="2" t="s">
        <v>39</v>
      </c>
      <c r="E67" s="2" t="s">
        <v>67</v>
      </c>
      <c r="F67" s="2">
        <v>1.1309282925186901</v>
      </c>
    </row>
    <row r="68" spans="1:6" x14ac:dyDescent="0.25">
      <c r="A68" s="2" t="s">
        <v>38</v>
      </c>
      <c r="C68" s="2">
        <v>2331</v>
      </c>
      <c r="D68" s="2" t="s">
        <v>39</v>
      </c>
      <c r="E68" s="2" t="s">
        <v>67</v>
      </c>
      <c r="F68" s="2">
        <v>1.2442203900055799</v>
      </c>
    </row>
    <row r="69" spans="1:6" x14ac:dyDescent="0.25">
      <c r="A69" s="2" t="s">
        <v>38</v>
      </c>
      <c r="C69" s="2">
        <v>2411</v>
      </c>
      <c r="D69" s="2" t="s">
        <v>39</v>
      </c>
      <c r="E69" s="2" t="s">
        <v>67</v>
      </c>
      <c r="F69" s="2">
        <v>1.2573627092005999</v>
      </c>
    </row>
    <row r="70" spans="1:6" x14ac:dyDescent="0.25">
      <c r="A70" s="2" t="s">
        <v>38</v>
      </c>
      <c r="C70" s="2">
        <v>2412</v>
      </c>
      <c r="D70" s="2" t="s">
        <v>39</v>
      </c>
      <c r="E70" s="2" t="s">
        <v>67</v>
      </c>
      <c r="F70" s="2">
        <v>1.1981139820317701</v>
      </c>
    </row>
    <row r="71" spans="1:6" x14ac:dyDescent="0.25">
      <c r="A71" s="2" t="s">
        <v>38</v>
      </c>
      <c r="C71" s="2">
        <v>2413</v>
      </c>
      <c r="D71" s="2" t="s">
        <v>39</v>
      </c>
      <c r="E71" s="2" t="s">
        <v>67</v>
      </c>
      <c r="F71" s="2">
        <v>1.25159179456544</v>
      </c>
    </row>
    <row r="72" spans="1:6" x14ac:dyDescent="0.25">
      <c r="A72" s="2" t="s">
        <v>38</v>
      </c>
      <c r="C72" s="2">
        <v>2414</v>
      </c>
      <c r="D72" s="2" t="s">
        <v>39</v>
      </c>
      <c r="E72" s="2" t="s">
        <v>67</v>
      </c>
      <c r="F72" s="2">
        <v>1.36791896610046</v>
      </c>
    </row>
    <row r="73" spans="1:6" x14ac:dyDescent="0.25">
      <c r="A73" s="2" t="s">
        <v>38</v>
      </c>
      <c r="C73" s="2">
        <v>2415</v>
      </c>
      <c r="D73" s="2" t="s">
        <v>39</v>
      </c>
      <c r="E73" s="2" t="s">
        <v>67</v>
      </c>
      <c r="F73" s="2">
        <v>2.05283008130117</v>
      </c>
    </row>
    <row r="74" spans="1:6" x14ac:dyDescent="0.25">
      <c r="A74" s="2" t="s">
        <v>38</v>
      </c>
      <c r="C74" s="2">
        <v>2419</v>
      </c>
      <c r="D74" s="2" t="s">
        <v>39</v>
      </c>
      <c r="E74" s="2" t="s">
        <v>67</v>
      </c>
      <c r="F74" s="2">
        <v>2.2801189421099299</v>
      </c>
    </row>
    <row r="75" spans="1:6" x14ac:dyDescent="0.25">
      <c r="A75" s="2" t="s">
        <v>38</v>
      </c>
      <c r="C75" s="2">
        <v>2511</v>
      </c>
      <c r="D75" s="2" t="s">
        <v>39</v>
      </c>
      <c r="E75" s="2" t="s">
        <v>67</v>
      </c>
      <c r="F75" s="2">
        <v>1.3172712264239199</v>
      </c>
    </row>
    <row r="76" spans="1:6" x14ac:dyDescent="0.25">
      <c r="A76" s="2" t="s">
        <v>38</v>
      </c>
      <c r="C76" s="2">
        <v>2512</v>
      </c>
      <c r="D76" s="2" t="s">
        <v>39</v>
      </c>
      <c r="E76" s="2" t="s">
        <v>67</v>
      </c>
      <c r="F76" s="2">
        <v>1.52931358136977</v>
      </c>
    </row>
    <row r="77" spans="1:6" x14ac:dyDescent="0.25">
      <c r="A77" s="2" t="s">
        <v>38</v>
      </c>
      <c r="C77" s="2">
        <v>2519</v>
      </c>
      <c r="D77" s="2" t="s">
        <v>39</v>
      </c>
      <c r="E77" s="2" t="s">
        <v>67</v>
      </c>
      <c r="F77" s="2">
        <v>3.5590901227507099</v>
      </c>
    </row>
    <row r="78" spans="1:6" x14ac:dyDescent="0.25">
      <c r="A78" s="2" t="s">
        <v>38</v>
      </c>
      <c r="C78" s="2">
        <v>2521</v>
      </c>
      <c r="D78" s="2" t="s">
        <v>39</v>
      </c>
      <c r="E78" s="2" t="s">
        <v>67</v>
      </c>
      <c r="F78" s="2">
        <v>2.0518161638913202</v>
      </c>
    </row>
    <row r="79" spans="1:6" x14ac:dyDescent="0.25">
      <c r="A79" s="2" t="s">
        <v>38</v>
      </c>
      <c r="C79" s="2">
        <v>311</v>
      </c>
      <c r="D79" s="2" t="s">
        <v>39</v>
      </c>
      <c r="E79" s="2" t="s">
        <v>67</v>
      </c>
      <c r="F79" s="2">
        <v>1.13586324152646</v>
      </c>
    </row>
    <row r="80" spans="1:6" x14ac:dyDescent="0.25">
      <c r="A80" s="2" t="s">
        <v>38</v>
      </c>
      <c r="C80" s="2">
        <v>312</v>
      </c>
      <c r="D80" s="2" t="s">
        <v>39</v>
      </c>
      <c r="E80" s="2" t="s">
        <v>67</v>
      </c>
      <c r="F80" s="2">
        <v>1.1386698601038101</v>
      </c>
    </row>
    <row r="81" spans="1:6" x14ac:dyDescent="0.25">
      <c r="A81" s="2" t="s">
        <v>38</v>
      </c>
      <c r="C81" s="2">
        <v>321</v>
      </c>
      <c r="D81" s="2" t="s">
        <v>39</v>
      </c>
      <c r="E81" s="2" t="s">
        <v>67</v>
      </c>
      <c r="F81" s="2">
        <v>1.1308085236085099</v>
      </c>
    </row>
    <row r="82" spans="1:6" x14ac:dyDescent="0.25">
      <c r="A82" s="2" t="s">
        <v>38</v>
      </c>
      <c r="C82" s="2">
        <v>322</v>
      </c>
      <c r="D82" s="2" t="s">
        <v>39</v>
      </c>
      <c r="E82" s="2" t="s">
        <v>67</v>
      </c>
      <c r="F82" s="2">
        <v>1.17333302173521</v>
      </c>
    </row>
    <row r="83" spans="1:6" x14ac:dyDescent="0.25">
      <c r="A83" s="2" t="s">
        <v>38</v>
      </c>
      <c r="C83" s="2">
        <v>411</v>
      </c>
      <c r="D83" s="2" t="s">
        <v>39</v>
      </c>
      <c r="E83" s="2" t="s">
        <v>67</v>
      </c>
      <c r="F83" s="2">
        <v>1.1292914189488501</v>
      </c>
    </row>
    <row r="84" spans="1:6" x14ac:dyDescent="0.25">
      <c r="A84" s="2" t="s">
        <v>38</v>
      </c>
      <c r="C84" s="2">
        <v>421</v>
      </c>
      <c r="D84" s="2" t="s">
        <v>39</v>
      </c>
      <c r="E84" s="2" t="s">
        <v>67</v>
      </c>
      <c r="F84" s="2">
        <v>1.15189598542378</v>
      </c>
    </row>
    <row r="85" spans="1:6" x14ac:dyDescent="0.25">
      <c r="A85" s="2" t="s">
        <v>38</v>
      </c>
      <c r="C85" s="2">
        <v>422</v>
      </c>
      <c r="D85" s="2" t="s">
        <v>39</v>
      </c>
      <c r="E85" s="2" t="s">
        <v>67</v>
      </c>
      <c r="F85" s="2">
        <v>1.1588274503223599</v>
      </c>
    </row>
    <row r="86" spans="1:6" x14ac:dyDescent="0.25">
      <c r="A86" s="2" t="s">
        <v>38</v>
      </c>
      <c r="C86" s="2">
        <v>431</v>
      </c>
      <c r="D86" s="2" t="s">
        <v>39</v>
      </c>
      <c r="E86" s="2" t="s">
        <v>67</v>
      </c>
      <c r="F86" s="2">
        <v>1.16898739888127</v>
      </c>
    </row>
    <row r="87" spans="1:6" x14ac:dyDescent="0.25">
      <c r="A87" s="2" t="s">
        <v>38</v>
      </c>
      <c r="C87" s="2">
        <v>511</v>
      </c>
      <c r="D87" s="2" t="s">
        <v>39</v>
      </c>
      <c r="E87" s="2" t="s">
        <v>67</v>
      </c>
      <c r="F87" s="2">
        <v>1.17238153152789</v>
      </c>
    </row>
    <row r="88" spans="1:6" x14ac:dyDescent="0.25">
      <c r="A88" s="2" t="s">
        <v>38</v>
      </c>
      <c r="C88" s="2">
        <v>512</v>
      </c>
      <c r="D88" s="2" t="s">
        <v>39</v>
      </c>
      <c r="E88" s="2" t="s">
        <v>67</v>
      </c>
      <c r="F88" s="2">
        <v>1.1986477739171599</v>
      </c>
    </row>
    <row r="89" spans="1:6" x14ac:dyDescent="0.25">
      <c r="A89" s="2" t="s">
        <v>38</v>
      </c>
      <c r="C89" s="2">
        <v>513</v>
      </c>
      <c r="D89" s="2" t="s">
        <v>39</v>
      </c>
      <c r="E89" s="2" t="s">
        <v>67</v>
      </c>
      <c r="F89" s="2">
        <v>1.05244526026264</v>
      </c>
    </row>
    <row r="90" spans="1:6" x14ac:dyDescent="0.25">
      <c r="A90" s="2" t="s">
        <v>38</v>
      </c>
      <c r="C90" s="2">
        <v>514</v>
      </c>
      <c r="D90" s="2" t="s">
        <v>39</v>
      </c>
      <c r="E90" s="2" t="s">
        <v>67</v>
      </c>
      <c r="F90" s="2">
        <v>1.0812994010257</v>
      </c>
    </row>
    <row r="91" spans="1:6" x14ac:dyDescent="0.25">
      <c r="A91" s="2" t="s">
        <v>38</v>
      </c>
      <c r="C91" s="2">
        <v>515</v>
      </c>
      <c r="D91" s="2" t="s">
        <v>39</v>
      </c>
      <c r="E91" s="2" t="s">
        <v>67</v>
      </c>
      <c r="F91" s="2">
        <v>1.1101757528043199</v>
      </c>
    </row>
    <row r="92" spans="1:6" x14ac:dyDescent="0.25">
      <c r="A92" s="2" t="s">
        <v>38</v>
      </c>
      <c r="C92" s="2">
        <v>521</v>
      </c>
      <c r="D92" s="2" t="s">
        <v>39</v>
      </c>
      <c r="E92" s="2" t="s">
        <v>67</v>
      </c>
      <c r="F92" s="2">
        <v>1.1254788900778201</v>
      </c>
    </row>
    <row r="93" spans="1:6" x14ac:dyDescent="0.25">
      <c r="A93" s="2" t="s">
        <v>38</v>
      </c>
      <c r="C93" s="2">
        <v>611</v>
      </c>
      <c r="D93" s="2" t="s">
        <v>39</v>
      </c>
      <c r="E93" s="2" t="s">
        <v>67</v>
      </c>
      <c r="F93" s="2">
        <v>1.19802938160012</v>
      </c>
    </row>
    <row r="94" spans="1:6" x14ac:dyDescent="0.25">
      <c r="A94" s="2" t="s">
        <v>38</v>
      </c>
      <c r="C94" s="2">
        <v>612</v>
      </c>
      <c r="D94" s="2" t="s">
        <v>39</v>
      </c>
      <c r="E94" s="2" t="s">
        <v>67</v>
      </c>
      <c r="F94" s="2">
        <v>1.1700437412787501</v>
      </c>
    </row>
    <row r="95" spans="1:6" x14ac:dyDescent="0.25">
      <c r="A95" s="2" t="s">
        <v>38</v>
      </c>
      <c r="C95" s="2">
        <v>621</v>
      </c>
      <c r="D95" s="2" t="s">
        <v>39</v>
      </c>
      <c r="E95" s="2" t="s">
        <v>67</v>
      </c>
      <c r="F95" s="2">
        <v>1.23985110563627</v>
      </c>
    </row>
    <row r="96" spans="1:6" x14ac:dyDescent="0.25">
      <c r="A96" s="2" t="s">
        <v>38</v>
      </c>
      <c r="C96" s="2">
        <v>622</v>
      </c>
      <c r="D96" s="2" t="s">
        <v>39</v>
      </c>
      <c r="E96" s="2" t="s">
        <v>67</v>
      </c>
      <c r="F96" s="2">
        <v>1.2238278802040199</v>
      </c>
    </row>
    <row r="97" spans="1:6" x14ac:dyDescent="0.25">
      <c r="A97" s="2" t="s">
        <v>38</v>
      </c>
      <c r="C97" s="2">
        <v>711</v>
      </c>
      <c r="D97" s="2" t="s">
        <v>39</v>
      </c>
      <c r="E97" s="2" t="s">
        <v>67</v>
      </c>
      <c r="F97" s="2">
        <v>1.24599562862416</v>
      </c>
    </row>
    <row r="98" spans="1:6" x14ac:dyDescent="0.25">
      <c r="A98" s="2" t="s">
        <v>38</v>
      </c>
      <c r="C98" s="2">
        <v>731</v>
      </c>
      <c r="D98" s="2" t="s">
        <v>39</v>
      </c>
      <c r="E98" s="2" t="s">
        <v>67</v>
      </c>
      <c r="F98" s="2">
        <v>1.4422527246510199</v>
      </c>
    </row>
    <row r="99" spans="1:6" x14ac:dyDescent="0.25">
      <c r="A99" s="2" t="s">
        <v>38</v>
      </c>
      <c r="C99" s="2">
        <v>811</v>
      </c>
      <c r="D99" s="2" t="s">
        <v>39</v>
      </c>
      <c r="E99" s="2" t="s">
        <v>67</v>
      </c>
      <c r="F99" s="2">
        <v>1.0720772077909599</v>
      </c>
    </row>
    <row r="100" spans="1:6" x14ac:dyDescent="0.25">
      <c r="A100" s="2" t="s">
        <v>38</v>
      </c>
      <c r="C100" s="2">
        <v>812</v>
      </c>
      <c r="D100" s="2" t="s">
        <v>39</v>
      </c>
      <c r="E100" s="2" t="s">
        <v>67</v>
      </c>
      <c r="F100" s="2">
        <v>1</v>
      </c>
    </row>
    <row r="101" spans="1:6" x14ac:dyDescent="0.25">
      <c r="A101" s="2" t="s">
        <v>38</v>
      </c>
      <c r="C101" s="2">
        <v>813</v>
      </c>
      <c r="D101" s="2" t="s">
        <v>39</v>
      </c>
      <c r="E101" s="2" t="s">
        <v>67</v>
      </c>
      <c r="F101" s="2">
        <v>1.2571688580145199</v>
      </c>
    </row>
    <row r="102" spans="1:6" x14ac:dyDescent="0.25">
      <c r="A102" s="2" t="s">
        <v>38</v>
      </c>
      <c r="C102" s="2">
        <v>814</v>
      </c>
      <c r="D102" s="2" t="s">
        <v>39</v>
      </c>
      <c r="E102" s="2" t="s">
        <v>67</v>
      </c>
      <c r="F102" s="2">
        <v>1.3782099189697601</v>
      </c>
    </row>
    <row r="103" spans="1:6" x14ac:dyDescent="0.25">
      <c r="A103" s="2" t="s">
        <v>38</v>
      </c>
      <c r="C103" s="2">
        <v>821</v>
      </c>
      <c r="D103" s="2" t="s">
        <v>39</v>
      </c>
      <c r="E103" s="2" t="s">
        <v>67</v>
      </c>
      <c r="F103" s="2">
        <v>1.1892071923009999</v>
      </c>
    </row>
    <row r="104" spans="1:6" x14ac:dyDescent="0.25">
      <c r="A104" s="2" t="s">
        <v>38</v>
      </c>
      <c r="C104" s="2">
        <v>831</v>
      </c>
      <c r="D104" s="2" t="s">
        <v>39</v>
      </c>
      <c r="E104" s="2" t="s">
        <v>67</v>
      </c>
      <c r="F104" s="2">
        <v>1.3863357342603</v>
      </c>
    </row>
    <row r="105" spans="1:6" x14ac:dyDescent="0.25">
      <c r="A105" s="2" t="s">
        <v>38</v>
      </c>
      <c r="C105" s="2">
        <v>911</v>
      </c>
      <c r="D105" s="2" t="s">
        <v>39</v>
      </c>
      <c r="E105" s="2" t="s">
        <v>67</v>
      </c>
      <c r="F105" s="2">
        <v>1</v>
      </c>
    </row>
    <row r="106" spans="1:6" x14ac:dyDescent="0.25">
      <c r="A106" s="2" t="s">
        <v>38</v>
      </c>
      <c r="C106" s="2">
        <v>912</v>
      </c>
      <c r="D106" s="2" t="s">
        <v>39</v>
      </c>
      <c r="E106" s="2" t="s">
        <v>67</v>
      </c>
      <c r="F106" s="2">
        <v>1</v>
      </c>
    </row>
    <row r="107" spans="1:6" x14ac:dyDescent="0.25">
      <c r="A107" s="2" t="s">
        <v>38</v>
      </c>
      <c r="C107" s="2">
        <v>913</v>
      </c>
      <c r="D107" s="2" t="s">
        <v>39</v>
      </c>
      <c r="E107" s="2" t="s">
        <v>67</v>
      </c>
      <c r="F107" s="2">
        <v>1</v>
      </c>
    </row>
    <row r="109" spans="1:6" x14ac:dyDescent="0.25">
      <c r="A109" s="2" t="s">
        <v>62</v>
      </c>
      <c r="C109" s="2">
        <v>1011</v>
      </c>
      <c r="D109" s="2" t="s">
        <v>39</v>
      </c>
      <c r="E109" s="2" t="s">
        <v>67</v>
      </c>
      <c r="F109" s="2">
        <v>2.9167578904179599</v>
      </c>
    </row>
    <row r="110" spans="1:6" x14ac:dyDescent="0.25">
      <c r="A110" s="2" t="s">
        <v>62</v>
      </c>
      <c r="C110" s="2">
        <v>111</v>
      </c>
      <c r="D110" s="2" t="s">
        <v>39</v>
      </c>
      <c r="E110" s="2" t="s">
        <v>67</v>
      </c>
      <c r="F110" s="2">
        <v>5.9377866227869296</v>
      </c>
    </row>
    <row r="111" spans="1:6" x14ac:dyDescent="0.25">
      <c r="A111" s="2" t="s">
        <v>62</v>
      </c>
      <c r="C111" s="2">
        <v>1111</v>
      </c>
      <c r="D111" s="2" t="s">
        <v>39</v>
      </c>
      <c r="E111" s="2" t="s">
        <v>67</v>
      </c>
      <c r="F111" s="2">
        <v>1.98845422330666</v>
      </c>
    </row>
    <row r="112" spans="1:6" x14ac:dyDescent="0.25">
      <c r="A112" s="2" t="s">
        <v>62</v>
      </c>
      <c r="C112" s="2">
        <v>1112</v>
      </c>
      <c r="D112" s="2" t="s">
        <v>39</v>
      </c>
      <c r="E112" s="2" t="s">
        <v>67</v>
      </c>
      <c r="F112" s="2">
        <v>1.7386259478844699</v>
      </c>
    </row>
    <row r="113" spans="1:6" x14ac:dyDescent="0.25">
      <c r="A113" s="2" t="s">
        <v>62</v>
      </c>
      <c r="C113" s="2">
        <v>112</v>
      </c>
      <c r="D113" s="2" t="s">
        <v>39</v>
      </c>
      <c r="E113" s="2" t="s">
        <v>67</v>
      </c>
      <c r="F113" s="2">
        <v>4.5525198915486804</v>
      </c>
    </row>
    <row r="114" spans="1:6" x14ac:dyDescent="0.25">
      <c r="A114" s="2" t="s">
        <v>62</v>
      </c>
      <c r="C114" s="2">
        <v>1121</v>
      </c>
      <c r="D114" s="2" t="s">
        <v>39</v>
      </c>
      <c r="E114" s="2" t="s">
        <v>67</v>
      </c>
      <c r="F114" s="2">
        <v>2.1651591575256099</v>
      </c>
    </row>
    <row r="115" spans="1:6" x14ac:dyDescent="0.25">
      <c r="A115" s="2" t="s">
        <v>62</v>
      </c>
      <c r="C115" s="2">
        <v>1122</v>
      </c>
      <c r="D115" s="2" t="s">
        <v>39</v>
      </c>
      <c r="E115" s="2" t="s">
        <v>67</v>
      </c>
      <c r="F115" s="2">
        <v>2.0128393905498299</v>
      </c>
    </row>
    <row r="116" spans="1:6" x14ac:dyDescent="0.25">
      <c r="A116" s="2" t="s">
        <v>62</v>
      </c>
      <c r="C116" s="2">
        <v>1123</v>
      </c>
      <c r="D116" s="2" t="s">
        <v>39</v>
      </c>
      <c r="E116" s="2" t="s">
        <v>67</v>
      </c>
      <c r="F116" s="2">
        <v>4.6609933592713597</v>
      </c>
    </row>
    <row r="117" spans="1:6" x14ac:dyDescent="0.25">
      <c r="A117" s="2" t="s">
        <v>62</v>
      </c>
      <c r="C117" s="2">
        <v>1124</v>
      </c>
      <c r="D117" s="2" t="s">
        <v>39</v>
      </c>
      <c r="E117" s="2" t="s">
        <v>67</v>
      </c>
      <c r="F117" s="2">
        <v>2.2401764185662998</v>
      </c>
    </row>
    <row r="118" spans="1:6" x14ac:dyDescent="0.25">
      <c r="A118" s="2" t="s">
        <v>62</v>
      </c>
      <c r="C118" s="2">
        <v>1131</v>
      </c>
      <c r="D118" s="2" t="s">
        <v>39</v>
      </c>
      <c r="E118" s="2" t="s">
        <v>67</v>
      </c>
      <c r="F118" s="2">
        <v>2.3716104761555599</v>
      </c>
    </row>
    <row r="119" spans="1:6" x14ac:dyDescent="0.25">
      <c r="A119" s="2" t="s">
        <v>62</v>
      </c>
      <c r="C119" s="2">
        <v>1211</v>
      </c>
      <c r="D119" s="2" t="s">
        <v>39</v>
      </c>
      <c r="E119" s="2" t="s">
        <v>67</v>
      </c>
      <c r="F119" s="2">
        <v>6.3277187359524198</v>
      </c>
    </row>
    <row r="120" spans="1:6" x14ac:dyDescent="0.25">
      <c r="A120" s="2" t="s">
        <v>62</v>
      </c>
      <c r="C120" s="2">
        <v>1212</v>
      </c>
      <c r="D120" s="2" t="s">
        <v>39</v>
      </c>
      <c r="E120" s="2" t="s">
        <v>67</v>
      </c>
      <c r="F120" s="2">
        <v>3.4980166378852902</v>
      </c>
    </row>
    <row r="121" spans="1:6" x14ac:dyDescent="0.25">
      <c r="A121" s="2" t="s">
        <v>62</v>
      </c>
      <c r="C121" s="2">
        <v>1213</v>
      </c>
      <c r="D121" s="2" t="s">
        <v>39</v>
      </c>
      <c r="E121" s="2" t="s">
        <v>67</v>
      </c>
      <c r="F121" s="2">
        <v>2.3406044656723202</v>
      </c>
    </row>
    <row r="122" spans="1:6" x14ac:dyDescent="0.25">
      <c r="A122" s="2" t="s">
        <v>62</v>
      </c>
      <c r="C122" s="2">
        <v>1214</v>
      </c>
      <c r="D122" s="2" t="s">
        <v>39</v>
      </c>
      <c r="E122" s="2" t="s">
        <v>67</v>
      </c>
      <c r="F122" s="2">
        <v>5.2535964792212999</v>
      </c>
    </row>
    <row r="123" spans="1:6" x14ac:dyDescent="0.25">
      <c r="A123" s="2" t="s">
        <v>62</v>
      </c>
      <c r="C123" s="2">
        <v>1215</v>
      </c>
      <c r="D123" s="2" t="s">
        <v>39</v>
      </c>
      <c r="E123" s="2" t="s">
        <v>67</v>
      </c>
      <c r="F123" s="2">
        <v>2.33631503556549</v>
      </c>
    </row>
    <row r="124" spans="1:6" x14ac:dyDescent="0.25">
      <c r="A124" s="2" t="s">
        <v>62</v>
      </c>
      <c r="C124" s="2">
        <v>1216</v>
      </c>
      <c r="D124" s="2" t="s">
        <v>39</v>
      </c>
      <c r="E124" s="2" t="s">
        <v>67</v>
      </c>
      <c r="F124" s="2">
        <v>4.1743622266933196</v>
      </c>
    </row>
    <row r="125" spans="1:6" x14ac:dyDescent="0.25">
      <c r="A125" s="2" t="s">
        <v>62</v>
      </c>
      <c r="C125" s="2">
        <v>1221</v>
      </c>
      <c r="D125" s="2" t="s">
        <v>39</v>
      </c>
      <c r="E125" s="2" t="s">
        <v>67</v>
      </c>
      <c r="F125" s="2">
        <v>2.1297861750981002</v>
      </c>
    </row>
    <row r="126" spans="1:6" x14ac:dyDescent="0.25">
      <c r="A126" s="2" t="s">
        <v>62</v>
      </c>
      <c r="C126" s="2">
        <v>1222</v>
      </c>
      <c r="D126" s="2" t="s">
        <v>39</v>
      </c>
      <c r="E126" s="2" t="s">
        <v>67</v>
      </c>
      <c r="F126" s="2">
        <v>4.3443032790003704</v>
      </c>
    </row>
    <row r="127" spans="1:6" x14ac:dyDescent="0.25">
      <c r="A127" s="2" t="s">
        <v>62</v>
      </c>
      <c r="C127" s="2">
        <v>1311</v>
      </c>
      <c r="D127" s="2" t="s">
        <v>39</v>
      </c>
      <c r="E127" s="2" t="s">
        <v>67</v>
      </c>
      <c r="F127" s="2">
        <v>2.4467017670551399</v>
      </c>
    </row>
    <row r="128" spans="1:6" x14ac:dyDescent="0.25">
      <c r="A128" s="2" t="s">
        <v>62</v>
      </c>
      <c r="C128" s="2">
        <v>1321</v>
      </c>
      <c r="D128" s="2" t="s">
        <v>39</v>
      </c>
      <c r="E128" s="2" t="s">
        <v>67</v>
      </c>
      <c r="F128" s="2">
        <v>3.32082306255433</v>
      </c>
    </row>
    <row r="129" spans="1:6" x14ac:dyDescent="0.25">
      <c r="A129" s="2" t="s">
        <v>62</v>
      </c>
      <c r="C129" s="2">
        <v>1322</v>
      </c>
      <c r="D129" s="2" t="s">
        <v>39</v>
      </c>
      <c r="E129" s="2" t="s">
        <v>67</v>
      </c>
      <c r="F129" s="2">
        <v>1.49626478609053</v>
      </c>
    </row>
    <row r="130" spans="1:6" x14ac:dyDescent="0.25">
      <c r="A130" s="2" t="s">
        <v>62</v>
      </c>
      <c r="C130" s="2">
        <v>1331</v>
      </c>
      <c r="D130" s="2" t="s">
        <v>39</v>
      </c>
      <c r="E130" s="2" t="s">
        <v>67</v>
      </c>
      <c r="F130" s="2">
        <v>4.0379158493371596</v>
      </c>
    </row>
    <row r="131" spans="1:6" x14ac:dyDescent="0.25">
      <c r="A131" s="2" t="s">
        <v>62</v>
      </c>
      <c r="C131" s="2">
        <v>1411</v>
      </c>
      <c r="D131" s="2" t="s">
        <v>39</v>
      </c>
      <c r="E131" s="2" t="s">
        <v>67</v>
      </c>
      <c r="F131" s="2">
        <v>6.7680822606976401</v>
      </c>
    </row>
    <row r="132" spans="1:6" x14ac:dyDescent="0.25">
      <c r="A132" s="2" t="s">
        <v>62</v>
      </c>
      <c r="C132" s="2">
        <v>1412</v>
      </c>
      <c r="D132" s="2" t="s">
        <v>39</v>
      </c>
      <c r="E132" s="2" t="s">
        <v>67</v>
      </c>
      <c r="F132" s="2">
        <v>8.9148508235297399</v>
      </c>
    </row>
    <row r="133" spans="1:6" x14ac:dyDescent="0.25">
      <c r="A133" s="2" t="s">
        <v>62</v>
      </c>
      <c r="C133" s="2">
        <v>1421</v>
      </c>
      <c r="D133" s="2" t="s">
        <v>39</v>
      </c>
      <c r="E133" s="2" t="s">
        <v>67</v>
      </c>
      <c r="F133" s="2">
        <v>4.5162546828889703</v>
      </c>
    </row>
    <row r="134" spans="1:6" x14ac:dyDescent="0.25">
      <c r="A134" s="2" t="s">
        <v>62</v>
      </c>
      <c r="C134" s="2">
        <v>1511</v>
      </c>
      <c r="D134" s="2" t="s">
        <v>39</v>
      </c>
      <c r="E134" s="2" t="s">
        <v>67</v>
      </c>
      <c r="F134" s="2">
        <v>1.8299600815618999</v>
      </c>
    </row>
    <row r="135" spans="1:6" x14ac:dyDescent="0.25">
      <c r="A135" s="2" t="s">
        <v>62</v>
      </c>
      <c r="C135" s="2">
        <v>1512</v>
      </c>
      <c r="D135" s="2" t="s">
        <v>39</v>
      </c>
      <c r="E135" s="2" t="s">
        <v>67</v>
      </c>
      <c r="F135" s="2">
        <v>6.1107607048208603</v>
      </c>
    </row>
    <row r="136" spans="1:6" x14ac:dyDescent="0.25">
      <c r="A136" s="2" t="s">
        <v>62</v>
      </c>
      <c r="C136" s="2">
        <v>1521</v>
      </c>
      <c r="D136" s="2" t="s">
        <v>39</v>
      </c>
      <c r="E136" s="2" t="s">
        <v>67</v>
      </c>
      <c r="F136" s="2">
        <v>3.3382133179998501</v>
      </c>
    </row>
    <row r="137" spans="1:6" x14ac:dyDescent="0.25">
      <c r="A137" s="2" t="s">
        <v>62</v>
      </c>
      <c r="C137" s="2">
        <v>1522</v>
      </c>
      <c r="D137" s="2" t="s">
        <v>39</v>
      </c>
      <c r="E137" s="2" t="s">
        <v>67</v>
      </c>
      <c r="F137" s="2">
        <v>5.13617112776239</v>
      </c>
    </row>
    <row r="138" spans="1:6" x14ac:dyDescent="0.25">
      <c r="A138" s="2" t="s">
        <v>62</v>
      </c>
      <c r="C138" s="2">
        <v>1611</v>
      </c>
      <c r="D138" s="2" t="s">
        <v>39</v>
      </c>
      <c r="E138" s="2" t="s">
        <v>67</v>
      </c>
      <c r="F138" s="2">
        <v>2.0909780054726301</v>
      </c>
    </row>
    <row r="139" spans="1:6" x14ac:dyDescent="0.25">
      <c r="A139" s="2" t="s">
        <v>62</v>
      </c>
      <c r="C139" s="2">
        <v>1612</v>
      </c>
      <c r="D139" s="2" t="s">
        <v>39</v>
      </c>
      <c r="E139" s="2" t="s">
        <v>67</v>
      </c>
      <c r="F139" s="2">
        <v>1.9556044029411399</v>
      </c>
    </row>
    <row r="140" spans="1:6" x14ac:dyDescent="0.25">
      <c r="A140" s="2" t="s">
        <v>62</v>
      </c>
      <c r="C140" s="2">
        <v>1613</v>
      </c>
      <c r="D140" s="2" t="s">
        <v>39</v>
      </c>
      <c r="E140" s="2" t="s">
        <v>67</v>
      </c>
      <c r="F140" s="2">
        <v>2.0153369567953798</v>
      </c>
    </row>
    <row r="141" spans="1:6" x14ac:dyDescent="0.25">
      <c r="A141" s="2" t="s">
        <v>62</v>
      </c>
      <c r="C141" s="2">
        <v>1614</v>
      </c>
      <c r="D141" s="2" t="s">
        <v>39</v>
      </c>
      <c r="E141" s="2" t="s">
        <v>67</v>
      </c>
      <c r="F141" s="2">
        <v>2.7798978398271399</v>
      </c>
    </row>
    <row r="142" spans="1:6" x14ac:dyDescent="0.25">
      <c r="A142" s="2" t="s">
        <v>62</v>
      </c>
      <c r="C142" s="2">
        <v>1615</v>
      </c>
      <c r="D142" s="2" t="s">
        <v>39</v>
      </c>
      <c r="E142" s="2" t="s">
        <v>67</v>
      </c>
      <c r="F142" s="2">
        <v>1.98999568709833</v>
      </c>
    </row>
    <row r="143" spans="1:6" x14ac:dyDescent="0.25">
      <c r="A143" s="2" t="s">
        <v>62</v>
      </c>
      <c r="C143" s="2">
        <v>1616</v>
      </c>
      <c r="D143" s="2" t="s">
        <v>39</v>
      </c>
      <c r="E143" s="2" t="s">
        <v>67</v>
      </c>
      <c r="F143" s="2">
        <v>2.9317581311302101</v>
      </c>
    </row>
    <row r="144" spans="1:6" x14ac:dyDescent="0.25">
      <c r="A144" s="2" t="s">
        <v>62</v>
      </c>
      <c r="C144" s="2">
        <v>1617</v>
      </c>
      <c r="D144" s="2" t="s">
        <v>39</v>
      </c>
      <c r="E144" s="2" t="s">
        <v>67</v>
      </c>
      <c r="F144" s="2">
        <v>3.5869512436725501</v>
      </c>
    </row>
    <row r="145" spans="1:6" x14ac:dyDescent="0.25">
      <c r="A145" s="2" t="s">
        <v>62</v>
      </c>
      <c r="C145" s="2">
        <v>1621</v>
      </c>
      <c r="D145" s="2" t="s">
        <v>39</v>
      </c>
      <c r="E145" s="2" t="s">
        <v>67</v>
      </c>
      <c r="F145" s="2">
        <v>3.5830299964987899</v>
      </c>
    </row>
    <row r="146" spans="1:6" x14ac:dyDescent="0.25">
      <c r="A146" s="2" t="s">
        <v>62</v>
      </c>
      <c r="C146" s="2">
        <v>1622</v>
      </c>
      <c r="D146" s="2" t="s">
        <v>39</v>
      </c>
      <c r="E146" s="2" t="s">
        <v>67</v>
      </c>
      <c r="F146" s="2">
        <v>2.4692953650916798</v>
      </c>
    </row>
    <row r="147" spans="1:6" x14ac:dyDescent="0.25">
      <c r="A147" s="2" t="s">
        <v>62</v>
      </c>
      <c r="C147" s="2">
        <v>1623</v>
      </c>
      <c r="D147" s="2" t="s">
        <v>39</v>
      </c>
      <c r="E147" s="2" t="s">
        <v>67</v>
      </c>
      <c r="F147" s="2">
        <v>2.4749230002577498</v>
      </c>
    </row>
    <row r="148" spans="1:6" x14ac:dyDescent="0.25">
      <c r="A148" s="2" t="s">
        <v>62</v>
      </c>
      <c r="C148" s="2">
        <v>1711</v>
      </c>
      <c r="D148" s="2" t="s">
        <v>39</v>
      </c>
      <c r="E148" s="2" t="s">
        <v>67</v>
      </c>
      <c r="F148" s="2">
        <v>4.1687283215478201</v>
      </c>
    </row>
    <row r="149" spans="1:6" x14ac:dyDescent="0.25">
      <c r="A149" s="2" t="s">
        <v>62</v>
      </c>
      <c r="C149" s="2">
        <v>1712</v>
      </c>
      <c r="D149" s="2" t="s">
        <v>39</v>
      </c>
      <c r="E149" s="2" t="s">
        <v>67</v>
      </c>
      <c r="F149" s="2">
        <v>5.2550017021193796</v>
      </c>
    </row>
    <row r="150" spans="1:6" x14ac:dyDescent="0.25">
      <c r="A150" s="2" t="s">
        <v>62</v>
      </c>
      <c r="C150" s="2">
        <v>1713</v>
      </c>
      <c r="D150" s="2" t="s">
        <v>39</v>
      </c>
      <c r="E150" s="2" t="s">
        <v>67</v>
      </c>
      <c r="F150" s="2">
        <v>4.7833283949596801</v>
      </c>
    </row>
    <row r="151" spans="1:6" x14ac:dyDescent="0.25">
      <c r="A151" s="2" t="s">
        <v>62</v>
      </c>
      <c r="C151" s="2">
        <v>1721</v>
      </c>
      <c r="D151" s="2" t="s">
        <v>39</v>
      </c>
      <c r="E151" s="2" t="s">
        <v>67</v>
      </c>
      <c r="F151" s="2">
        <v>6.8538940288058097</v>
      </c>
    </row>
    <row r="152" spans="1:6" x14ac:dyDescent="0.25">
      <c r="A152" s="2" t="s">
        <v>62</v>
      </c>
      <c r="C152" s="2">
        <v>1722</v>
      </c>
      <c r="D152" s="2" t="s">
        <v>39</v>
      </c>
      <c r="E152" s="2" t="s">
        <v>67</v>
      </c>
      <c r="F152" s="2">
        <v>5.1422289240600199</v>
      </c>
    </row>
    <row r="153" spans="1:6" x14ac:dyDescent="0.25">
      <c r="A153" s="2" t="s">
        <v>62</v>
      </c>
      <c r="C153" s="2">
        <v>1723</v>
      </c>
      <c r="D153" s="2" t="s">
        <v>39</v>
      </c>
      <c r="E153" s="2" t="s">
        <v>67</v>
      </c>
      <c r="F153" s="2">
        <v>3.9701908297339399</v>
      </c>
    </row>
    <row r="154" spans="1:6" x14ac:dyDescent="0.25">
      <c r="A154" s="2" t="s">
        <v>62</v>
      </c>
      <c r="C154" s="2">
        <v>1724</v>
      </c>
      <c r="D154" s="2" t="s">
        <v>39</v>
      </c>
      <c r="E154" s="2" t="s">
        <v>67</v>
      </c>
      <c r="F154" s="2">
        <v>7.0313859187170902</v>
      </c>
    </row>
    <row r="155" spans="1:6" x14ac:dyDescent="0.25">
      <c r="A155" s="2" t="s">
        <v>62</v>
      </c>
      <c r="C155" s="2">
        <v>1811</v>
      </c>
      <c r="D155" s="2" t="s">
        <v>39</v>
      </c>
      <c r="E155" s="2" t="s">
        <v>67</v>
      </c>
      <c r="F155" s="2">
        <v>4.3640511531241302</v>
      </c>
    </row>
    <row r="156" spans="1:6" x14ac:dyDescent="0.25">
      <c r="A156" s="2" t="s">
        <v>62</v>
      </c>
      <c r="C156" s="2">
        <v>1812</v>
      </c>
      <c r="D156" s="2" t="s">
        <v>39</v>
      </c>
      <c r="E156" s="2" t="s">
        <v>67</v>
      </c>
      <c r="F156" s="2">
        <v>3.5950186907455399</v>
      </c>
    </row>
    <row r="157" spans="1:6" x14ac:dyDescent="0.25">
      <c r="A157" s="2" t="s">
        <v>62</v>
      </c>
      <c r="C157" s="2">
        <v>1813</v>
      </c>
      <c r="D157" s="2" t="s">
        <v>39</v>
      </c>
      <c r="E157" s="2" t="s">
        <v>67</v>
      </c>
      <c r="F157" s="2">
        <v>4.5229175371294801</v>
      </c>
    </row>
    <row r="158" spans="1:6" x14ac:dyDescent="0.25">
      <c r="A158" s="2" t="s">
        <v>62</v>
      </c>
      <c r="C158" s="2">
        <v>1821</v>
      </c>
      <c r="D158" s="2" t="s">
        <v>39</v>
      </c>
      <c r="E158" s="2" t="s">
        <v>67</v>
      </c>
      <c r="F158" s="2">
        <v>4.2559399813489396</v>
      </c>
    </row>
    <row r="159" spans="1:6" x14ac:dyDescent="0.25">
      <c r="A159" s="2" t="s">
        <v>62</v>
      </c>
      <c r="C159" s="2">
        <v>1911</v>
      </c>
      <c r="D159" s="2" t="s">
        <v>39</v>
      </c>
      <c r="E159" s="2" t="s">
        <v>67</v>
      </c>
      <c r="F159" s="2">
        <v>2.3193398377399501</v>
      </c>
    </row>
    <row r="160" spans="1:6" x14ac:dyDescent="0.25">
      <c r="A160" s="2" t="s">
        <v>62</v>
      </c>
      <c r="C160" s="2">
        <v>1912</v>
      </c>
      <c r="D160" s="2" t="s">
        <v>39</v>
      </c>
      <c r="E160" s="2" t="s">
        <v>67</v>
      </c>
      <c r="F160" s="2">
        <v>4.2410334934501801</v>
      </c>
    </row>
    <row r="161" spans="1:6" x14ac:dyDescent="0.25">
      <c r="A161" s="2" t="s">
        <v>62</v>
      </c>
      <c r="C161" s="2">
        <v>1921</v>
      </c>
      <c r="D161" s="2" t="s">
        <v>39</v>
      </c>
      <c r="E161" s="2" t="s">
        <v>67</v>
      </c>
      <c r="F161" s="2">
        <v>3.43107421512885</v>
      </c>
    </row>
    <row r="162" spans="1:6" x14ac:dyDescent="0.25">
      <c r="A162" s="2" t="s">
        <v>62</v>
      </c>
      <c r="C162" s="2">
        <v>1922</v>
      </c>
      <c r="D162" s="2" t="s">
        <v>39</v>
      </c>
      <c r="E162" s="2" t="s">
        <v>67</v>
      </c>
      <c r="F162" s="2">
        <v>4.3030020902329902</v>
      </c>
    </row>
    <row r="163" spans="1:6" x14ac:dyDescent="0.25">
      <c r="A163" s="2" t="s">
        <v>62</v>
      </c>
      <c r="C163" s="2">
        <v>2011</v>
      </c>
      <c r="D163" s="2" t="s">
        <v>39</v>
      </c>
      <c r="E163" s="2" t="s">
        <v>67</v>
      </c>
      <c r="F163" s="2">
        <v>4.3818624427836097</v>
      </c>
    </row>
    <row r="164" spans="1:6" x14ac:dyDescent="0.25">
      <c r="A164" s="2" t="s">
        <v>62</v>
      </c>
      <c r="C164" s="2">
        <v>2012</v>
      </c>
      <c r="D164" s="2" t="s">
        <v>39</v>
      </c>
      <c r="E164" s="2" t="s">
        <v>67</v>
      </c>
      <c r="F164" s="2">
        <v>4.1207686106514299</v>
      </c>
    </row>
    <row r="165" spans="1:6" x14ac:dyDescent="0.25">
      <c r="A165" s="2" t="s">
        <v>62</v>
      </c>
      <c r="C165" s="2">
        <v>2019</v>
      </c>
      <c r="D165" s="2" t="s">
        <v>39</v>
      </c>
      <c r="E165" s="2" t="s">
        <v>67</v>
      </c>
      <c r="F165" s="2">
        <v>20.303950569245</v>
      </c>
    </row>
    <row r="166" spans="1:6" x14ac:dyDescent="0.25">
      <c r="A166" s="2" t="s">
        <v>62</v>
      </c>
      <c r="C166" s="2">
        <v>2111</v>
      </c>
      <c r="D166" s="2" t="s">
        <v>39</v>
      </c>
      <c r="E166" s="2" t="s">
        <v>67</v>
      </c>
      <c r="F166" s="2">
        <v>4.2684337086328199</v>
      </c>
    </row>
    <row r="167" spans="1:6" x14ac:dyDescent="0.25">
      <c r="A167" s="2" t="s">
        <v>62</v>
      </c>
      <c r="C167" s="2">
        <v>2121</v>
      </c>
      <c r="D167" s="2" t="s">
        <v>39</v>
      </c>
      <c r="E167" s="2" t="s">
        <v>67</v>
      </c>
      <c r="F167" s="2">
        <v>7.8559324142321199</v>
      </c>
    </row>
    <row r="168" spans="1:6" x14ac:dyDescent="0.25">
      <c r="A168" s="2" t="s">
        <v>62</v>
      </c>
      <c r="C168" s="2">
        <v>2122</v>
      </c>
      <c r="D168" s="2" t="s">
        <v>39</v>
      </c>
      <c r="E168" s="2" t="s">
        <v>67</v>
      </c>
      <c r="F168" s="2">
        <v>7.5534181213802203</v>
      </c>
    </row>
    <row r="169" spans="1:6" x14ac:dyDescent="0.25">
      <c r="A169" s="2" t="s">
        <v>62</v>
      </c>
      <c r="C169" s="2">
        <v>2211</v>
      </c>
      <c r="D169" s="2" t="s">
        <v>39</v>
      </c>
      <c r="E169" s="2" t="s">
        <v>67</v>
      </c>
      <c r="F169" s="2">
        <v>10.547965329880499</v>
      </c>
    </row>
    <row r="170" spans="1:6" x14ac:dyDescent="0.25">
      <c r="A170" s="2" t="s">
        <v>62</v>
      </c>
      <c r="C170" s="2">
        <v>2212</v>
      </c>
      <c r="D170" s="2" t="s">
        <v>39</v>
      </c>
      <c r="E170" s="2" t="s">
        <v>67</v>
      </c>
      <c r="F170" s="2">
        <v>27.025510596606701</v>
      </c>
    </row>
    <row r="171" spans="1:6" x14ac:dyDescent="0.25">
      <c r="A171" s="2" t="s">
        <v>62</v>
      </c>
      <c r="C171" s="2">
        <v>2221</v>
      </c>
      <c r="D171" s="2" t="s">
        <v>39</v>
      </c>
      <c r="E171" s="2" t="s">
        <v>67</v>
      </c>
      <c r="F171" s="2">
        <v>14.6670737279031</v>
      </c>
    </row>
    <row r="172" spans="1:6" x14ac:dyDescent="0.25">
      <c r="A172" s="2" t="s">
        <v>62</v>
      </c>
      <c r="C172" s="2">
        <v>2311</v>
      </c>
      <c r="D172" s="2" t="s">
        <v>39</v>
      </c>
      <c r="E172" s="2" t="s">
        <v>67</v>
      </c>
      <c r="F172" s="2">
        <v>3.4760959125077702</v>
      </c>
    </row>
    <row r="173" spans="1:6" x14ac:dyDescent="0.25">
      <c r="A173" s="2" t="s">
        <v>62</v>
      </c>
      <c r="C173" s="2">
        <v>2312</v>
      </c>
      <c r="D173" s="2" t="s">
        <v>39</v>
      </c>
      <c r="E173" s="2" t="s">
        <v>67</v>
      </c>
      <c r="F173" s="2">
        <v>3.93034805263231</v>
      </c>
    </row>
    <row r="174" spans="1:6" x14ac:dyDescent="0.25">
      <c r="A174" s="2" t="s">
        <v>62</v>
      </c>
      <c r="C174" s="2">
        <v>2319</v>
      </c>
      <c r="D174" s="2" t="s">
        <v>39</v>
      </c>
      <c r="E174" s="2" t="s">
        <v>67</v>
      </c>
      <c r="F174" s="2">
        <v>2.6002555301355099</v>
      </c>
    </row>
    <row r="175" spans="1:6" x14ac:dyDescent="0.25">
      <c r="A175" s="2" t="s">
        <v>62</v>
      </c>
      <c r="C175" s="2">
        <v>2331</v>
      </c>
      <c r="D175" s="2" t="s">
        <v>39</v>
      </c>
      <c r="E175" s="2" t="s">
        <v>67</v>
      </c>
      <c r="F175" s="2">
        <v>3.30308050443384</v>
      </c>
    </row>
    <row r="176" spans="1:6" x14ac:dyDescent="0.25">
      <c r="A176" s="2" t="s">
        <v>62</v>
      </c>
      <c r="C176" s="2">
        <v>2411</v>
      </c>
      <c r="D176" s="2" t="s">
        <v>39</v>
      </c>
      <c r="E176" s="2" t="s">
        <v>67</v>
      </c>
      <c r="F176" s="2">
        <v>23.931485319177799</v>
      </c>
    </row>
    <row r="177" spans="1:6" x14ac:dyDescent="0.25">
      <c r="A177" s="2" t="s">
        <v>62</v>
      </c>
      <c r="C177" s="2">
        <v>2412</v>
      </c>
      <c r="D177" s="2" t="s">
        <v>39</v>
      </c>
      <c r="E177" s="2" t="s">
        <v>67</v>
      </c>
      <c r="F177" s="2">
        <v>23.018568774552602</v>
      </c>
    </row>
    <row r="178" spans="1:6" x14ac:dyDescent="0.25">
      <c r="A178" s="2" t="s">
        <v>62</v>
      </c>
      <c r="C178" s="2">
        <v>2413</v>
      </c>
      <c r="D178" s="2" t="s">
        <v>39</v>
      </c>
      <c r="E178" s="2" t="s">
        <v>67</v>
      </c>
      <c r="F178" s="2">
        <v>108.686579816335</v>
      </c>
    </row>
    <row r="179" spans="1:6" x14ac:dyDescent="0.25">
      <c r="A179" s="2" t="s">
        <v>62</v>
      </c>
      <c r="C179" s="2">
        <v>2414</v>
      </c>
      <c r="D179" s="2" t="s">
        <v>39</v>
      </c>
      <c r="E179" s="2" t="s">
        <v>67</v>
      </c>
      <c r="F179" s="2">
        <v>38.777622432473699</v>
      </c>
    </row>
    <row r="180" spans="1:6" x14ac:dyDescent="0.25">
      <c r="A180" s="2" t="s">
        <v>62</v>
      </c>
      <c r="C180" s="2">
        <v>2415</v>
      </c>
      <c r="D180" s="2" t="s">
        <v>39</v>
      </c>
      <c r="E180" s="2" t="s">
        <v>67</v>
      </c>
      <c r="F180" s="2">
        <v>18.0938205329957</v>
      </c>
    </row>
    <row r="181" spans="1:6" x14ac:dyDescent="0.25">
      <c r="A181" s="2" t="s">
        <v>62</v>
      </c>
      <c r="C181" s="2">
        <v>2419</v>
      </c>
      <c r="D181" s="2" t="s">
        <v>39</v>
      </c>
      <c r="E181" s="2" t="s">
        <v>67</v>
      </c>
      <c r="F181" s="2">
        <v>5.5013767399907296</v>
      </c>
    </row>
    <row r="182" spans="1:6" x14ac:dyDescent="0.25">
      <c r="A182" s="2" t="s">
        <v>62</v>
      </c>
      <c r="C182" s="2">
        <v>2511</v>
      </c>
      <c r="D182" s="2" t="s">
        <v>39</v>
      </c>
      <c r="E182" s="2" t="s">
        <v>67</v>
      </c>
      <c r="F182" s="2">
        <v>51.187092070961498</v>
      </c>
    </row>
    <row r="183" spans="1:6" x14ac:dyDescent="0.25">
      <c r="A183" s="2" t="s">
        <v>62</v>
      </c>
      <c r="C183" s="2">
        <v>2512</v>
      </c>
      <c r="D183" s="2" t="s">
        <v>39</v>
      </c>
      <c r="E183" s="2" t="s">
        <v>67</v>
      </c>
      <c r="F183" s="2">
        <v>9.5467542205024998</v>
      </c>
    </row>
    <row r="184" spans="1:6" x14ac:dyDescent="0.25">
      <c r="A184" s="2" t="s">
        <v>62</v>
      </c>
      <c r="C184" s="2">
        <v>2519</v>
      </c>
      <c r="D184" s="2" t="s">
        <v>39</v>
      </c>
      <c r="E184" s="2" t="s">
        <v>67</v>
      </c>
      <c r="F184" s="2">
        <v>31.923661559425401</v>
      </c>
    </row>
    <row r="185" spans="1:6" x14ac:dyDescent="0.25">
      <c r="A185" s="2" t="s">
        <v>62</v>
      </c>
      <c r="C185" s="2">
        <v>2521</v>
      </c>
      <c r="D185" s="2" t="s">
        <v>39</v>
      </c>
      <c r="E185" s="2" t="s">
        <v>67</v>
      </c>
      <c r="F185" s="2">
        <v>8.45194857021764</v>
      </c>
    </row>
    <row r="186" spans="1:6" x14ac:dyDescent="0.25">
      <c r="A186" s="2" t="s">
        <v>62</v>
      </c>
      <c r="C186" s="2">
        <v>311</v>
      </c>
      <c r="D186" s="2" t="s">
        <v>39</v>
      </c>
      <c r="E186" s="2" t="s">
        <v>67</v>
      </c>
      <c r="F186" s="2">
        <v>3.3508871928962898</v>
      </c>
    </row>
    <row r="187" spans="1:6" x14ac:dyDescent="0.25">
      <c r="A187" s="2" t="s">
        <v>62</v>
      </c>
      <c r="C187" s="2">
        <v>312</v>
      </c>
      <c r="D187" s="2" t="s">
        <v>39</v>
      </c>
      <c r="E187" s="2" t="s">
        <v>67</v>
      </c>
      <c r="F187" s="2">
        <v>2.7786010052172201</v>
      </c>
    </row>
    <row r="188" spans="1:6" x14ac:dyDescent="0.25">
      <c r="A188" s="2" t="s">
        <v>62</v>
      </c>
      <c r="C188" s="2">
        <v>321</v>
      </c>
      <c r="D188" s="2" t="s">
        <v>39</v>
      </c>
      <c r="E188" s="2" t="s">
        <v>67</v>
      </c>
      <c r="F188" s="2">
        <v>3.4953295518126501</v>
      </c>
    </row>
    <row r="189" spans="1:6" x14ac:dyDescent="0.25">
      <c r="A189" s="2" t="s">
        <v>62</v>
      </c>
      <c r="C189" s="2">
        <v>322</v>
      </c>
      <c r="D189" s="2" t="s">
        <v>39</v>
      </c>
      <c r="E189" s="2" t="s">
        <v>67</v>
      </c>
      <c r="F189" s="2">
        <v>3.9404557634140698</v>
      </c>
    </row>
    <row r="190" spans="1:6" x14ac:dyDescent="0.25">
      <c r="A190" s="2" t="s">
        <v>62</v>
      </c>
      <c r="C190" s="2">
        <v>411</v>
      </c>
      <c r="D190" s="2" t="s">
        <v>39</v>
      </c>
      <c r="E190" s="2" t="s">
        <v>67</v>
      </c>
      <c r="F190" s="2">
        <v>2.4896293149637301</v>
      </c>
    </row>
    <row r="191" spans="1:6" x14ac:dyDescent="0.25">
      <c r="A191" s="2" t="s">
        <v>62</v>
      </c>
      <c r="C191" s="2">
        <v>421</v>
      </c>
      <c r="D191" s="2" t="s">
        <v>39</v>
      </c>
      <c r="E191" s="2" t="s">
        <v>67</v>
      </c>
      <c r="F191" s="2">
        <v>3.3709330183511299</v>
      </c>
    </row>
    <row r="192" spans="1:6" x14ac:dyDescent="0.25">
      <c r="A192" s="2" t="s">
        <v>62</v>
      </c>
      <c r="C192" s="2">
        <v>422</v>
      </c>
      <c r="D192" s="2" t="s">
        <v>39</v>
      </c>
      <c r="E192" s="2" t="s">
        <v>67</v>
      </c>
      <c r="F192" s="2">
        <v>3.0398415445898901</v>
      </c>
    </row>
    <row r="193" spans="1:6" x14ac:dyDescent="0.25">
      <c r="A193" s="2" t="s">
        <v>62</v>
      </c>
      <c r="C193" s="2">
        <v>431</v>
      </c>
      <c r="D193" s="2" t="s">
        <v>39</v>
      </c>
      <c r="E193" s="2" t="s">
        <v>67</v>
      </c>
      <c r="F193" s="2">
        <v>2.5453430622273001</v>
      </c>
    </row>
    <row r="194" spans="1:6" x14ac:dyDescent="0.25">
      <c r="A194" s="2" t="s">
        <v>62</v>
      </c>
      <c r="C194" s="2">
        <v>511</v>
      </c>
      <c r="D194" s="2" t="s">
        <v>39</v>
      </c>
      <c r="E194" s="2" t="s">
        <v>67</v>
      </c>
      <c r="F194" s="2">
        <v>1.4946911475912801</v>
      </c>
    </row>
    <row r="195" spans="1:6" x14ac:dyDescent="0.25">
      <c r="A195" s="2" t="s">
        <v>62</v>
      </c>
      <c r="C195" s="2">
        <v>512</v>
      </c>
      <c r="D195" s="2" t="s">
        <v>39</v>
      </c>
      <c r="E195" s="2" t="s">
        <v>67</v>
      </c>
      <c r="F195" s="2">
        <v>1.61485517155128</v>
      </c>
    </row>
    <row r="196" spans="1:6" x14ac:dyDescent="0.25">
      <c r="A196" s="2" t="s">
        <v>62</v>
      </c>
      <c r="C196" s="2">
        <v>513</v>
      </c>
      <c r="D196" s="2" t="s">
        <v>39</v>
      </c>
      <c r="E196" s="2" t="s">
        <v>67</v>
      </c>
      <c r="F196" s="2">
        <v>2.1079361814289901</v>
      </c>
    </row>
    <row r="197" spans="1:6" x14ac:dyDescent="0.25">
      <c r="A197" s="2" t="s">
        <v>62</v>
      </c>
      <c r="C197" s="2">
        <v>514</v>
      </c>
      <c r="D197" s="2" t="s">
        <v>39</v>
      </c>
      <c r="E197" s="2" t="s">
        <v>67</v>
      </c>
      <c r="F197" s="2">
        <v>1.5790635999490401</v>
      </c>
    </row>
    <row r="198" spans="1:6" x14ac:dyDescent="0.25">
      <c r="A198" s="2" t="s">
        <v>62</v>
      </c>
      <c r="C198" s="2">
        <v>515</v>
      </c>
      <c r="D198" s="2" t="s">
        <v>39</v>
      </c>
      <c r="E198" s="2" t="s">
        <v>67</v>
      </c>
      <c r="F198" s="2">
        <v>2.1775764938483602</v>
      </c>
    </row>
    <row r="199" spans="1:6" x14ac:dyDescent="0.25">
      <c r="A199" s="2" t="s">
        <v>62</v>
      </c>
      <c r="C199" s="2">
        <v>521</v>
      </c>
      <c r="D199" s="2" t="s">
        <v>39</v>
      </c>
      <c r="E199" s="2" t="s">
        <v>67</v>
      </c>
      <c r="F199" s="2">
        <v>3.3012553220218201</v>
      </c>
    </row>
    <row r="200" spans="1:6" x14ac:dyDescent="0.25">
      <c r="A200" s="2" t="s">
        <v>62</v>
      </c>
      <c r="C200" s="2">
        <v>611</v>
      </c>
      <c r="D200" s="2" t="s">
        <v>39</v>
      </c>
      <c r="E200" s="2" t="s">
        <v>67</v>
      </c>
      <c r="F200" s="2">
        <v>1.5738432465822501</v>
      </c>
    </row>
    <row r="201" spans="1:6" x14ac:dyDescent="0.25">
      <c r="A201" s="2" t="s">
        <v>62</v>
      </c>
      <c r="C201" s="2">
        <v>612</v>
      </c>
      <c r="D201" s="2" t="s">
        <v>39</v>
      </c>
      <c r="E201" s="2" t="s">
        <v>67</v>
      </c>
      <c r="F201" s="2">
        <v>1.5535739990137101</v>
      </c>
    </row>
    <row r="202" spans="1:6" x14ac:dyDescent="0.25">
      <c r="A202" s="2" t="s">
        <v>62</v>
      </c>
      <c r="C202" s="2">
        <v>621</v>
      </c>
      <c r="D202" s="2" t="s">
        <v>39</v>
      </c>
      <c r="E202" s="2" t="s">
        <v>67</v>
      </c>
      <c r="F202" s="2">
        <v>1.81200543773679</v>
      </c>
    </row>
    <row r="203" spans="1:6" x14ac:dyDescent="0.25">
      <c r="A203" s="2" t="s">
        <v>62</v>
      </c>
      <c r="C203" s="2">
        <v>622</v>
      </c>
      <c r="D203" s="2" t="s">
        <v>39</v>
      </c>
      <c r="E203" s="2" t="s">
        <v>67</v>
      </c>
      <c r="F203" s="2">
        <v>1.50474969759201</v>
      </c>
    </row>
    <row r="204" spans="1:6" x14ac:dyDescent="0.25">
      <c r="A204" s="2" t="s">
        <v>62</v>
      </c>
      <c r="C204" s="2">
        <v>711</v>
      </c>
      <c r="D204" s="2" t="s">
        <v>39</v>
      </c>
      <c r="E204" s="2" t="s">
        <v>67</v>
      </c>
      <c r="F204" s="2">
        <v>1.6913949162428701</v>
      </c>
    </row>
    <row r="205" spans="1:6" x14ac:dyDescent="0.25">
      <c r="A205" s="2" t="s">
        <v>62</v>
      </c>
      <c r="C205" s="2">
        <v>731</v>
      </c>
      <c r="D205" s="2" t="s">
        <v>39</v>
      </c>
      <c r="E205" s="2" t="s">
        <v>67</v>
      </c>
      <c r="F205" s="2">
        <v>1.7901156870203001</v>
      </c>
    </row>
    <row r="206" spans="1:6" x14ac:dyDescent="0.25">
      <c r="A206" s="2" t="s">
        <v>62</v>
      </c>
      <c r="C206" s="2">
        <v>811</v>
      </c>
      <c r="D206" s="2" t="s">
        <v>39</v>
      </c>
      <c r="E206" s="2" t="s">
        <v>67</v>
      </c>
      <c r="F206" s="2">
        <v>1.39348732138486</v>
      </c>
    </row>
    <row r="207" spans="1:6" x14ac:dyDescent="0.25">
      <c r="A207" s="2" t="s">
        <v>62</v>
      </c>
      <c r="C207" s="2">
        <v>812</v>
      </c>
      <c r="D207" s="2" t="s">
        <v>39</v>
      </c>
      <c r="E207" s="2" t="s">
        <v>67</v>
      </c>
      <c r="F207" s="2">
        <v>1.88439701818309</v>
      </c>
    </row>
    <row r="208" spans="1:6" x14ac:dyDescent="0.25">
      <c r="A208" s="2" t="s">
        <v>62</v>
      </c>
      <c r="C208" s="2">
        <v>813</v>
      </c>
      <c r="D208" s="2" t="s">
        <v>39</v>
      </c>
      <c r="E208" s="2" t="s">
        <v>67</v>
      </c>
      <c r="F208" s="2">
        <v>2.4838516771934298</v>
      </c>
    </row>
    <row r="209" spans="1:6" x14ac:dyDescent="0.25">
      <c r="A209" s="2" t="s">
        <v>62</v>
      </c>
      <c r="C209" s="2">
        <v>814</v>
      </c>
      <c r="D209" s="2" t="s">
        <v>39</v>
      </c>
      <c r="E209" s="2" t="s">
        <v>67</v>
      </c>
      <c r="F209" s="2">
        <v>2.1845136536722198</v>
      </c>
    </row>
    <row r="210" spans="1:6" x14ac:dyDescent="0.25">
      <c r="A210" s="2" t="s">
        <v>62</v>
      </c>
      <c r="C210" s="2">
        <v>821</v>
      </c>
      <c r="D210" s="2" t="s">
        <v>39</v>
      </c>
      <c r="E210" s="2" t="s">
        <v>67</v>
      </c>
      <c r="F210" s="2">
        <v>2.1749227895580399</v>
      </c>
    </row>
    <row r="211" spans="1:6" x14ac:dyDescent="0.25">
      <c r="A211" s="2" t="s">
        <v>62</v>
      </c>
      <c r="C211" s="2">
        <v>831</v>
      </c>
      <c r="D211" s="2" t="s">
        <v>39</v>
      </c>
      <c r="E211" s="2" t="s">
        <v>67</v>
      </c>
      <c r="F211" s="2">
        <v>2.1910878332416801</v>
      </c>
    </row>
    <row r="212" spans="1:6" x14ac:dyDescent="0.25">
      <c r="A212" s="2" t="s">
        <v>62</v>
      </c>
      <c r="C212" s="2">
        <v>911</v>
      </c>
      <c r="D212" s="2" t="s">
        <v>39</v>
      </c>
      <c r="E212" s="2" t="s">
        <v>67</v>
      </c>
      <c r="F212" s="2">
        <v>2.7094707016547699</v>
      </c>
    </row>
    <row r="213" spans="1:6" x14ac:dyDescent="0.25">
      <c r="A213" s="2" t="s">
        <v>62</v>
      </c>
      <c r="C213" s="2">
        <v>912</v>
      </c>
      <c r="D213" s="2" t="s">
        <v>39</v>
      </c>
      <c r="E213" s="2" t="s">
        <v>67</v>
      </c>
      <c r="F213" s="2">
        <v>3.0962946764880401</v>
      </c>
    </row>
    <row r="214" spans="1:6" x14ac:dyDescent="0.25">
      <c r="A214" s="2" t="s">
        <v>62</v>
      </c>
      <c r="C214" s="2">
        <v>913</v>
      </c>
      <c r="D214" s="2" t="s">
        <v>39</v>
      </c>
      <c r="E214" s="2" t="s">
        <v>67</v>
      </c>
      <c r="F214" s="2">
        <v>3.2293485575057801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E44" sqref="E44"/>
    </sheetView>
  </sheetViews>
  <sheetFormatPr defaultRowHeight="15" x14ac:dyDescent="0.25"/>
  <cols>
    <col min="1" max="1" width="32.140625" bestFit="1" customWidth="1"/>
    <col min="2" max="2" width="15.28515625" bestFit="1" customWidth="1"/>
    <col min="3" max="3" width="12.5703125" style="2" customWidth="1"/>
    <col min="5" max="7" width="9.140625" style="2"/>
    <col min="10" max="10" width="9.140625" style="2"/>
    <col min="12" max="13" width="9.140625" style="2"/>
    <col min="19" max="20" width="9.140625" style="2"/>
  </cols>
  <sheetData>
    <row r="1" spans="1:23" x14ac:dyDescent="0.25">
      <c r="A1" s="1" t="s">
        <v>0</v>
      </c>
      <c r="B1" s="1" t="s">
        <v>1</v>
      </c>
      <c r="C1" s="1" t="s">
        <v>24</v>
      </c>
      <c r="D1" s="1" t="s">
        <v>2</v>
      </c>
      <c r="E1" s="2" t="s">
        <v>3</v>
      </c>
      <c r="F1" s="2" t="s">
        <v>13</v>
      </c>
      <c r="H1" t="s">
        <v>51</v>
      </c>
      <c r="I1" s="2" t="s">
        <v>50</v>
      </c>
      <c r="J1" s="2" t="s">
        <v>52</v>
      </c>
      <c r="K1" s="2" t="s">
        <v>53</v>
      </c>
      <c r="L1" s="2" t="s">
        <v>54</v>
      </c>
      <c r="M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V1" t="s">
        <v>69</v>
      </c>
      <c r="W1" t="s">
        <v>68</v>
      </c>
    </row>
    <row r="2" spans="1:23" x14ac:dyDescent="0.25">
      <c r="A2" s="1" t="s">
        <v>17</v>
      </c>
      <c r="K2" s="2"/>
      <c r="O2" s="2"/>
      <c r="P2" s="2"/>
      <c r="Q2" s="2"/>
      <c r="R2" s="2"/>
    </row>
    <row r="3" spans="1:23" x14ac:dyDescent="0.25">
      <c r="A3" s="2" t="s">
        <v>6</v>
      </c>
      <c r="B3" t="s">
        <v>5</v>
      </c>
      <c r="C3" s="2" t="s">
        <v>23</v>
      </c>
      <c r="D3" t="s">
        <v>12</v>
      </c>
      <c r="E3" s="4">
        <v>57.44178569199179</v>
      </c>
      <c r="F3" s="4">
        <f>28*1000/365.25 * 0.78 * (1-1/100) * (1-4/100) * (1-11/100)</f>
        <v>50.577672936344968</v>
      </c>
      <c r="H3" s="24">
        <f>$F3*(1-H$33)</f>
        <v>49.780901376388847</v>
      </c>
      <c r="I3" s="24">
        <f t="shared" ref="I3:M5" si="0">$F3*(1-I$33)</f>
        <v>49.780901376388847</v>
      </c>
      <c r="J3" s="24">
        <f t="shared" si="0"/>
        <v>49.780901376388847</v>
      </c>
      <c r="K3" s="24">
        <f>$F3*(1-K$33)</f>
        <v>49.780901376388847</v>
      </c>
      <c r="L3" s="24">
        <f t="shared" si="0"/>
        <v>49.780901376388847</v>
      </c>
      <c r="M3" s="24">
        <f t="shared" si="0"/>
        <v>49.780901376388847</v>
      </c>
      <c r="O3" s="24">
        <f t="shared" ref="O3:T5" si="1">$F3*(1-O$33)</f>
        <v>45.797043576608253</v>
      </c>
      <c r="P3" s="24">
        <f t="shared" si="1"/>
        <v>45.797043576608253</v>
      </c>
      <c r="Q3" s="24">
        <f t="shared" si="1"/>
        <v>45.797043576608253</v>
      </c>
      <c r="R3" s="24">
        <f t="shared" si="1"/>
        <v>45.797043576608253</v>
      </c>
      <c r="S3" s="24">
        <f t="shared" si="1"/>
        <v>45.797043576608253</v>
      </c>
      <c r="T3" s="24">
        <f t="shared" si="1"/>
        <v>45.797043576608253</v>
      </c>
      <c r="V3" s="25">
        <f>I3</f>
        <v>49.780901376388847</v>
      </c>
      <c r="W3" s="25">
        <f>P3</f>
        <v>45.797043576608253</v>
      </c>
    </row>
    <row r="4" spans="1:23" x14ac:dyDescent="0.25">
      <c r="A4" s="2" t="s">
        <v>4</v>
      </c>
      <c r="B4" t="s">
        <v>5</v>
      </c>
      <c r="C4" s="2" t="s">
        <v>23</v>
      </c>
      <c r="D4" t="s">
        <v>12</v>
      </c>
      <c r="E4" s="4">
        <v>39.716441889117036</v>
      </c>
      <c r="F4" s="4">
        <f>22.8*1000/365.25 * 0.7 * (1-1/100) * (1-4/100) * (1-11/100)</f>
        <v>36.960607145790547</v>
      </c>
      <c r="H4" s="24">
        <f>$F4*(1-H$33)</f>
        <v>36.378351005822616</v>
      </c>
      <c r="I4" s="24">
        <f t="shared" si="0"/>
        <v>36.378351005822616</v>
      </c>
      <c r="J4" s="24">
        <f>$F4*(1-J$33)</f>
        <v>36.378351005822616</v>
      </c>
      <c r="K4" s="24">
        <f t="shared" si="0"/>
        <v>36.378351005822616</v>
      </c>
      <c r="L4" s="24">
        <f t="shared" si="0"/>
        <v>36.378351005822616</v>
      </c>
      <c r="M4" s="24">
        <f t="shared" si="0"/>
        <v>36.378351005822616</v>
      </c>
      <c r="O4" s="24">
        <f t="shared" si="1"/>
        <v>33.467070305982951</v>
      </c>
      <c r="P4" s="24">
        <f t="shared" si="1"/>
        <v>33.467070305982951</v>
      </c>
      <c r="Q4" s="24">
        <f t="shared" si="1"/>
        <v>33.467070305982951</v>
      </c>
      <c r="R4" s="24">
        <f t="shared" si="1"/>
        <v>33.467070305982951</v>
      </c>
      <c r="S4" s="24">
        <f t="shared" si="1"/>
        <v>33.467070305982951</v>
      </c>
      <c r="T4" s="24">
        <f t="shared" si="1"/>
        <v>33.467070305982951</v>
      </c>
      <c r="V4" s="25">
        <f>I4</f>
        <v>36.378351005822616</v>
      </c>
      <c r="W4" s="25">
        <f t="shared" ref="W4:W5" si="2">P4</f>
        <v>33.467070305982951</v>
      </c>
    </row>
    <row r="5" spans="1:23" x14ac:dyDescent="0.25">
      <c r="A5" s="2" t="s">
        <v>7</v>
      </c>
      <c r="B5" t="s">
        <v>5</v>
      </c>
      <c r="C5" s="2" t="s">
        <v>23</v>
      </c>
      <c r="D5" t="s">
        <v>12</v>
      </c>
      <c r="E5" s="28">
        <v>3.6682707843942506</v>
      </c>
      <c r="F5" s="28">
        <f>1.6*1000/365.25 * 0.88 * (1-1/100) * (1-4/100) * (1-11/100)</f>
        <v>3.2606851416837781</v>
      </c>
      <c r="H5" s="24">
        <f t="shared" ref="H5" si="3">$F5*(1-H$33)</f>
        <v>3.209318183972321</v>
      </c>
      <c r="I5" s="24">
        <f t="shared" si="0"/>
        <v>3.209318183972321</v>
      </c>
      <c r="J5" s="24">
        <f t="shared" si="0"/>
        <v>3.209318183972321</v>
      </c>
      <c r="K5" s="24">
        <f t="shared" si="0"/>
        <v>3.209318183972321</v>
      </c>
      <c r="L5" s="24">
        <f t="shared" si="0"/>
        <v>3.209318183972321</v>
      </c>
      <c r="M5" s="24">
        <f t="shared" si="0"/>
        <v>3.209318183972321</v>
      </c>
      <c r="O5" s="24">
        <f t="shared" si="1"/>
        <v>2.9524833954150376</v>
      </c>
      <c r="P5" s="24">
        <f t="shared" si="1"/>
        <v>2.9524833954150376</v>
      </c>
      <c r="Q5" s="24">
        <f t="shared" si="1"/>
        <v>2.9524833954150376</v>
      </c>
      <c r="R5" s="24">
        <f t="shared" si="1"/>
        <v>2.9524833954150376</v>
      </c>
      <c r="S5" s="24">
        <f t="shared" si="1"/>
        <v>2.9524833954150376</v>
      </c>
      <c r="T5" s="24">
        <f t="shared" si="1"/>
        <v>2.9524833954150376</v>
      </c>
      <c r="V5" s="25">
        <f>I5</f>
        <v>3.209318183972321</v>
      </c>
      <c r="W5" s="25">
        <f t="shared" si="2"/>
        <v>2.9524833954150376</v>
      </c>
    </row>
    <row r="6" spans="1:23" x14ac:dyDescent="0.25">
      <c r="I6" s="2"/>
      <c r="K6" s="2"/>
      <c r="O6" s="2"/>
      <c r="P6" s="2"/>
      <c r="Q6" s="2"/>
      <c r="R6" s="2"/>
    </row>
    <row r="7" spans="1:23" x14ac:dyDescent="0.25">
      <c r="A7" s="1" t="s">
        <v>18</v>
      </c>
      <c r="I7" s="2"/>
      <c r="K7" s="2"/>
      <c r="O7" s="2"/>
      <c r="P7" s="2"/>
      <c r="Q7" s="2"/>
      <c r="R7" s="2"/>
    </row>
    <row r="8" spans="1:23" x14ac:dyDescent="0.25">
      <c r="A8" t="s">
        <v>8</v>
      </c>
      <c r="B8" s="3" t="s">
        <v>5</v>
      </c>
      <c r="C8" s="2" t="s">
        <v>23</v>
      </c>
      <c r="D8" s="3" t="s">
        <v>12</v>
      </c>
      <c r="E8" s="4">
        <v>46.260970447638599</v>
      </c>
      <c r="F8" s="4">
        <f>23.5*1000/365.25 * 0.88 * (1-1/100) * (1-4/100) * (1-11/100)</f>
        <v>47.891313018480488</v>
      </c>
      <c r="H8" s="24">
        <f>$F8+(SUM($F3:$F5)-SUM(H3:H5))</f>
        <v>49.321707676116006</v>
      </c>
      <c r="I8" s="4">
        <f>$F8</f>
        <v>47.891313018480488</v>
      </c>
      <c r="J8" s="24">
        <f>$F8+(SUM($F3:$F5)-SUM(J3:J5))</f>
        <v>49.321707676116006</v>
      </c>
      <c r="K8" s="4">
        <f>$F8</f>
        <v>47.891313018480488</v>
      </c>
      <c r="L8" s="24">
        <f>$F8+(SUM($F3:$F5)-SUM(L3:L5))</f>
        <v>49.321707676116006</v>
      </c>
      <c r="M8" s="4">
        <f>$F8</f>
        <v>47.891313018480488</v>
      </c>
      <c r="O8" s="24">
        <f>$F8+(SUM($F3:$F5)-SUM(O3:O5))</f>
        <v>56.473680964293536</v>
      </c>
      <c r="P8" s="4">
        <f>$F8</f>
        <v>47.891313018480488</v>
      </c>
      <c r="Q8" s="24">
        <f>$F8+(SUM($F3:$F5)-SUM(Q3:Q5))</f>
        <v>56.473680964293536</v>
      </c>
      <c r="R8" s="4">
        <f>$F8</f>
        <v>47.891313018480488</v>
      </c>
      <c r="S8" s="24">
        <f>$F8+(SUM($F3:$F5)-SUM(S3:S5))</f>
        <v>56.473680964293536</v>
      </c>
      <c r="T8" s="4">
        <f>$F8</f>
        <v>47.891313018480488</v>
      </c>
      <c r="V8" s="25">
        <f t="shared" ref="V8:V11" si="4">I8</f>
        <v>47.891313018480488</v>
      </c>
      <c r="W8" s="25">
        <f t="shared" ref="W8:W11" si="5">P8</f>
        <v>47.891313018480488</v>
      </c>
    </row>
    <row r="9" spans="1:23" x14ac:dyDescent="0.25">
      <c r="A9" t="s">
        <v>9</v>
      </c>
      <c r="B9" s="3" t="s">
        <v>5</v>
      </c>
      <c r="C9" s="2" t="s">
        <v>23</v>
      </c>
      <c r="D9" s="3" t="s">
        <v>12</v>
      </c>
      <c r="E9" s="2">
        <v>4.5</v>
      </c>
      <c r="F9" s="29">
        <f>E9</f>
        <v>4.5</v>
      </c>
      <c r="H9" s="4">
        <f>$F9</f>
        <v>4.5</v>
      </c>
      <c r="I9" s="24">
        <f>$F9+(SUM($F$3:$F$5)-SUM(I$3:I$5))*$D45</f>
        <v>5.0006381301724314</v>
      </c>
      <c r="J9" s="4">
        <f>$F9</f>
        <v>4.5</v>
      </c>
      <c r="K9" s="24">
        <f>$F9+(SUM($F$3:$F$5)-SUM(K$3:K$5))*$D45</f>
        <v>5.0006381301724314</v>
      </c>
      <c r="L9" s="4">
        <f>$F9</f>
        <v>4.5</v>
      </c>
      <c r="M9" s="24">
        <f>$F9+(SUM($F$3:$F$5)-SUM(M$3:M$5))*$D45</f>
        <v>5.0006381301724314</v>
      </c>
      <c r="O9" s="4">
        <f>$F9</f>
        <v>4.5</v>
      </c>
      <c r="P9" s="24">
        <f>$F9+(SUM($F$3:$F$5)-SUM(P$3:P$5))*$D45</f>
        <v>7.5038287810345663</v>
      </c>
      <c r="Q9" s="4">
        <f>$F9</f>
        <v>4.5</v>
      </c>
      <c r="R9" s="24">
        <f>$F9+(SUM($F$3:$F$5)-SUM(R$3:R$5))*$D45</f>
        <v>7.5038287810345663</v>
      </c>
      <c r="S9" s="4">
        <f>$F9</f>
        <v>4.5</v>
      </c>
      <c r="T9" s="24">
        <f>$F9+(SUM($F$3:$F$5)-SUM(T$3:T$5))*$D45</f>
        <v>7.5038287810345663</v>
      </c>
      <c r="V9" s="25">
        <f t="shared" si="4"/>
        <v>5.0006381301724314</v>
      </c>
      <c r="W9" s="25">
        <f t="shared" si="5"/>
        <v>7.5038287810345663</v>
      </c>
    </row>
    <row r="10" spans="1:23" x14ac:dyDescent="0.25">
      <c r="A10" t="s">
        <v>10</v>
      </c>
      <c r="B10" s="3" t="s">
        <v>5</v>
      </c>
      <c r="C10" s="2" t="s">
        <v>23</v>
      </c>
      <c r="D10" s="3" t="s">
        <v>12</v>
      </c>
      <c r="E10" s="2">
        <v>0</v>
      </c>
      <c r="F10" s="25">
        <f>E10</f>
        <v>0</v>
      </c>
      <c r="H10" s="4">
        <f>$F10</f>
        <v>0</v>
      </c>
      <c r="I10" s="24">
        <f>$F10+(SUM($F$3:$F$5)-SUM(I$3:I$5))*$D46</f>
        <v>0.50063813017243108</v>
      </c>
      <c r="J10" s="4">
        <f>$F10</f>
        <v>0</v>
      </c>
      <c r="K10" s="24">
        <f>$F10+(SUM($F$3:$F$5)-SUM(K$3:K$5))*$D46</f>
        <v>0.50063813017243108</v>
      </c>
      <c r="L10" s="4">
        <f>$F10</f>
        <v>0</v>
      </c>
      <c r="M10" s="24">
        <f>$F10+(SUM($F$3:$F$5)-SUM(M$3:M$5))*$D46</f>
        <v>0.50063813017243108</v>
      </c>
      <c r="O10" s="4">
        <f>$F10</f>
        <v>0</v>
      </c>
      <c r="P10" s="24">
        <f>$F10+(SUM($F$3:$F$5)-SUM(P$3:P$5))*$D46</f>
        <v>3.0038287810345663</v>
      </c>
      <c r="Q10" s="4">
        <f>$F10</f>
        <v>0</v>
      </c>
      <c r="R10" s="24">
        <f>$F10+(SUM($F$3:$F$5)-SUM(R$3:R$5))*$D46</f>
        <v>3.0038287810345663</v>
      </c>
      <c r="S10" s="4">
        <f>$F10</f>
        <v>0</v>
      </c>
      <c r="T10" s="24">
        <f>$F10+(SUM($F$3:$F$5)-SUM(T$3:T$5))*$D46</f>
        <v>3.0038287810345663</v>
      </c>
      <c r="V10" s="25">
        <f t="shared" si="4"/>
        <v>0.50063813017243108</v>
      </c>
      <c r="W10" s="25">
        <f t="shared" si="5"/>
        <v>3.0038287810345663</v>
      </c>
    </row>
    <row r="11" spans="1:23" x14ac:dyDescent="0.25">
      <c r="A11" t="s">
        <v>11</v>
      </c>
      <c r="B11" s="3" t="s">
        <v>5</v>
      </c>
      <c r="C11" s="2" t="s">
        <v>23</v>
      </c>
      <c r="D11" s="3" t="s">
        <v>12</v>
      </c>
      <c r="E11" s="4">
        <v>15.266666666666666</v>
      </c>
      <c r="F11" s="25">
        <f>E11</f>
        <v>15.266666666666666</v>
      </c>
      <c r="G11" s="4"/>
      <c r="H11" s="4">
        <f>$F11</f>
        <v>15.266666666666666</v>
      </c>
      <c r="I11" s="24">
        <f>$F11+(SUM($F$3:$F$5)-SUM(I$3:I$5))*$D47</f>
        <v>15.409706132430218</v>
      </c>
      <c r="J11" s="4">
        <f>$F11</f>
        <v>15.266666666666666</v>
      </c>
      <c r="K11" s="24">
        <f>$F11+(SUM($F$3:$F$5)-SUM(K$3:K$5))*$D47</f>
        <v>15.409706132430218</v>
      </c>
      <c r="L11" s="4">
        <f>$F11</f>
        <v>15.266666666666666</v>
      </c>
      <c r="M11" s="24">
        <f>$F11+(SUM($F$3:$F$5)-SUM(M$3:M$5))*$D47</f>
        <v>15.409706132430218</v>
      </c>
      <c r="O11" s="4">
        <f>$F11</f>
        <v>15.266666666666666</v>
      </c>
      <c r="P11" s="24">
        <f>$F11+(SUM($F$3:$F$5)-SUM(P$3:P$5))*$D47</f>
        <v>16.124903461247971</v>
      </c>
      <c r="Q11" s="4">
        <f>$F11</f>
        <v>15.266666666666666</v>
      </c>
      <c r="R11" s="24">
        <f>$F11+(SUM($F$3:$F$5)-SUM(R$3:R$5))*$D47</f>
        <v>16.124903461247971</v>
      </c>
      <c r="S11" s="4">
        <f>$F11</f>
        <v>15.266666666666666</v>
      </c>
      <c r="T11" s="24">
        <f>$F11+(SUM($F$3:$F$5)-SUM(T$3:T$5))*$D47</f>
        <v>16.124903461247971</v>
      </c>
      <c r="V11" s="25">
        <f t="shared" si="4"/>
        <v>15.409706132430218</v>
      </c>
      <c r="W11" s="25">
        <f t="shared" si="5"/>
        <v>16.124903461247971</v>
      </c>
    </row>
    <row r="12" spans="1:23" s="2" customFormat="1" x14ac:dyDescent="0.25">
      <c r="B12" s="3"/>
      <c r="D12" s="3"/>
      <c r="E12" s="4"/>
      <c r="F12" s="4"/>
      <c r="G12" s="4"/>
      <c r="H12" s="4"/>
      <c r="I12" s="4"/>
      <c r="J12" s="4"/>
      <c r="K12" s="4"/>
      <c r="L12" s="4"/>
      <c r="M12" s="4"/>
      <c r="O12" s="4"/>
      <c r="P12" s="4"/>
      <c r="Q12" s="4"/>
      <c r="R12" s="4"/>
      <c r="S12" s="4"/>
      <c r="T12" s="4"/>
    </row>
    <row r="13" spans="1:23" s="2" customFormat="1" x14ac:dyDescent="0.25">
      <c r="A13" s="1" t="s">
        <v>32</v>
      </c>
      <c r="B13" s="3"/>
      <c r="D13" s="3"/>
      <c r="E13" s="26">
        <f>(E14*E3+E15*E4+E16*E5)/SUM(E3:E5)</f>
        <v>34.061422205889102</v>
      </c>
      <c r="F13" s="26">
        <f>(F14*F3+F15*F4+F16*F5)/SUM(F3:F5)</f>
        <v>29.025341766986326</v>
      </c>
      <c r="G13" s="26"/>
      <c r="H13" s="26">
        <f t="shared" ref="H13:M13" si="6">(H14*H3+H15*H4+H16*H5)/SUM(H3:H5)</f>
        <v>29.02534176698633</v>
      </c>
      <c r="I13" s="26">
        <f t="shared" si="6"/>
        <v>29.02534176698633</v>
      </c>
      <c r="J13" s="26">
        <f t="shared" si="6"/>
        <v>28.015413382609633</v>
      </c>
      <c r="K13" s="26">
        <f t="shared" si="6"/>
        <v>28.015413382609633</v>
      </c>
      <c r="L13" s="26">
        <f t="shared" si="6"/>
        <v>0</v>
      </c>
      <c r="M13" s="26">
        <f t="shared" si="6"/>
        <v>0</v>
      </c>
      <c r="N13" s="27"/>
      <c r="O13" s="26">
        <f t="shared" ref="O13:T13" si="7">(O14*O3+O15*O4+O16*O5)/SUM(O3:O5)</f>
        <v>29.025341766986323</v>
      </c>
      <c r="P13" s="26">
        <f t="shared" si="7"/>
        <v>29.025341766986323</v>
      </c>
      <c r="Q13" s="26">
        <f t="shared" si="7"/>
        <v>22.438653015022712</v>
      </c>
      <c r="R13" s="26">
        <f t="shared" si="7"/>
        <v>22.438653015022712</v>
      </c>
      <c r="S13" s="26">
        <f t="shared" si="7"/>
        <v>0</v>
      </c>
      <c r="T13" s="26">
        <f t="shared" si="7"/>
        <v>0</v>
      </c>
      <c r="V13" s="26">
        <f>(V14*V3+V15*V4+V16*V5)/SUM(V3:V5)</f>
        <v>29.02534176698633</v>
      </c>
      <c r="W13" s="26">
        <f>(W14*W3+W15*W4+W16*W5)/SUM(W3:W5)</f>
        <v>29.025341766986323</v>
      </c>
    </row>
    <row r="14" spans="1:23" s="2" customFormat="1" x14ac:dyDescent="0.25">
      <c r="A14" s="2" t="s">
        <v>6</v>
      </c>
      <c r="B14" s="2" t="s">
        <v>33</v>
      </c>
      <c r="C14" s="2" t="s">
        <v>34</v>
      </c>
      <c r="D14" s="3" t="s">
        <v>12</v>
      </c>
      <c r="E14" s="4">
        <v>24.6</v>
      </c>
      <c r="F14" s="4">
        <v>17.100000000000001</v>
      </c>
      <c r="G14" s="4"/>
      <c r="H14" s="4">
        <f t="shared" ref="H14:I16" si="8">$F14</f>
        <v>17.100000000000001</v>
      </c>
      <c r="I14" s="4">
        <f t="shared" si="8"/>
        <v>17.100000000000001</v>
      </c>
      <c r="J14" s="24">
        <f>($F14*J$28*(1-J$25) + 0*J$27*J$25) / J$26</f>
        <v>16.505010438413361</v>
      </c>
      <c r="K14" s="24">
        <f t="shared" ref="K14:K16" si="9">($F14*K$28*(1-K$25) + 0*K$27*K$25) / K$26</f>
        <v>16.505010438413361</v>
      </c>
      <c r="L14" s="24">
        <v>0</v>
      </c>
      <c r="M14" s="24">
        <v>0</v>
      </c>
      <c r="O14" s="4">
        <f t="shared" ref="O14:P16" si="10">$F14</f>
        <v>17.100000000000001</v>
      </c>
      <c r="P14" s="4">
        <f t="shared" si="10"/>
        <v>17.100000000000001</v>
      </c>
      <c r="Q14" s="24">
        <f t="shared" ref="Q14:R16" si="11">($F14*Q$28*(1-Q$25) + 0*Q$27*Q$25) / Q$26</f>
        <v>13.219515885022693</v>
      </c>
      <c r="R14" s="24">
        <f t="shared" si="11"/>
        <v>13.219515885022693</v>
      </c>
      <c r="S14" s="24">
        <v>0</v>
      </c>
      <c r="T14" s="24">
        <v>0</v>
      </c>
      <c r="V14" s="25">
        <f>I14</f>
        <v>17.100000000000001</v>
      </c>
      <c r="W14" s="25">
        <f t="shared" ref="W14:W16" si="12">P14</f>
        <v>17.100000000000001</v>
      </c>
    </row>
    <row r="15" spans="1:23" s="2" customFormat="1" x14ac:dyDescent="0.25">
      <c r="A15" s="2" t="s">
        <v>4</v>
      </c>
      <c r="B15" s="2" t="s">
        <v>33</v>
      </c>
      <c r="C15" s="2" t="s">
        <v>34</v>
      </c>
      <c r="D15" s="3" t="s">
        <v>12</v>
      </c>
      <c r="E15" s="4">
        <v>44.5</v>
      </c>
      <c r="F15" s="4">
        <v>41.8</v>
      </c>
      <c r="G15" s="4"/>
      <c r="H15" s="4">
        <f t="shared" si="8"/>
        <v>41.8</v>
      </c>
      <c r="I15" s="4">
        <f t="shared" si="8"/>
        <v>41.8</v>
      </c>
      <c r="J15" s="24">
        <f>($F15*J$28*(1-J$25) + 0*J$27*J$25) / J$26</f>
        <v>40.345581071677103</v>
      </c>
      <c r="K15" s="24">
        <f t="shared" si="9"/>
        <v>40.345581071677103</v>
      </c>
      <c r="L15" s="24">
        <v>0</v>
      </c>
      <c r="M15" s="24">
        <v>0</v>
      </c>
      <c r="O15" s="4">
        <f t="shared" si="10"/>
        <v>41.8</v>
      </c>
      <c r="P15" s="4">
        <f t="shared" si="10"/>
        <v>41.8</v>
      </c>
      <c r="Q15" s="24">
        <f t="shared" si="11"/>
        <v>32.314372163388803</v>
      </c>
      <c r="R15" s="24">
        <f t="shared" si="11"/>
        <v>32.314372163388803</v>
      </c>
      <c r="S15" s="24">
        <v>0</v>
      </c>
      <c r="T15" s="24">
        <v>0</v>
      </c>
      <c r="V15" s="25">
        <f t="shared" ref="V15:V16" si="13">I15</f>
        <v>41.8</v>
      </c>
      <c r="W15" s="25">
        <f t="shared" si="12"/>
        <v>41.8</v>
      </c>
    </row>
    <row r="16" spans="1:23" s="2" customFormat="1" x14ac:dyDescent="0.25">
      <c r="A16" s="2" t="s">
        <v>7</v>
      </c>
      <c r="B16" s="2" t="s">
        <v>33</v>
      </c>
      <c r="C16" s="2" t="s">
        <v>34</v>
      </c>
      <c r="D16" s="3" t="s">
        <v>12</v>
      </c>
      <c r="E16" s="4">
        <v>69.2</v>
      </c>
      <c r="F16" s="4">
        <v>69.2</v>
      </c>
      <c r="G16" s="4"/>
      <c r="H16" s="4">
        <f t="shared" si="8"/>
        <v>69.2</v>
      </c>
      <c r="I16" s="4">
        <f t="shared" si="8"/>
        <v>69.2</v>
      </c>
      <c r="J16" s="24">
        <f>($F16*J$28*(1-J$25) + 0*J$27*J$25) / J$26</f>
        <v>66.792205984690327</v>
      </c>
      <c r="K16" s="24">
        <f t="shared" si="9"/>
        <v>66.792205984690327</v>
      </c>
      <c r="L16" s="24">
        <v>0</v>
      </c>
      <c r="M16" s="24">
        <v>0</v>
      </c>
      <c r="O16" s="4">
        <f t="shared" si="10"/>
        <v>69.2</v>
      </c>
      <c r="P16" s="4">
        <f t="shared" si="10"/>
        <v>69.2</v>
      </c>
      <c r="Q16" s="24">
        <f t="shared" si="11"/>
        <v>53.496520423600607</v>
      </c>
      <c r="R16" s="24">
        <f t="shared" si="11"/>
        <v>53.496520423600607</v>
      </c>
      <c r="S16" s="24">
        <v>0</v>
      </c>
      <c r="T16" s="24">
        <v>0</v>
      </c>
      <c r="V16" s="25">
        <f t="shared" si="13"/>
        <v>69.2</v>
      </c>
      <c r="W16" s="25">
        <f t="shared" si="12"/>
        <v>69.2</v>
      </c>
    </row>
    <row r="17" spans="1:23" s="2" customFormat="1" x14ac:dyDescent="0.25">
      <c r="A17" s="1"/>
      <c r="B17" s="3"/>
      <c r="D17" s="3"/>
      <c r="E17" s="4"/>
      <c r="F17" s="4"/>
      <c r="G17" s="4"/>
      <c r="H17" s="4"/>
      <c r="I17" s="4"/>
      <c r="J17" s="4"/>
      <c r="K17" s="4"/>
      <c r="L17" s="4"/>
      <c r="M17" s="4"/>
      <c r="O17" s="4"/>
      <c r="P17" s="4"/>
      <c r="Q17" s="4"/>
      <c r="R17" s="4"/>
      <c r="S17" s="4"/>
      <c r="T17" s="4"/>
    </row>
    <row r="18" spans="1:23" s="2" customFormat="1" x14ac:dyDescent="0.25">
      <c r="A18" s="2" t="s">
        <v>8</v>
      </c>
      <c r="B18" s="2" t="s">
        <v>33</v>
      </c>
      <c r="C18" s="2" t="s">
        <v>34</v>
      </c>
      <c r="D18" s="3" t="s">
        <v>12</v>
      </c>
      <c r="E18" s="4">
        <v>29.4</v>
      </c>
      <c r="F18" s="4">
        <v>28.8</v>
      </c>
      <c r="G18" s="4"/>
      <c r="H18" s="4">
        <f>$F18</f>
        <v>28.8</v>
      </c>
      <c r="I18" s="4">
        <f t="shared" ref="I18:M18" si="14">$F18</f>
        <v>28.8</v>
      </c>
      <c r="J18" s="4">
        <f t="shared" si="14"/>
        <v>28.8</v>
      </c>
      <c r="K18" s="4">
        <f t="shared" si="14"/>
        <v>28.8</v>
      </c>
      <c r="L18" s="4">
        <f t="shared" si="14"/>
        <v>28.8</v>
      </c>
      <c r="M18" s="4">
        <f t="shared" si="14"/>
        <v>28.8</v>
      </c>
      <c r="O18" s="4">
        <f t="shared" ref="O18:T18" si="15">$F18</f>
        <v>28.8</v>
      </c>
      <c r="P18" s="4">
        <f t="shared" si="15"/>
        <v>28.8</v>
      </c>
      <c r="Q18" s="4">
        <f t="shared" si="15"/>
        <v>28.8</v>
      </c>
      <c r="R18" s="4">
        <f t="shared" si="15"/>
        <v>28.8</v>
      </c>
      <c r="S18" s="4">
        <f t="shared" si="15"/>
        <v>28.8</v>
      </c>
      <c r="T18" s="4">
        <f t="shared" si="15"/>
        <v>28.8</v>
      </c>
      <c r="V18" s="25">
        <f t="shared" ref="V18:V21" si="16">I18</f>
        <v>28.8</v>
      </c>
      <c r="W18" s="25">
        <f t="shared" ref="W18:W21" si="17">P18</f>
        <v>28.8</v>
      </c>
    </row>
    <row r="19" spans="1:23" s="2" customFormat="1" x14ac:dyDescent="0.25">
      <c r="A19" s="2" t="s">
        <v>9</v>
      </c>
      <c r="B19" s="2" t="s">
        <v>33</v>
      </c>
      <c r="C19" s="2" t="s">
        <v>34</v>
      </c>
      <c r="D19" s="3" t="s">
        <v>12</v>
      </c>
      <c r="E19" s="4">
        <v>5</v>
      </c>
      <c r="F19" s="25">
        <f>E19</f>
        <v>5</v>
      </c>
      <c r="G19" s="4"/>
      <c r="H19" s="4">
        <f t="shared" ref="H19:T21" si="18">$F19</f>
        <v>5</v>
      </c>
      <c r="I19" s="4">
        <f t="shared" si="18"/>
        <v>5</v>
      </c>
      <c r="J19" s="4">
        <f t="shared" si="18"/>
        <v>5</v>
      </c>
      <c r="K19" s="4">
        <f t="shared" si="18"/>
        <v>5</v>
      </c>
      <c r="L19" s="4">
        <f t="shared" si="18"/>
        <v>5</v>
      </c>
      <c r="M19" s="4">
        <f t="shared" si="18"/>
        <v>5</v>
      </c>
      <c r="O19" s="4">
        <f t="shared" si="18"/>
        <v>5</v>
      </c>
      <c r="P19" s="4">
        <f t="shared" si="18"/>
        <v>5</v>
      </c>
      <c r="Q19" s="4">
        <f t="shared" si="18"/>
        <v>5</v>
      </c>
      <c r="R19" s="4">
        <f t="shared" si="18"/>
        <v>5</v>
      </c>
      <c r="S19" s="4">
        <f t="shared" si="18"/>
        <v>5</v>
      </c>
      <c r="T19" s="4">
        <f t="shared" si="18"/>
        <v>5</v>
      </c>
      <c r="V19" s="25">
        <f t="shared" si="16"/>
        <v>5</v>
      </c>
      <c r="W19" s="25">
        <f t="shared" si="17"/>
        <v>5</v>
      </c>
    </row>
    <row r="20" spans="1:23" s="2" customFormat="1" x14ac:dyDescent="0.25">
      <c r="A20" s="2" t="s">
        <v>10</v>
      </c>
      <c r="B20" s="2" t="s">
        <v>33</v>
      </c>
      <c r="C20" s="2" t="s">
        <v>34</v>
      </c>
      <c r="D20" s="3" t="s">
        <v>12</v>
      </c>
      <c r="E20" s="4">
        <v>0.4</v>
      </c>
      <c r="F20" s="29">
        <f>E20</f>
        <v>0.4</v>
      </c>
      <c r="G20" s="4"/>
      <c r="H20" s="4">
        <f t="shared" si="18"/>
        <v>0.4</v>
      </c>
      <c r="I20" s="4">
        <f t="shared" si="18"/>
        <v>0.4</v>
      </c>
      <c r="J20" s="4">
        <f t="shared" si="18"/>
        <v>0.4</v>
      </c>
      <c r="K20" s="4">
        <f t="shared" si="18"/>
        <v>0.4</v>
      </c>
      <c r="L20" s="4">
        <f t="shared" si="18"/>
        <v>0.4</v>
      </c>
      <c r="M20" s="4">
        <f t="shared" si="18"/>
        <v>0.4</v>
      </c>
      <c r="O20" s="4">
        <f t="shared" si="18"/>
        <v>0.4</v>
      </c>
      <c r="P20" s="4">
        <f t="shared" si="18"/>
        <v>0.4</v>
      </c>
      <c r="Q20" s="4">
        <f t="shared" si="18"/>
        <v>0.4</v>
      </c>
      <c r="R20" s="4">
        <f t="shared" si="18"/>
        <v>0.4</v>
      </c>
      <c r="S20" s="4">
        <f t="shared" si="18"/>
        <v>0.4</v>
      </c>
      <c r="T20" s="4">
        <f t="shared" si="18"/>
        <v>0.4</v>
      </c>
      <c r="V20" s="25">
        <f t="shared" si="16"/>
        <v>0.4</v>
      </c>
      <c r="W20" s="25">
        <f t="shared" si="17"/>
        <v>0.4</v>
      </c>
    </row>
    <row r="21" spans="1:23" s="2" customFormat="1" x14ac:dyDescent="0.25">
      <c r="A21" s="2" t="s">
        <v>11</v>
      </c>
      <c r="B21" s="2" t="s">
        <v>33</v>
      </c>
      <c r="C21" s="2" t="s">
        <v>34</v>
      </c>
      <c r="D21" s="3" t="s">
        <v>12</v>
      </c>
      <c r="E21" s="4">
        <v>52</v>
      </c>
      <c r="F21" s="25">
        <f>E21</f>
        <v>52</v>
      </c>
      <c r="G21" s="4"/>
      <c r="H21" s="4">
        <f t="shared" si="18"/>
        <v>52</v>
      </c>
      <c r="I21" s="4">
        <f t="shared" si="18"/>
        <v>52</v>
      </c>
      <c r="J21" s="4">
        <f t="shared" si="18"/>
        <v>52</v>
      </c>
      <c r="K21" s="4">
        <f t="shared" si="18"/>
        <v>52</v>
      </c>
      <c r="L21" s="4">
        <f t="shared" si="18"/>
        <v>52</v>
      </c>
      <c r="M21" s="4">
        <f t="shared" si="18"/>
        <v>52</v>
      </c>
      <c r="O21" s="4">
        <f t="shared" si="18"/>
        <v>52</v>
      </c>
      <c r="P21" s="4">
        <f t="shared" si="18"/>
        <v>52</v>
      </c>
      <c r="Q21" s="4">
        <f t="shared" si="18"/>
        <v>52</v>
      </c>
      <c r="R21" s="4">
        <f t="shared" si="18"/>
        <v>52</v>
      </c>
      <c r="S21" s="4">
        <f t="shared" si="18"/>
        <v>52</v>
      </c>
      <c r="T21" s="4">
        <f t="shared" si="18"/>
        <v>52</v>
      </c>
      <c r="V21" s="25">
        <f t="shared" si="16"/>
        <v>52</v>
      </c>
      <c r="W21" s="25">
        <f t="shared" si="17"/>
        <v>52</v>
      </c>
    </row>
    <row r="22" spans="1:23" s="2" customFormat="1" x14ac:dyDescent="0.25">
      <c r="B22" s="3"/>
      <c r="D22" s="3"/>
      <c r="E22" s="4"/>
      <c r="F22" s="4"/>
      <c r="G22" s="4"/>
      <c r="H22" s="4"/>
      <c r="J22" s="4"/>
      <c r="K22" s="4"/>
      <c r="L22" s="4"/>
      <c r="M22" s="4"/>
      <c r="O22" s="4"/>
      <c r="Q22" s="4"/>
      <c r="R22" s="4"/>
      <c r="S22" s="4"/>
      <c r="T22" s="4"/>
    </row>
    <row r="24" spans="1:23" s="2" customFormat="1" x14ac:dyDescent="0.25">
      <c r="A24" s="5" t="s">
        <v>19</v>
      </c>
      <c r="B24" s="6"/>
      <c r="C24" s="6"/>
      <c r="D24" s="6"/>
      <c r="E24" s="6"/>
      <c r="F24" s="6"/>
      <c r="G24" s="12"/>
      <c r="H24" s="6" t="str">
        <f>H1</f>
        <v>y_1110</v>
      </c>
      <c r="I24" s="6" t="str">
        <f t="shared" ref="I24:K24" si="19">I1</f>
        <v>y_1120</v>
      </c>
      <c r="J24" s="6" t="str">
        <f t="shared" si="19"/>
        <v>y_1210</v>
      </c>
      <c r="K24" s="6" t="str">
        <f t="shared" si="19"/>
        <v>y_1220</v>
      </c>
      <c r="L24" s="6" t="str">
        <f>L1</f>
        <v>y_1310</v>
      </c>
      <c r="M24" s="6" t="str">
        <f>M1</f>
        <v>y_1320</v>
      </c>
      <c r="O24" s="6" t="str">
        <f t="shared" ref="O24:R24" si="20">O1</f>
        <v>y_2110</v>
      </c>
      <c r="P24" s="6" t="str">
        <f t="shared" si="20"/>
        <v>y_2120</v>
      </c>
      <c r="Q24" s="6" t="str">
        <f t="shared" si="20"/>
        <v>y_2210</v>
      </c>
      <c r="R24" s="6" t="str">
        <f t="shared" si="20"/>
        <v>y_2220</v>
      </c>
      <c r="S24" s="6" t="str">
        <f t="shared" ref="S24:T24" si="21">S1</f>
        <v>y_2310</v>
      </c>
      <c r="T24" s="6" t="str">
        <f t="shared" si="21"/>
        <v>y_2320</v>
      </c>
    </row>
    <row r="25" spans="1:23" s="14" customFormat="1" ht="12.75" x14ac:dyDescent="0.25">
      <c r="A25" s="15" t="s">
        <v>48</v>
      </c>
      <c r="B25" s="15"/>
      <c r="C25" s="15"/>
      <c r="D25" s="15"/>
      <c r="E25" s="16" t="s">
        <v>45</v>
      </c>
      <c r="F25" s="16">
        <v>2023</v>
      </c>
      <c r="G25" s="17"/>
      <c r="H25" s="18">
        <v>0.05</v>
      </c>
      <c r="I25" s="18">
        <v>0.05</v>
      </c>
      <c r="J25" s="18">
        <v>0.05</v>
      </c>
      <c r="K25" s="18">
        <v>0.05</v>
      </c>
      <c r="L25" s="18">
        <v>0.05</v>
      </c>
      <c r="M25" s="18">
        <v>0.05</v>
      </c>
      <c r="N25" s="19"/>
      <c r="O25" s="18">
        <v>0.3</v>
      </c>
      <c r="P25" s="18">
        <v>0.3</v>
      </c>
      <c r="Q25" s="18">
        <v>0.3</v>
      </c>
      <c r="R25" s="18">
        <v>0.3</v>
      </c>
      <c r="S25" s="18">
        <v>0.3</v>
      </c>
      <c r="T25" s="18">
        <v>0.3</v>
      </c>
    </row>
    <row r="26" spans="1:23" s="14" customFormat="1" ht="12.75" x14ac:dyDescent="0.25">
      <c r="A26" s="13" t="s">
        <v>31</v>
      </c>
      <c r="B26" s="13"/>
      <c r="C26" s="13"/>
      <c r="D26" s="13"/>
      <c r="E26" s="20">
        <f>$B$38</f>
        <v>565</v>
      </c>
      <c r="F26" s="20">
        <f>$B$39</f>
        <v>511</v>
      </c>
      <c r="G26" s="17"/>
      <c r="H26" s="21">
        <f t="shared" ref="H26:M26" si="22">$F$26*(1-H25)+H27*H25</f>
        <v>502.95</v>
      </c>
      <c r="I26" s="21">
        <f t="shared" si="22"/>
        <v>502.95</v>
      </c>
      <c r="J26" s="21">
        <f t="shared" si="22"/>
        <v>502.95</v>
      </c>
      <c r="K26" s="21">
        <f t="shared" si="22"/>
        <v>502.95</v>
      </c>
      <c r="L26" s="21">
        <f t="shared" si="22"/>
        <v>502.95</v>
      </c>
      <c r="M26" s="21">
        <f t="shared" si="22"/>
        <v>502.95</v>
      </c>
      <c r="N26" s="19"/>
      <c r="O26" s="21">
        <f t="shared" ref="O26:T26" si="23">$F$26*(1-O25)+O27*O25</f>
        <v>462.7</v>
      </c>
      <c r="P26" s="21">
        <f t="shared" si="23"/>
        <v>462.7</v>
      </c>
      <c r="Q26" s="21">
        <f t="shared" si="23"/>
        <v>462.7</v>
      </c>
      <c r="R26" s="21">
        <f t="shared" si="23"/>
        <v>462.7</v>
      </c>
      <c r="S26" s="21">
        <f t="shared" si="23"/>
        <v>462.7</v>
      </c>
      <c r="T26" s="21">
        <f t="shared" si="23"/>
        <v>462.7</v>
      </c>
    </row>
    <row r="27" spans="1:23" s="14" customFormat="1" ht="12.75" x14ac:dyDescent="0.25">
      <c r="A27" s="13" t="s">
        <v>47</v>
      </c>
      <c r="B27" s="13"/>
      <c r="C27" s="13"/>
      <c r="D27" s="13"/>
      <c r="E27" s="20"/>
      <c r="F27" s="20"/>
      <c r="G27" s="17"/>
      <c r="H27" s="21">
        <f t="shared" ref="H27:M27" si="24">$B$40</f>
        <v>350</v>
      </c>
      <c r="I27" s="21">
        <f t="shared" si="24"/>
        <v>350</v>
      </c>
      <c r="J27" s="21">
        <f t="shared" si="24"/>
        <v>350</v>
      </c>
      <c r="K27" s="21">
        <f t="shared" si="24"/>
        <v>350</v>
      </c>
      <c r="L27" s="21">
        <f t="shared" si="24"/>
        <v>350</v>
      </c>
      <c r="M27" s="21">
        <f t="shared" si="24"/>
        <v>350</v>
      </c>
      <c r="N27" s="19"/>
      <c r="O27" s="21">
        <f t="shared" ref="O27:T27" si="25">$B$40</f>
        <v>350</v>
      </c>
      <c r="P27" s="21">
        <f t="shared" si="25"/>
        <v>350</v>
      </c>
      <c r="Q27" s="21">
        <f t="shared" si="25"/>
        <v>350</v>
      </c>
      <c r="R27" s="21">
        <f t="shared" si="25"/>
        <v>350</v>
      </c>
      <c r="S27" s="21">
        <f t="shared" si="25"/>
        <v>350</v>
      </c>
      <c r="T27" s="21">
        <f t="shared" si="25"/>
        <v>350</v>
      </c>
    </row>
    <row r="28" spans="1:23" s="14" customFormat="1" ht="12.75" x14ac:dyDescent="0.25">
      <c r="A28" s="13" t="s">
        <v>46</v>
      </c>
      <c r="B28" s="13"/>
      <c r="C28" s="13"/>
      <c r="D28" s="13"/>
      <c r="E28" s="20"/>
      <c r="F28" s="20"/>
      <c r="G28" s="17"/>
      <c r="H28" s="21">
        <f t="shared" ref="H28:K28" si="26">(H26-H27*H25)/(1-H25)</f>
        <v>511</v>
      </c>
      <c r="I28" s="21">
        <f t="shared" si="26"/>
        <v>511</v>
      </c>
      <c r="J28" s="21">
        <f t="shared" si="26"/>
        <v>511</v>
      </c>
      <c r="K28" s="21">
        <f t="shared" si="26"/>
        <v>511</v>
      </c>
      <c r="L28" s="21">
        <f>(L26-L27*L25)/(1-L25)</f>
        <v>511</v>
      </c>
      <c r="M28" s="21">
        <f>(M26-M27*M25)/(1-M25)</f>
        <v>511</v>
      </c>
      <c r="N28" s="19"/>
      <c r="O28" s="21">
        <f t="shared" ref="O28:R28" si="27">(O26-O27*O25)/(1-O25)</f>
        <v>511</v>
      </c>
      <c r="P28" s="21">
        <f t="shared" si="27"/>
        <v>511</v>
      </c>
      <c r="Q28" s="21">
        <f t="shared" si="27"/>
        <v>511</v>
      </c>
      <c r="R28" s="21">
        <f t="shared" si="27"/>
        <v>511</v>
      </c>
      <c r="S28" s="21">
        <f t="shared" ref="S28:T28" si="28">(S26-S27*S25)/(1-S25)</f>
        <v>511</v>
      </c>
      <c r="T28" s="21">
        <f t="shared" si="28"/>
        <v>511</v>
      </c>
    </row>
    <row r="29" spans="1:23" s="14" customFormat="1" ht="12.75" x14ac:dyDescent="0.25">
      <c r="A29" s="13" t="s">
        <v>73</v>
      </c>
      <c r="B29" s="13"/>
      <c r="C29" s="13"/>
      <c r="D29" s="13"/>
      <c r="E29" s="21">
        <f>SUM(E3:E5)*7</f>
        <v>705.78548855852159</v>
      </c>
      <c r="F29" s="21">
        <f>SUM(F3:F5)*7</f>
        <v>635.59275656673503</v>
      </c>
      <c r="G29" s="17"/>
      <c r="H29" s="21">
        <f t="shared" ref="H29:M29" si="29">SUM(H3:H5)*7</f>
        <v>625.57999396328648</v>
      </c>
      <c r="I29" s="21">
        <f t="shared" si="29"/>
        <v>625.57999396328648</v>
      </c>
      <c r="J29" s="21">
        <f t="shared" si="29"/>
        <v>625.57999396328648</v>
      </c>
      <c r="K29" s="21">
        <f t="shared" si="29"/>
        <v>625.57999396328648</v>
      </c>
      <c r="L29" s="21">
        <f t="shared" si="29"/>
        <v>625.57999396328648</v>
      </c>
      <c r="M29" s="21">
        <f t="shared" si="29"/>
        <v>625.57999396328648</v>
      </c>
      <c r="N29" s="19"/>
      <c r="O29" s="21">
        <f t="shared" ref="O29:T29" si="30">SUM(O3:O5)*7</f>
        <v>575.51618094604373</v>
      </c>
      <c r="P29" s="21">
        <f t="shared" si="30"/>
        <v>575.51618094604373</v>
      </c>
      <c r="Q29" s="21">
        <f t="shared" si="30"/>
        <v>575.51618094604373</v>
      </c>
      <c r="R29" s="21">
        <f t="shared" si="30"/>
        <v>575.51618094604373</v>
      </c>
      <c r="S29" s="21">
        <f t="shared" si="30"/>
        <v>575.51618094604373</v>
      </c>
      <c r="T29" s="21">
        <f t="shared" si="30"/>
        <v>575.51618094604373</v>
      </c>
    </row>
    <row r="30" spans="1:23" s="14" customFormat="1" ht="12.75" x14ac:dyDescent="0.25">
      <c r="A30" s="13" t="s">
        <v>70</v>
      </c>
      <c r="B30" s="13"/>
      <c r="C30" s="13"/>
      <c r="D30" s="13"/>
      <c r="E30" s="21">
        <f t="shared" ref="E30:F32" si="31">E3*7</f>
        <v>402.09249984394251</v>
      </c>
      <c r="F30" s="21">
        <f t="shared" si="31"/>
        <v>354.04371055441476</v>
      </c>
      <c r="G30" s="17"/>
      <c r="H30" s="21">
        <f t="shared" ref="H30:M32" si="32">H3*7</f>
        <v>348.46630963472194</v>
      </c>
      <c r="I30" s="21">
        <f t="shared" si="32"/>
        <v>348.46630963472194</v>
      </c>
      <c r="J30" s="21">
        <f t="shared" si="32"/>
        <v>348.46630963472194</v>
      </c>
      <c r="K30" s="21">
        <f t="shared" si="32"/>
        <v>348.46630963472194</v>
      </c>
      <c r="L30" s="21">
        <f t="shared" si="32"/>
        <v>348.46630963472194</v>
      </c>
      <c r="M30" s="21">
        <f t="shared" si="32"/>
        <v>348.46630963472194</v>
      </c>
      <c r="N30" s="19"/>
      <c r="O30" s="21">
        <f t="shared" ref="O30:T32" si="33">O3*7</f>
        <v>320.57930503625778</v>
      </c>
      <c r="P30" s="21">
        <f t="shared" si="33"/>
        <v>320.57930503625778</v>
      </c>
      <c r="Q30" s="21">
        <f t="shared" si="33"/>
        <v>320.57930503625778</v>
      </c>
      <c r="R30" s="21">
        <f t="shared" si="33"/>
        <v>320.57930503625778</v>
      </c>
      <c r="S30" s="21">
        <f t="shared" si="33"/>
        <v>320.57930503625778</v>
      </c>
      <c r="T30" s="21">
        <f t="shared" si="33"/>
        <v>320.57930503625778</v>
      </c>
    </row>
    <row r="31" spans="1:23" s="14" customFormat="1" ht="12.75" x14ac:dyDescent="0.25">
      <c r="A31" s="13" t="s">
        <v>71</v>
      </c>
      <c r="B31" s="13"/>
      <c r="C31" s="13"/>
      <c r="D31" s="13"/>
      <c r="E31" s="21">
        <f t="shared" si="31"/>
        <v>278.01509322381924</v>
      </c>
      <c r="F31" s="21">
        <f t="shared" si="31"/>
        <v>258.72425002053382</v>
      </c>
      <c r="G31" s="17"/>
      <c r="H31" s="21">
        <f t="shared" si="32"/>
        <v>254.6484570407583</v>
      </c>
      <c r="I31" s="21">
        <f t="shared" si="32"/>
        <v>254.6484570407583</v>
      </c>
      <c r="J31" s="21">
        <f t="shared" si="32"/>
        <v>254.6484570407583</v>
      </c>
      <c r="K31" s="21">
        <f t="shared" si="32"/>
        <v>254.6484570407583</v>
      </c>
      <c r="L31" s="21">
        <f t="shared" si="32"/>
        <v>254.6484570407583</v>
      </c>
      <c r="M31" s="21">
        <f t="shared" si="32"/>
        <v>254.6484570407583</v>
      </c>
      <c r="N31" s="19"/>
      <c r="O31" s="21">
        <f t="shared" si="33"/>
        <v>234.26949214188065</v>
      </c>
      <c r="P31" s="21">
        <f t="shared" si="33"/>
        <v>234.26949214188065</v>
      </c>
      <c r="Q31" s="21">
        <f t="shared" si="33"/>
        <v>234.26949214188065</v>
      </c>
      <c r="R31" s="21">
        <f t="shared" si="33"/>
        <v>234.26949214188065</v>
      </c>
      <c r="S31" s="21">
        <f t="shared" si="33"/>
        <v>234.26949214188065</v>
      </c>
      <c r="T31" s="21">
        <f t="shared" si="33"/>
        <v>234.26949214188065</v>
      </c>
    </row>
    <row r="32" spans="1:23" s="14" customFormat="1" ht="12.75" x14ac:dyDescent="0.25">
      <c r="A32" s="13" t="s">
        <v>72</v>
      </c>
      <c r="B32" s="13"/>
      <c r="C32" s="13"/>
      <c r="D32" s="13"/>
      <c r="E32" s="21">
        <f t="shared" si="31"/>
        <v>25.677895490759752</v>
      </c>
      <c r="F32" s="21">
        <f t="shared" si="31"/>
        <v>22.824795991786445</v>
      </c>
      <c r="G32" s="17"/>
      <c r="H32" s="21">
        <f t="shared" si="32"/>
        <v>22.465227287806247</v>
      </c>
      <c r="I32" s="21">
        <f t="shared" si="32"/>
        <v>22.465227287806247</v>
      </c>
      <c r="J32" s="21">
        <f t="shared" si="32"/>
        <v>22.465227287806247</v>
      </c>
      <c r="K32" s="21">
        <f t="shared" si="32"/>
        <v>22.465227287806247</v>
      </c>
      <c r="L32" s="21">
        <f t="shared" si="32"/>
        <v>22.465227287806247</v>
      </c>
      <c r="M32" s="21">
        <f t="shared" si="32"/>
        <v>22.465227287806247</v>
      </c>
      <c r="N32" s="19"/>
      <c r="O32" s="21">
        <f t="shared" si="33"/>
        <v>20.667383767905264</v>
      </c>
      <c r="P32" s="21">
        <f t="shared" si="33"/>
        <v>20.667383767905264</v>
      </c>
      <c r="Q32" s="21">
        <f t="shared" si="33"/>
        <v>20.667383767905264</v>
      </c>
      <c r="R32" s="21">
        <f t="shared" si="33"/>
        <v>20.667383767905264</v>
      </c>
      <c r="S32" s="21">
        <f t="shared" si="33"/>
        <v>20.667383767905264</v>
      </c>
      <c r="T32" s="21">
        <f t="shared" si="33"/>
        <v>20.667383767905264</v>
      </c>
    </row>
    <row r="33" spans="1:20" s="14" customFormat="1" ht="12.75" x14ac:dyDescent="0.25">
      <c r="A33" s="15" t="s">
        <v>20</v>
      </c>
      <c r="B33" s="15"/>
      <c r="C33" s="15"/>
      <c r="D33" s="15"/>
      <c r="E33" s="18">
        <v>0</v>
      </c>
      <c r="F33" s="23">
        <f>($E$26-F26)/$E$26</f>
        <v>9.5575221238938052E-2</v>
      </c>
      <c r="G33" s="22"/>
      <c r="H33" s="23">
        <f>($F$26-H26)/$F$26</f>
        <v>1.5753424657534269E-2</v>
      </c>
      <c r="I33" s="23">
        <f t="shared" ref="I33:M33" si="34">($F$26-I26)/$F$26</f>
        <v>1.5753424657534269E-2</v>
      </c>
      <c r="J33" s="23">
        <f t="shared" si="34"/>
        <v>1.5753424657534269E-2</v>
      </c>
      <c r="K33" s="23">
        <f t="shared" si="34"/>
        <v>1.5753424657534269E-2</v>
      </c>
      <c r="L33" s="23">
        <f t="shared" si="34"/>
        <v>1.5753424657534269E-2</v>
      </c>
      <c r="M33" s="23">
        <f t="shared" si="34"/>
        <v>1.5753424657534269E-2</v>
      </c>
      <c r="N33" s="19"/>
      <c r="O33" s="23">
        <f t="shared" ref="O33:T33" si="35">($F$26-O26)/$F$26</f>
        <v>9.4520547945205508E-2</v>
      </c>
      <c r="P33" s="23">
        <f t="shared" si="35"/>
        <v>9.4520547945205508E-2</v>
      </c>
      <c r="Q33" s="23">
        <f t="shared" si="35"/>
        <v>9.4520547945205508E-2</v>
      </c>
      <c r="R33" s="23">
        <f t="shared" si="35"/>
        <v>9.4520547945205508E-2</v>
      </c>
      <c r="S33" s="23">
        <f t="shared" si="35"/>
        <v>9.4520547945205508E-2</v>
      </c>
      <c r="T33" s="23">
        <f t="shared" si="35"/>
        <v>9.4520547945205508E-2</v>
      </c>
    </row>
    <row r="34" spans="1:20" s="14" customFormat="1" ht="25.5" x14ac:dyDescent="0.25">
      <c r="A34" s="13" t="s">
        <v>27</v>
      </c>
      <c r="B34" s="13"/>
      <c r="C34" s="13"/>
      <c r="D34" s="13"/>
      <c r="E34" s="20" t="s">
        <v>28</v>
      </c>
      <c r="F34" s="20"/>
      <c r="G34" s="17"/>
      <c r="H34" s="20" t="s">
        <v>28</v>
      </c>
      <c r="I34" s="20" t="s">
        <v>28</v>
      </c>
      <c r="J34" s="20" t="s">
        <v>36</v>
      </c>
      <c r="K34" s="20" t="s">
        <v>36</v>
      </c>
      <c r="L34" s="20" t="s">
        <v>49</v>
      </c>
      <c r="M34" s="20" t="s">
        <v>49</v>
      </c>
      <c r="N34" s="19"/>
      <c r="O34" s="20" t="s">
        <v>28</v>
      </c>
      <c r="P34" s="20" t="s">
        <v>28</v>
      </c>
      <c r="Q34" s="20" t="s">
        <v>36</v>
      </c>
      <c r="R34" s="20" t="s">
        <v>36</v>
      </c>
      <c r="S34" s="20" t="s">
        <v>49</v>
      </c>
      <c r="T34" s="20" t="s">
        <v>49</v>
      </c>
    </row>
    <row r="35" spans="1:20" s="14" customFormat="1" ht="12.75" x14ac:dyDescent="0.25">
      <c r="A35" s="15" t="s">
        <v>25</v>
      </c>
      <c r="B35" s="15"/>
      <c r="C35" s="15"/>
      <c r="D35" s="15"/>
      <c r="E35" s="16" t="s">
        <v>30</v>
      </c>
      <c r="F35" s="16"/>
      <c r="G35" s="17"/>
      <c r="H35" s="16" t="s">
        <v>26</v>
      </c>
      <c r="I35" s="16" t="s">
        <v>35</v>
      </c>
      <c r="J35" s="16" t="s">
        <v>26</v>
      </c>
      <c r="K35" s="16" t="s">
        <v>35</v>
      </c>
      <c r="L35" s="16" t="s">
        <v>26</v>
      </c>
      <c r="M35" s="16" t="s">
        <v>35</v>
      </c>
      <c r="N35" s="19"/>
      <c r="O35" s="16" t="s">
        <v>26</v>
      </c>
      <c r="P35" s="16" t="s">
        <v>35</v>
      </c>
      <c r="Q35" s="16" t="s">
        <v>26</v>
      </c>
      <c r="R35" s="16" t="s">
        <v>35</v>
      </c>
      <c r="S35" s="16" t="s">
        <v>26</v>
      </c>
      <c r="T35" s="16" t="s">
        <v>35</v>
      </c>
    </row>
    <row r="36" spans="1:20" s="14" customFormat="1" ht="12.75" x14ac:dyDescent="0.25">
      <c r="A36" s="15" t="s">
        <v>29</v>
      </c>
      <c r="B36" s="15"/>
      <c r="C36" s="15"/>
      <c r="D36" s="15"/>
      <c r="E36" s="16" t="s">
        <v>30</v>
      </c>
      <c r="F36" s="16"/>
      <c r="G36" s="17"/>
      <c r="H36" s="16" t="s">
        <v>30</v>
      </c>
      <c r="I36" s="16" t="s">
        <v>30</v>
      </c>
      <c r="J36" s="16" t="s">
        <v>30</v>
      </c>
      <c r="K36" s="16" t="s">
        <v>30</v>
      </c>
      <c r="L36" s="16" t="s">
        <v>30</v>
      </c>
      <c r="M36" s="16" t="s">
        <v>30</v>
      </c>
      <c r="N36" s="19"/>
      <c r="O36" s="16" t="s">
        <v>30</v>
      </c>
      <c r="P36" s="16" t="s">
        <v>30</v>
      </c>
      <c r="Q36" s="16" t="s">
        <v>30</v>
      </c>
      <c r="R36" s="16" t="s">
        <v>30</v>
      </c>
      <c r="S36" s="16" t="s">
        <v>30</v>
      </c>
      <c r="T36" s="16" t="s">
        <v>30</v>
      </c>
    </row>
    <row r="38" spans="1:20" x14ac:dyDescent="0.25">
      <c r="A38" s="7" t="s">
        <v>74</v>
      </c>
      <c r="B38" s="1">
        <v>565</v>
      </c>
      <c r="C38" t="s">
        <v>21</v>
      </c>
    </row>
    <row r="39" spans="1:20" s="2" customFormat="1" x14ac:dyDescent="0.25">
      <c r="A39" s="7" t="s">
        <v>75</v>
      </c>
      <c r="B39" s="1">
        <v>511</v>
      </c>
      <c r="C39" s="2" t="s">
        <v>21</v>
      </c>
      <c r="E39" s="4">
        <f t="shared" ref="E39:F41" si="36">E3*(1-E14/100)</f>
        <v>43.311106411761813</v>
      </c>
      <c r="F39" s="4">
        <f t="shared" si="36"/>
        <v>41.928890864229977</v>
      </c>
      <c r="H39" s="4">
        <f t="shared" ref="H39:M41" si="37">H3*(1-H14/100)</f>
        <v>41.268367241026354</v>
      </c>
      <c r="I39" s="4">
        <f t="shared" si="37"/>
        <v>41.268367241026354</v>
      </c>
      <c r="J39" s="4">
        <f t="shared" si="37"/>
        <v>41.564558407879609</v>
      </c>
      <c r="K39" s="4">
        <f t="shared" si="37"/>
        <v>41.564558407879609</v>
      </c>
      <c r="L39" s="4">
        <f t="shared" si="37"/>
        <v>49.780901376388847</v>
      </c>
      <c r="M39" s="4">
        <f t="shared" si="37"/>
        <v>49.780901376388847</v>
      </c>
      <c r="O39" s="4">
        <f t="shared" ref="O39:T41" si="38">O3*(1-O14/100)</f>
        <v>37.965749125008237</v>
      </c>
      <c r="P39" s="4">
        <f t="shared" si="38"/>
        <v>37.965749125008237</v>
      </c>
      <c r="Q39" s="4">
        <f t="shared" si="38"/>
        <v>39.742896126127761</v>
      </c>
      <c r="R39" s="4">
        <f t="shared" si="38"/>
        <v>39.742896126127761</v>
      </c>
      <c r="S39" s="4">
        <f t="shared" si="38"/>
        <v>45.797043576608253</v>
      </c>
      <c r="T39" s="4">
        <f t="shared" si="38"/>
        <v>45.797043576608253</v>
      </c>
    </row>
    <row r="40" spans="1:20" x14ac:dyDescent="0.25">
      <c r="A40" s="7" t="s">
        <v>22</v>
      </c>
      <c r="B40" s="1">
        <v>350</v>
      </c>
      <c r="C40" s="2" t="s">
        <v>21</v>
      </c>
      <c r="E40" s="4">
        <f t="shared" si="36"/>
        <v>22.042625248459952</v>
      </c>
      <c r="F40" s="4">
        <f t="shared" si="36"/>
        <v>21.511073358850101</v>
      </c>
      <c r="H40" s="4">
        <f t="shared" si="37"/>
        <v>21.172200285388765</v>
      </c>
      <c r="I40" s="4">
        <f t="shared" si="37"/>
        <v>21.172200285388765</v>
      </c>
      <c r="J40" s="4">
        <f t="shared" si="37"/>
        <v>21.701293908229193</v>
      </c>
      <c r="K40" s="4">
        <f t="shared" si="37"/>
        <v>21.701293908229193</v>
      </c>
      <c r="L40" s="4">
        <f t="shared" si="37"/>
        <v>36.378351005822616</v>
      </c>
      <c r="M40" s="4">
        <f t="shared" si="37"/>
        <v>36.378351005822616</v>
      </c>
      <c r="O40" s="4">
        <f t="shared" si="38"/>
        <v>19.477834918082081</v>
      </c>
      <c r="P40" s="4">
        <f t="shared" si="38"/>
        <v>19.477834918082081</v>
      </c>
      <c r="Q40" s="4">
        <f t="shared" si="38"/>
        <v>22.652396655124637</v>
      </c>
      <c r="R40" s="4">
        <f t="shared" si="38"/>
        <v>22.652396655124637</v>
      </c>
      <c r="S40" s="4">
        <f t="shared" si="38"/>
        <v>33.467070305982951</v>
      </c>
      <c r="T40" s="4">
        <f t="shared" si="38"/>
        <v>33.467070305982951</v>
      </c>
    </row>
    <row r="41" spans="1:20" x14ac:dyDescent="0.25">
      <c r="E41" s="4">
        <f t="shared" si="36"/>
        <v>1.1298274015934289</v>
      </c>
      <c r="F41" s="4">
        <f t="shared" si="36"/>
        <v>1.0042910236386036</v>
      </c>
      <c r="H41" s="4">
        <f t="shared" si="37"/>
        <v>0.98847000066347468</v>
      </c>
      <c r="I41" s="4">
        <f t="shared" si="37"/>
        <v>0.98847000066347468</v>
      </c>
      <c r="J41" s="4">
        <f t="shared" si="37"/>
        <v>1.0657437718294056</v>
      </c>
      <c r="K41" s="4">
        <f t="shared" si="37"/>
        <v>1.0657437718294056</v>
      </c>
      <c r="L41" s="4">
        <f t="shared" si="37"/>
        <v>3.209318183972321</v>
      </c>
      <c r="M41" s="4">
        <f t="shared" si="37"/>
        <v>3.209318183972321</v>
      </c>
      <c r="N41" s="2"/>
      <c r="O41" s="4">
        <f t="shared" si="38"/>
        <v>0.90936488578783137</v>
      </c>
      <c r="P41" s="4">
        <f t="shared" si="38"/>
        <v>0.90936488578783137</v>
      </c>
      <c r="Q41" s="4">
        <f t="shared" si="38"/>
        <v>1.3730075127834154</v>
      </c>
      <c r="R41" s="4">
        <f t="shared" si="38"/>
        <v>1.3730075127834154</v>
      </c>
      <c r="S41" s="4">
        <f t="shared" si="38"/>
        <v>2.9524833954150376</v>
      </c>
      <c r="T41" s="4">
        <f t="shared" si="38"/>
        <v>2.9524833954150376</v>
      </c>
    </row>
    <row r="44" spans="1:20" x14ac:dyDescent="0.25">
      <c r="A44" s="7" t="s">
        <v>111</v>
      </c>
      <c r="B44" t="s">
        <v>110</v>
      </c>
      <c r="C44" s="2" t="s">
        <v>107</v>
      </c>
      <c r="D44" s="42" t="s">
        <v>109</v>
      </c>
    </row>
    <row r="45" spans="1:20" x14ac:dyDescent="0.25">
      <c r="A45" s="2" t="s">
        <v>9</v>
      </c>
      <c r="B45" s="40">
        <v>0.7</v>
      </c>
      <c r="C45" s="2">
        <v>2</v>
      </c>
      <c r="D45" s="41">
        <f>B45*B$48/C45</f>
        <v>0.35</v>
      </c>
    </row>
    <row r="46" spans="1:20" x14ac:dyDescent="0.25">
      <c r="A46" s="2" t="s">
        <v>10</v>
      </c>
      <c r="B46" s="40">
        <v>0.7</v>
      </c>
      <c r="C46" s="2">
        <v>2</v>
      </c>
      <c r="D46" s="41">
        <f>B46*B$48/C46</f>
        <v>0.35</v>
      </c>
    </row>
    <row r="47" spans="1:20" x14ac:dyDescent="0.25">
      <c r="A47" s="2" t="s">
        <v>11</v>
      </c>
      <c r="B47" s="40">
        <v>0.1</v>
      </c>
      <c r="C47" s="2">
        <v>1</v>
      </c>
      <c r="D47" s="41">
        <f>B47*B$48/C47</f>
        <v>0.1</v>
      </c>
    </row>
    <row r="48" spans="1:20" x14ac:dyDescent="0.25">
      <c r="A48" s="1" t="s">
        <v>108</v>
      </c>
      <c r="B48">
        <v>1</v>
      </c>
      <c r="C48" s="2" t="s">
        <v>109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F16" sqref="F16"/>
    </sheetView>
  </sheetViews>
  <sheetFormatPr defaultRowHeight="15" x14ac:dyDescent="0.25"/>
  <cols>
    <col min="1" max="1" width="10.28515625" customWidth="1"/>
    <col min="2" max="2" width="8" bestFit="1" customWidth="1"/>
    <col min="3" max="3" width="13.28515625" bestFit="1" customWidth="1"/>
    <col min="4" max="4" width="14.7109375" bestFit="1" customWidth="1"/>
    <col min="5" max="5" width="20.7109375" bestFit="1" customWidth="1"/>
    <col min="7" max="7" width="22.7109375" bestFit="1" customWidth="1"/>
    <col min="8" max="8" width="8.140625" customWidth="1"/>
  </cols>
  <sheetData>
    <row r="1" spans="1:14" s="2" customFormat="1" x14ac:dyDescent="0.25">
      <c r="A1" s="35" t="s">
        <v>91</v>
      </c>
      <c r="B1" s="35" t="s">
        <v>92</v>
      </c>
      <c r="C1" s="35" t="s">
        <v>14</v>
      </c>
      <c r="D1" s="35" t="s">
        <v>93</v>
      </c>
      <c r="E1" s="35" t="s">
        <v>94</v>
      </c>
      <c r="F1" s="35" t="s">
        <v>95</v>
      </c>
      <c r="G1" s="35" t="s">
        <v>1</v>
      </c>
      <c r="H1" s="35" t="s">
        <v>2</v>
      </c>
      <c r="I1" s="35" t="s">
        <v>3</v>
      </c>
      <c r="K1" s="35" t="s">
        <v>99</v>
      </c>
      <c r="L1" s="35" t="s">
        <v>96</v>
      </c>
      <c r="M1" s="35" t="s">
        <v>97</v>
      </c>
      <c r="N1" s="35" t="s">
        <v>98</v>
      </c>
    </row>
    <row r="2" spans="1:14" s="2" customFormat="1" x14ac:dyDescent="0.25">
      <c r="A2" s="31" t="s">
        <v>76</v>
      </c>
      <c r="B2" s="31" t="s">
        <v>77</v>
      </c>
      <c r="D2" s="31" t="s">
        <v>78</v>
      </c>
      <c r="E2" s="31" t="s">
        <v>65</v>
      </c>
      <c r="F2" s="31" t="s">
        <v>79</v>
      </c>
      <c r="G2" s="31" t="s">
        <v>80</v>
      </c>
      <c r="H2" s="31" t="s">
        <v>12</v>
      </c>
      <c r="I2" s="11">
        <f>K2*$L$11</f>
        <v>22.400000000000002</v>
      </c>
      <c r="K2" s="32">
        <v>28</v>
      </c>
      <c r="L2" s="31" t="s">
        <v>34</v>
      </c>
      <c r="M2" s="32" t="s">
        <v>81</v>
      </c>
      <c r="N2" s="31" t="s">
        <v>82</v>
      </c>
    </row>
    <row r="3" spans="1:14" s="2" customFormat="1" x14ac:dyDescent="0.25">
      <c r="A3" s="31" t="s">
        <v>76</v>
      </c>
      <c r="B3" s="31" t="s">
        <v>83</v>
      </c>
      <c r="D3" s="31" t="s">
        <v>78</v>
      </c>
      <c r="E3" s="31" t="s">
        <v>65</v>
      </c>
      <c r="F3" s="31" t="s">
        <v>79</v>
      </c>
      <c r="G3" s="31" t="s">
        <v>80</v>
      </c>
      <c r="H3" s="31" t="s">
        <v>12</v>
      </c>
      <c r="I3" s="2">
        <f t="shared" ref="I3:I9" si="0">K3*$L$11</f>
        <v>80</v>
      </c>
      <c r="K3" s="32">
        <v>100</v>
      </c>
      <c r="L3" s="31" t="s">
        <v>34</v>
      </c>
      <c r="M3" s="32"/>
      <c r="N3" s="31" t="s">
        <v>82</v>
      </c>
    </row>
    <row r="4" spans="1:14" s="2" customFormat="1" x14ac:dyDescent="0.25">
      <c r="A4" s="31" t="s">
        <v>76</v>
      </c>
      <c r="B4" s="31" t="s">
        <v>83</v>
      </c>
      <c r="D4" s="31" t="s">
        <v>84</v>
      </c>
      <c r="E4" s="31" t="s">
        <v>65</v>
      </c>
      <c r="F4" s="31" t="s">
        <v>79</v>
      </c>
      <c r="G4" s="31" t="s">
        <v>80</v>
      </c>
      <c r="H4" s="31" t="s">
        <v>12</v>
      </c>
      <c r="I4" s="2">
        <f t="shared" si="0"/>
        <v>80</v>
      </c>
      <c r="K4" s="33">
        <f>K3</f>
        <v>100</v>
      </c>
      <c r="L4" s="31" t="s">
        <v>34</v>
      </c>
      <c r="M4" s="32" t="s">
        <v>85</v>
      </c>
      <c r="N4" s="31" t="s">
        <v>82</v>
      </c>
    </row>
    <row r="5" spans="1:14" s="2" customFormat="1" x14ac:dyDescent="0.25">
      <c r="A5" s="31" t="s">
        <v>76</v>
      </c>
      <c r="E5" s="31" t="s">
        <v>65</v>
      </c>
      <c r="F5" s="31" t="s">
        <v>79</v>
      </c>
      <c r="G5" s="31" t="s">
        <v>80</v>
      </c>
      <c r="H5" s="31" t="s">
        <v>12</v>
      </c>
      <c r="I5" s="2">
        <f t="shared" si="0"/>
        <v>64</v>
      </c>
      <c r="K5" s="32">
        <v>80</v>
      </c>
      <c r="L5" s="31" t="s">
        <v>34</v>
      </c>
      <c r="M5" s="32"/>
      <c r="N5" s="31" t="s">
        <v>82</v>
      </c>
    </row>
    <row r="6" spans="1:14" s="2" customFormat="1" x14ac:dyDescent="0.25">
      <c r="A6" s="31" t="s">
        <v>86</v>
      </c>
      <c r="E6" s="31" t="s">
        <v>65</v>
      </c>
      <c r="F6" s="31" t="s">
        <v>79</v>
      </c>
      <c r="G6" s="31" t="s">
        <v>80</v>
      </c>
      <c r="H6" s="31" t="s">
        <v>12</v>
      </c>
      <c r="I6" s="11">
        <f t="shared" si="0"/>
        <v>11.600000000000001</v>
      </c>
      <c r="K6" s="38">
        <v>14.5</v>
      </c>
      <c r="L6" s="31" t="s">
        <v>34</v>
      </c>
      <c r="M6" s="34"/>
      <c r="N6" s="31" t="s">
        <v>87</v>
      </c>
    </row>
    <row r="7" spans="1:14" s="2" customFormat="1" x14ac:dyDescent="0.25">
      <c r="A7" s="31" t="s">
        <v>88</v>
      </c>
      <c r="E7" s="31" t="s">
        <v>65</v>
      </c>
      <c r="F7" s="31" t="s">
        <v>79</v>
      </c>
      <c r="G7" s="31" t="s">
        <v>80</v>
      </c>
      <c r="H7" s="31" t="s">
        <v>12</v>
      </c>
      <c r="I7" s="2">
        <f t="shared" si="0"/>
        <v>80</v>
      </c>
      <c r="K7" s="32">
        <v>100</v>
      </c>
      <c r="L7" s="31" t="s">
        <v>34</v>
      </c>
      <c r="M7" s="34"/>
      <c r="N7" s="31" t="s">
        <v>89</v>
      </c>
    </row>
    <row r="8" spans="1:14" s="2" customFormat="1" x14ac:dyDescent="0.25">
      <c r="A8" s="31" t="s">
        <v>88</v>
      </c>
      <c r="C8" s="31" t="s">
        <v>42</v>
      </c>
      <c r="E8" s="31" t="s">
        <v>65</v>
      </c>
      <c r="F8" s="31" t="s">
        <v>79</v>
      </c>
      <c r="G8" s="31" t="s">
        <v>80</v>
      </c>
      <c r="H8" s="31" t="s">
        <v>12</v>
      </c>
      <c r="I8" s="11">
        <f t="shared" si="0"/>
        <v>52.800000000000004</v>
      </c>
      <c r="K8" s="32">
        <v>66</v>
      </c>
      <c r="L8" s="31" t="s">
        <v>34</v>
      </c>
      <c r="M8" s="34"/>
      <c r="N8" s="31" t="s">
        <v>89</v>
      </c>
    </row>
    <row r="9" spans="1:14" s="2" customFormat="1" x14ac:dyDescent="0.25">
      <c r="A9" s="31" t="s">
        <v>88</v>
      </c>
      <c r="C9" s="31" t="s">
        <v>42</v>
      </c>
      <c r="D9" s="31" t="s">
        <v>90</v>
      </c>
      <c r="E9" s="31" t="s">
        <v>65</v>
      </c>
      <c r="F9" s="31" t="s">
        <v>79</v>
      </c>
      <c r="G9" s="31" t="s">
        <v>80</v>
      </c>
      <c r="H9" s="31" t="s">
        <v>12</v>
      </c>
      <c r="I9" s="11">
        <f t="shared" si="0"/>
        <v>55.2</v>
      </c>
      <c r="K9" s="32">
        <v>69</v>
      </c>
      <c r="L9" s="31" t="s">
        <v>34</v>
      </c>
      <c r="M9" s="34"/>
      <c r="N9" s="31" t="s">
        <v>89</v>
      </c>
    </row>
    <row r="11" spans="1:14" x14ac:dyDescent="0.25">
      <c r="K11" s="36" t="s">
        <v>100</v>
      </c>
      <c r="L11" s="37">
        <v>0.8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activeCell="R11" sqref="R11"/>
    </sheetView>
  </sheetViews>
  <sheetFormatPr defaultRowHeight="15" x14ac:dyDescent="0.25"/>
  <cols>
    <col min="1" max="1" width="13.28515625" bestFit="1" customWidth="1"/>
    <col min="2" max="2" width="22.42578125" bestFit="1" customWidth="1"/>
    <col min="3" max="3" width="6" bestFit="1" customWidth="1"/>
    <col min="4" max="4" width="5.7109375" customWidth="1"/>
    <col min="5" max="5" width="5.7109375" style="2" customWidth="1"/>
    <col min="21" max="23" width="9.140625" style="2"/>
  </cols>
  <sheetData>
    <row r="1" spans="1:23" x14ac:dyDescent="0.25">
      <c r="A1" s="1" t="s">
        <v>14</v>
      </c>
      <c r="B1" s="1" t="s">
        <v>1</v>
      </c>
      <c r="C1" s="1" t="s">
        <v>2</v>
      </c>
      <c r="D1" s="2" t="s">
        <v>3</v>
      </c>
      <c r="E1" s="30" t="s">
        <v>13</v>
      </c>
      <c r="F1" s="2"/>
      <c r="G1" s="3" t="s">
        <v>51</v>
      </c>
      <c r="H1" s="3" t="s">
        <v>50</v>
      </c>
      <c r="I1" s="3" t="s">
        <v>52</v>
      </c>
      <c r="J1" s="3" t="s">
        <v>53</v>
      </c>
      <c r="K1" s="3" t="s">
        <v>54</v>
      </c>
      <c r="L1" s="3" t="s">
        <v>55</v>
      </c>
      <c r="M1" s="3"/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U1" s="2" t="s">
        <v>69</v>
      </c>
      <c r="V1" s="2" t="s">
        <v>68</v>
      </c>
    </row>
    <row r="2" spans="1:23" x14ac:dyDescent="0.25">
      <c r="A2" s="2" t="s">
        <v>15</v>
      </c>
      <c r="B2" s="2" t="s">
        <v>16</v>
      </c>
      <c r="C2" s="2" t="s">
        <v>41</v>
      </c>
      <c r="E2" s="2">
        <v>1</v>
      </c>
      <c r="F2" s="2"/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U2" s="25">
        <f>O2</f>
        <v>1</v>
      </c>
      <c r="V2" s="25">
        <f>Q2</f>
        <v>1</v>
      </c>
      <c r="W2" s="25"/>
    </row>
    <row r="3" spans="1:23" x14ac:dyDescent="0.25">
      <c r="U3" s="25"/>
      <c r="V3" s="25"/>
      <c r="W3" s="25"/>
    </row>
    <row r="4" spans="1:23" x14ac:dyDescent="0.25">
      <c r="A4" s="8" t="s">
        <v>42</v>
      </c>
      <c r="B4" s="2" t="s">
        <v>16</v>
      </c>
      <c r="C4" t="s">
        <v>12</v>
      </c>
      <c r="D4" s="9">
        <f>30*1.1</f>
        <v>33</v>
      </c>
      <c r="E4" s="11">
        <f t="shared" ref="E4:G6" si="0">$D4*E$8</f>
        <v>31.35</v>
      </c>
      <c r="F4" s="11"/>
      <c r="G4" s="11">
        <f t="shared" si="0"/>
        <v>31.35</v>
      </c>
      <c r="H4" s="11">
        <f t="shared" ref="H4:L6" si="1">$D4*H$8</f>
        <v>31.35</v>
      </c>
      <c r="I4" s="11">
        <f t="shared" si="1"/>
        <v>32.339999999999996</v>
      </c>
      <c r="J4" s="11">
        <f t="shared" si="1"/>
        <v>32.339999999999996</v>
      </c>
      <c r="K4" s="11">
        <f t="shared" si="1"/>
        <v>43.230000000000004</v>
      </c>
      <c r="L4" s="11">
        <f t="shared" si="1"/>
        <v>43.230000000000004</v>
      </c>
      <c r="N4" s="11">
        <f t="shared" ref="N4:S6" si="2">$D4*N$8</f>
        <v>30.360000000000003</v>
      </c>
      <c r="O4" s="11">
        <f t="shared" si="2"/>
        <v>30.360000000000003</v>
      </c>
      <c r="P4" s="11">
        <f t="shared" si="2"/>
        <v>35.31</v>
      </c>
      <c r="Q4" s="11">
        <f t="shared" si="2"/>
        <v>35.31</v>
      </c>
      <c r="R4" s="11">
        <f t="shared" si="2"/>
        <v>42.57</v>
      </c>
      <c r="S4" s="11">
        <f t="shared" si="2"/>
        <v>42.57</v>
      </c>
      <c r="U4" s="25">
        <f>H4</f>
        <v>31.35</v>
      </c>
      <c r="V4" s="25">
        <f>O4</f>
        <v>30.360000000000003</v>
      </c>
      <c r="W4" s="25"/>
    </row>
    <row r="5" spans="1:23" x14ac:dyDescent="0.25">
      <c r="A5" s="8" t="s">
        <v>43</v>
      </c>
      <c r="B5" s="2" t="s">
        <v>16</v>
      </c>
      <c r="C5" s="2" t="s">
        <v>12</v>
      </c>
      <c r="D5" s="10">
        <f>18</f>
        <v>18</v>
      </c>
      <c r="E5" s="11">
        <f t="shared" si="0"/>
        <v>17.100000000000001</v>
      </c>
      <c r="F5" s="11"/>
      <c r="G5" s="11">
        <f t="shared" si="0"/>
        <v>17.100000000000001</v>
      </c>
      <c r="H5" s="11">
        <f t="shared" si="1"/>
        <v>17.100000000000001</v>
      </c>
      <c r="I5" s="11">
        <f t="shared" si="1"/>
        <v>17.64</v>
      </c>
      <c r="J5" s="11">
        <f t="shared" si="1"/>
        <v>17.64</v>
      </c>
      <c r="K5" s="11">
        <f t="shared" si="1"/>
        <v>23.580000000000002</v>
      </c>
      <c r="L5" s="11">
        <f t="shared" si="1"/>
        <v>23.580000000000002</v>
      </c>
      <c r="N5" s="11">
        <f t="shared" si="2"/>
        <v>16.560000000000002</v>
      </c>
      <c r="O5" s="11">
        <f t="shared" si="2"/>
        <v>16.560000000000002</v>
      </c>
      <c r="P5" s="11">
        <f t="shared" si="2"/>
        <v>19.260000000000002</v>
      </c>
      <c r="Q5" s="11">
        <f t="shared" si="2"/>
        <v>19.260000000000002</v>
      </c>
      <c r="R5" s="11">
        <f t="shared" si="2"/>
        <v>23.22</v>
      </c>
      <c r="S5" s="11">
        <f t="shared" si="2"/>
        <v>23.22</v>
      </c>
      <c r="U5" s="25">
        <f>H5</f>
        <v>17.100000000000001</v>
      </c>
      <c r="V5" s="25">
        <f>O5</f>
        <v>16.560000000000002</v>
      </c>
      <c r="W5" s="25"/>
    </row>
    <row r="6" spans="1:23" x14ac:dyDescent="0.25">
      <c r="A6" s="8" t="s">
        <v>44</v>
      </c>
      <c r="B6" s="2" t="s">
        <v>16</v>
      </c>
      <c r="C6" s="2" t="s">
        <v>12</v>
      </c>
      <c r="D6" s="10">
        <f>13*1.1</f>
        <v>14.3</v>
      </c>
      <c r="E6" s="11">
        <f t="shared" si="0"/>
        <v>13.585000000000001</v>
      </c>
      <c r="F6" s="11"/>
      <c r="G6" s="11">
        <f t="shared" si="0"/>
        <v>13.585000000000001</v>
      </c>
      <c r="H6" s="11">
        <f t="shared" si="1"/>
        <v>13.585000000000001</v>
      </c>
      <c r="I6" s="11">
        <f t="shared" si="1"/>
        <v>14.014000000000001</v>
      </c>
      <c r="J6" s="11">
        <f t="shared" si="1"/>
        <v>14.014000000000001</v>
      </c>
      <c r="K6" s="11">
        <f t="shared" si="1"/>
        <v>18.733000000000001</v>
      </c>
      <c r="L6" s="11">
        <f t="shared" si="1"/>
        <v>18.733000000000001</v>
      </c>
      <c r="N6" s="11">
        <f t="shared" si="2"/>
        <v>13.156000000000001</v>
      </c>
      <c r="O6" s="11">
        <f t="shared" si="2"/>
        <v>13.156000000000001</v>
      </c>
      <c r="P6" s="11">
        <f t="shared" si="2"/>
        <v>15.301000000000002</v>
      </c>
      <c r="Q6" s="11">
        <f t="shared" si="2"/>
        <v>15.301000000000002</v>
      </c>
      <c r="R6" s="11">
        <f t="shared" si="2"/>
        <v>18.447000000000003</v>
      </c>
      <c r="S6" s="11">
        <f t="shared" si="2"/>
        <v>18.447000000000003</v>
      </c>
      <c r="U6" s="25">
        <f>H6</f>
        <v>13.585000000000001</v>
      </c>
      <c r="V6" s="25">
        <f>O6</f>
        <v>13.156000000000001</v>
      </c>
      <c r="W6" s="25"/>
    </row>
    <row r="7" spans="1:23" x14ac:dyDescent="0.25">
      <c r="J7" s="2"/>
      <c r="K7" s="2"/>
      <c r="L7" s="2"/>
      <c r="R7" s="2"/>
      <c r="S7" s="2"/>
    </row>
    <row r="8" spans="1:23" x14ac:dyDescent="0.25">
      <c r="E8" s="2">
        <v>0.95000000000000007</v>
      </c>
      <c r="G8">
        <v>0.95000000000000007</v>
      </c>
      <c r="H8" s="2">
        <v>0.95000000000000007</v>
      </c>
      <c r="I8">
        <v>0.98</v>
      </c>
      <c r="J8" s="2">
        <v>0.98</v>
      </c>
      <c r="K8" s="2">
        <v>1.31</v>
      </c>
      <c r="L8" s="2">
        <v>1.31</v>
      </c>
      <c r="N8">
        <v>0.92</v>
      </c>
      <c r="O8" s="2">
        <v>0.92</v>
      </c>
      <c r="P8">
        <v>1.07</v>
      </c>
      <c r="Q8" s="2">
        <v>1.07</v>
      </c>
      <c r="R8" s="2">
        <v>1.29</v>
      </c>
      <c r="S8" s="2">
        <v>1.29</v>
      </c>
      <c r="U8" s="25"/>
      <c r="V8" s="25"/>
      <c r="W8" s="25"/>
    </row>
    <row r="9" spans="1:23" x14ac:dyDescent="0.25">
      <c r="R9" s="2"/>
      <c r="S9" s="2"/>
      <c r="U9" s="25"/>
      <c r="V9" s="25"/>
      <c r="W9" s="25"/>
    </row>
    <row r="10" spans="1:23" x14ac:dyDescent="0.25">
      <c r="E10" s="11">
        <f>SUM(E4:E6)</f>
        <v>62.035000000000004</v>
      </c>
      <c r="G10" s="11">
        <f>SUM(G4:G6)</f>
        <v>62.035000000000004</v>
      </c>
      <c r="H10" s="11">
        <f t="shared" ref="H10:Q10" si="3">SUM(H4:H6)</f>
        <v>62.035000000000004</v>
      </c>
      <c r="I10" s="11">
        <f t="shared" si="3"/>
        <v>63.994</v>
      </c>
      <c r="J10" s="11">
        <f t="shared" si="3"/>
        <v>63.994</v>
      </c>
      <c r="K10" s="11">
        <f t="shared" si="3"/>
        <v>85.543000000000006</v>
      </c>
      <c r="L10" s="11">
        <f t="shared" si="3"/>
        <v>85.543000000000006</v>
      </c>
      <c r="N10" s="11">
        <f t="shared" si="3"/>
        <v>60.076000000000001</v>
      </c>
      <c r="O10" s="11">
        <f t="shared" si="3"/>
        <v>60.076000000000001</v>
      </c>
      <c r="P10" s="11">
        <f t="shared" si="3"/>
        <v>69.871000000000009</v>
      </c>
      <c r="Q10" s="11">
        <f t="shared" si="3"/>
        <v>69.871000000000009</v>
      </c>
      <c r="R10" s="11">
        <f t="shared" ref="R10:S10" si="4">SUM(R4:R6)</f>
        <v>84.236999999999995</v>
      </c>
      <c r="S10" s="11">
        <f t="shared" si="4"/>
        <v>84.236999999999995</v>
      </c>
      <c r="U10" s="25"/>
      <c r="V10" s="25"/>
      <c r="W10" s="25"/>
    </row>
    <row r="11" spans="1:23" x14ac:dyDescent="0.25">
      <c r="D11">
        <v>63</v>
      </c>
      <c r="E11" s="2">
        <v>60</v>
      </c>
      <c r="G11">
        <v>60</v>
      </c>
      <c r="H11">
        <v>60</v>
      </c>
      <c r="I11">
        <v>62</v>
      </c>
      <c r="J11">
        <v>62</v>
      </c>
      <c r="K11">
        <v>83</v>
      </c>
      <c r="L11">
        <v>83</v>
      </c>
      <c r="N11">
        <v>58</v>
      </c>
      <c r="O11">
        <v>58</v>
      </c>
      <c r="P11">
        <v>67</v>
      </c>
      <c r="Q11">
        <v>67</v>
      </c>
      <c r="R11">
        <v>82</v>
      </c>
      <c r="S11">
        <v>82</v>
      </c>
      <c r="U11" s="25"/>
      <c r="V11" s="25"/>
      <c r="W11" s="25"/>
    </row>
    <row r="13" spans="1:23" x14ac:dyDescent="0.25">
      <c r="E13" s="2">
        <f>E8+0.02</f>
        <v>0.97000000000000008</v>
      </c>
      <c r="G13" s="2">
        <f t="shared" ref="G13:L13" si="5">G8+0.02</f>
        <v>0.97000000000000008</v>
      </c>
      <c r="H13" s="2">
        <f t="shared" si="5"/>
        <v>0.97000000000000008</v>
      </c>
      <c r="I13" s="2">
        <f t="shared" si="5"/>
        <v>1</v>
      </c>
      <c r="J13" s="2">
        <f t="shared" si="5"/>
        <v>1</v>
      </c>
      <c r="K13" s="2">
        <f t="shared" si="5"/>
        <v>1.33</v>
      </c>
      <c r="L13" s="2">
        <f t="shared" si="5"/>
        <v>1.33</v>
      </c>
      <c r="N13" s="2">
        <f t="shared" ref="N13:S13" si="6">N8+0.02</f>
        <v>0.94000000000000006</v>
      </c>
      <c r="O13" s="2">
        <f t="shared" si="6"/>
        <v>0.94000000000000006</v>
      </c>
      <c r="P13" s="2">
        <f t="shared" si="6"/>
        <v>1.0900000000000001</v>
      </c>
      <c r="Q13" s="2">
        <f t="shared" si="6"/>
        <v>1.0900000000000001</v>
      </c>
      <c r="R13" s="2">
        <f t="shared" si="6"/>
        <v>1.31</v>
      </c>
      <c r="S13" s="2">
        <f t="shared" si="6"/>
        <v>1.31</v>
      </c>
    </row>
    <row r="14" spans="1:23" x14ac:dyDescent="0.25">
      <c r="U14" s="25"/>
      <c r="V14" s="25"/>
      <c r="W14" s="25"/>
    </row>
    <row r="15" spans="1:23" x14ac:dyDescent="0.25">
      <c r="U15" s="25"/>
      <c r="V15" s="25"/>
      <c r="W15" s="25"/>
    </row>
    <row r="16" spans="1:23" x14ac:dyDescent="0.25">
      <c r="U16" s="25"/>
      <c r="V16" s="25"/>
      <c r="W16" s="25"/>
    </row>
    <row r="18" spans="21:23" x14ac:dyDescent="0.25">
      <c r="U18" s="25"/>
      <c r="V18" s="25"/>
      <c r="W18" s="25"/>
    </row>
    <row r="19" spans="21:23" x14ac:dyDescent="0.25">
      <c r="U19" s="25"/>
      <c r="V19" s="25"/>
      <c r="W19" s="25"/>
    </row>
    <row r="20" spans="21:23" x14ac:dyDescent="0.25">
      <c r="U20" s="25"/>
      <c r="V20" s="25"/>
      <c r="W20" s="25"/>
    </row>
    <row r="21" spans="21:23" x14ac:dyDescent="0.25">
      <c r="U21" s="25"/>
      <c r="V21" s="25"/>
      <c r="W21" s="25"/>
    </row>
    <row r="25" spans="21:23" x14ac:dyDescent="0.25">
      <c r="U25" s="14"/>
      <c r="V25" s="14"/>
      <c r="W25" s="14"/>
    </row>
    <row r="26" spans="21:23" x14ac:dyDescent="0.25">
      <c r="U26" s="14"/>
      <c r="V26" s="14"/>
      <c r="W26" s="14"/>
    </row>
    <row r="27" spans="21:23" x14ac:dyDescent="0.25">
      <c r="U27" s="14"/>
      <c r="V27" s="14"/>
      <c r="W27" s="14"/>
    </row>
    <row r="28" spans="21:23" x14ac:dyDescent="0.25">
      <c r="U28" s="14"/>
      <c r="V28" s="14"/>
      <c r="W28" s="14"/>
    </row>
    <row r="29" spans="21:23" x14ac:dyDescent="0.25">
      <c r="U29" s="14"/>
      <c r="V29" s="14"/>
      <c r="W29" s="14"/>
    </row>
    <row r="30" spans="21:23" x14ac:dyDescent="0.25">
      <c r="U30" s="14"/>
      <c r="V30" s="14"/>
      <c r="W30" s="14"/>
    </row>
    <row r="31" spans="21:23" x14ac:dyDescent="0.25">
      <c r="U31" s="14"/>
      <c r="V31" s="14"/>
      <c r="W31" s="14"/>
    </row>
    <row r="32" spans="21:23" x14ac:dyDescent="0.25">
      <c r="U32" s="14"/>
      <c r="V32" s="14"/>
      <c r="W32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O15" sqref="O15"/>
    </sheetView>
  </sheetViews>
  <sheetFormatPr defaultRowHeight="15" x14ac:dyDescent="0.25"/>
  <cols>
    <col min="1" max="1" width="13.85546875" bestFit="1" customWidth="1"/>
    <col min="2" max="2" width="10.28515625" bestFit="1" customWidth="1"/>
  </cols>
  <sheetData>
    <row r="1" spans="1:22" x14ac:dyDescent="0.25">
      <c r="A1" s="1" t="s">
        <v>63</v>
      </c>
      <c r="B1" s="1" t="s">
        <v>1</v>
      </c>
      <c r="C1" s="1" t="s">
        <v>2</v>
      </c>
      <c r="D1" s="2" t="s">
        <v>3</v>
      </c>
      <c r="E1" s="30" t="s">
        <v>13</v>
      </c>
      <c r="F1" s="2"/>
      <c r="G1" s="3" t="s">
        <v>51</v>
      </c>
      <c r="H1" s="3" t="s">
        <v>50</v>
      </c>
      <c r="I1" s="3" t="s">
        <v>52</v>
      </c>
      <c r="J1" s="3" t="s">
        <v>53</v>
      </c>
      <c r="K1" s="3" t="s">
        <v>54</v>
      </c>
      <c r="L1" s="3" t="s">
        <v>55</v>
      </c>
      <c r="M1" s="3"/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2"/>
      <c r="U1" s="2" t="s">
        <v>69</v>
      </c>
      <c r="V1" s="2" t="s">
        <v>68</v>
      </c>
    </row>
    <row r="2" spans="1:22" x14ac:dyDescent="0.25">
      <c r="A2" t="s">
        <v>104</v>
      </c>
      <c r="B2" t="s">
        <v>106</v>
      </c>
      <c r="C2" t="s">
        <v>40</v>
      </c>
      <c r="D2">
        <v>1</v>
      </c>
      <c r="E2">
        <v>1</v>
      </c>
      <c r="G2">
        <v>1</v>
      </c>
      <c r="H2">
        <v>1</v>
      </c>
      <c r="I2">
        <v>1</v>
      </c>
      <c r="J2">
        <v>1</v>
      </c>
      <c r="K2">
        <v>1.2</v>
      </c>
      <c r="L2" s="2">
        <v>1.2</v>
      </c>
      <c r="N2" s="2">
        <v>1</v>
      </c>
      <c r="O2" s="2">
        <v>1</v>
      </c>
      <c r="P2" s="2">
        <v>1</v>
      </c>
      <c r="Q2" s="2">
        <v>1</v>
      </c>
      <c r="R2" s="2">
        <v>1.2</v>
      </c>
      <c r="S2" s="2">
        <v>1.2</v>
      </c>
      <c r="U2" s="39">
        <f>O2</f>
        <v>1</v>
      </c>
      <c r="V2" s="39">
        <f>Q2</f>
        <v>1</v>
      </c>
    </row>
    <row r="3" spans="1:22" x14ac:dyDescent="0.25">
      <c r="A3" t="s">
        <v>105</v>
      </c>
      <c r="B3" s="2" t="s">
        <v>106</v>
      </c>
      <c r="C3" t="s">
        <v>40</v>
      </c>
      <c r="D3" s="2">
        <v>1</v>
      </c>
      <c r="E3" s="2">
        <v>1</v>
      </c>
      <c r="F3" s="2"/>
      <c r="G3" s="2">
        <v>1</v>
      </c>
      <c r="H3" s="2">
        <v>1</v>
      </c>
      <c r="I3" s="2">
        <v>1</v>
      </c>
      <c r="J3" s="2">
        <v>1</v>
      </c>
      <c r="K3" s="2">
        <v>1.2</v>
      </c>
      <c r="L3" s="2">
        <v>1.2</v>
      </c>
      <c r="M3" s="2"/>
      <c r="N3" s="2">
        <v>1</v>
      </c>
      <c r="O3" s="2">
        <v>1</v>
      </c>
      <c r="P3" s="2">
        <v>1</v>
      </c>
      <c r="Q3" s="2">
        <v>1</v>
      </c>
      <c r="R3" s="2">
        <v>1.2</v>
      </c>
      <c r="S3" s="2">
        <v>1.2</v>
      </c>
      <c r="T3" s="2"/>
      <c r="U3" s="39">
        <f>O3</f>
        <v>1</v>
      </c>
      <c r="V3" s="39">
        <f>Q3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U2" sqref="U2:V2"/>
    </sheetView>
  </sheetViews>
  <sheetFormatPr defaultRowHeight="15" x14ac:dyDescent="0.25"/>
  <cols>
    <col min="1" max="1" width="16.85546875" style="2" bestFit="1" customWidth="1"/>
    <col min="2" max="2" width="12.7109375" bestFit="1" customWidth="1"/>
  </cols>
  <sheetData>
    <row r="1" spans="1:22" x14ac:dyDescent="0.25">
      <c r="A1" s="1" t="s">
        <v>63</v>
      </c>
      <c r="B1" s="1" t="s">
        <v>1</v>
      </c>
      <c r="C1" s="1" t="s">
        <v>2</v>
      </c>
      <c r="D1" s="2" t="s">
        <v>3</v>
      </c>
      <c r="E1" s="30" t="s">
        <v>13</v>
      </c>
      <c r="F1" s="2"/>
      <c r="G1" s="3" t="s">
        <v>51</v>
      </c>
      <c r="H1" s="3" t="s">
        <v>50</v>
      </c>
      <c r="I1" s="3" t="s">
        <v>52</v>
      </c>
      <c r="J1" s="3" t="s">
        <v>53</v>
      </c>
      <c r="K1" s="3" t="s">
        <v>54</v>
      </c>
      <c r="L1" s="3" t="s">
        <v>55</v>
      </c>
      <c r="M1" s="3"/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2"/>
      <c r="U1" s="2" t="s">
        <v>69</v>
      </c>
      <c r="V1" s="2" t="s">
        <v>68</v>
      </c>
    </row>
    <row r="2" spans="1:22" x14ac:dyDescent="0.25">
      <c r="A2" s="2" t="s">
        <v>102</v>
      </c>
      <c r="B2" t="s">
        <v>101</v>
      </c>
      <c r="C2" t="s">
        <v>67</v>
      </c>
      <c r="G2">
        <v>1</v>
      </c>
      <c r="H2">
        <v>1</v>
      </c>
      <c r="I2">
        <v>1</v>
      </c>
      <c r="J2">
        <v>1</v>
      </c>
      <c r="K2">
        <v>0.5</v>
      </c>
      <c r="L2">
        <v>0.5</v>
      </c>
      <c r="N2">
        <v>1</v>
      </c>
      <c r="O2">
        <v>1</v>
      </c>
      <c r="P2">
        <v>1</v>
      </c>
      <c r="Q2">
        <v>1</v>
      </c>
      <c r="R2">
        <v>0.5</v>
      </c>
      <c r="S2">
        <v>0.5</v>
      </c>
      <c r="U2" s="39">
        <f>O2</f>
        <v>1</v>
      </c>
      <c r="V2" s="39">
        <f>Q2</f>
        <v>1</v>
      </c>
    </row>
    <row r="3" spans="1:22" x14ac:dyDescent="0.25">
      <c r="A3" s="2" t="s">
        <v>103</v>
      </c>
      <c r="B3" s="2" t="s">
        <v>101</v>
      </c>
      <c r="C3" s="2" t="s">
        <v>67</v>
      </c>
      <c r="D3" s="2"/>
      <c r="E3" s="2"/>
      <c r="F3" s="2"/>
      <c r="G3" s="2">
        <v>1</v>
      </c>
      <c r="H3" s="2">
        <v>1</v>
      </c>
      <c r="I3" s="2">
        <v>1</v>
      </c>
      <c r="J3" s="2">
        <v>1</v>
      </c>
      <c r="K3" s="2">
        <v>0.2</v>
      </c>
      <c r="L3" s="2">
        <v>0.2</v>
      </c>
      <c r="M3" s="2"/>
      <c r="N3" s="2">
        <v>1</v>
      </c>
      <c r="O3" s="2">
        <v>1</v>
      </c>
      <c r="P3" s="2">
        <v>1</v>
      </c>
      <c r="Q3" s="2">
        <v>1</v>
      </c>
      <c r="R3" s="2">
        <v>0.2</v>
      </c>
      <c r="S3" s="2">
        <v>0.2</v>
      </c>
      <c r="T3" s="2"/>
      <c r="U3" s="39">
        <f>O3</f>
        <v>1</v>
      </c>
      <c r="V3" s="39">
        <f>Q3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Regions (2)</vt:lpstr>
      <vt:lpstr>Regions</vt:lpstr>
      <vt:lpstr>DemandAndConversions</vt:lpstr>
      <vt:lpstr>FeedMgmt</vt:lpstr>
      <vt:lpstr>SheepHerd</vt:lpstr>
      <vt:lpstr>CropProduction</vt:lpstr>
      <vt:lpstr>GeoDistributor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2025-03-18T09:28:46Z</dcterms:modified>
</cp:coreProperties>
</file>