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elin_roos_slu_se/Documents/Dokument/SLU/Projekt 42 - Plan'eat/WP3/Env ass data/Biodiversity/Scherer et al/"/>
    </mc:Choice>
  </mc:AlternateContent>
  <xr:revisionPtr revIDLastSave="213" documentId="13_ncr:40009_{D79FF887-9036-4599-A7D8-364E306D8A68}" xr6:coauthVersionLast="47" xr6:coauthVersionMax="47" xr10:uidLastSave="{352EC250-FB86-499C-B61E-A4C859D8FB02}"/>
  <bookViews>
    <workbookView xWindow="-108" yWindow="-108" windowWidth="23256" windowHeight="12576" activeTab="1" xr2:uid="{00000000-000D-0000-FFFF-FFFF00000000}"/>
  </bookViews>
  <sheets>
    <sheet name="Cropland" sheetId="3" r:id="rId1"/>
    <sheet name="Pasture" sheetId="2" r:id="rId2"/>
    <sheet name="Scherer biodiversity verificati" sheetId="1" r:id="rId3"/>
    <sheet name="Pasture map HILD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2" i="2" l="1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51" i="2"/>
  <c r="K48" i="2"/>
  <c r="D38" i="2"/>
  <c r="G38" i="2" s="1"/>
  <c r="D39" i="2"/>
  <c r="G39" i="2" s="1"/>
  <c r="D40" i="2"/>
  <c r="G40" i="2" s="1"/>
  <c r="D41" i="2"/>
  <c r="G41" i="2" s="1"/>
  <c r="D42" i="2"/>
  <c r="G42" i="2" s="1"/>
  <c r="D43" i="2"/>
  <c r="G43" i="2" s="1"/>
  <c r="D44" i="2"/>
  <c r="G44" i="2" s="1"/>
  <c r="D45" i="2"/>
  <c r="G45" i="2" s="1"/>
  <c r="D46" i="2"/>
  <c r="G46" i="2" s="1"/>
  <c r="D47" i="2"/>
  <c r="G47" i="2" s="1"/>
  <c r="D37" i="2"/>
  <c r="G37" i="2" s="1"/>
  <c r="F19" i="2"/>
  <c r="F8" i="2"/>
  <c r="F19" i="3"/>
  <c r="F8" i="3"/>
  <c r="G18" i="3"/>
  <c r="J18" i="3" s="1"/>
  <c r="G17" i="3"/>
  <c r="J17" i="3" s="1"/>
  <c r="G16" i="3"/>
  <c r="J16" i="3" s="1"/>
  <c r="G15" i="3"/>
  <c r="J15" i="3" s="1"/>
  <c r="G14" i="3"/>
  <c r="J14" i="3" s="1"/>
  <c r="G13" i="3"/>
  <c r="J13" i="3" s="1"/>
  <c r="G12" i="3"/>
  <c r="J12" i="3" s="1"/>
  <c r="G11" i="3"/>
  <c r="J11" i="3" s="1"/>
  <c r="G7" i="3"/>
  <c r="J7" i="3" s="1"/>
  <c r="G6" i="3"/>
  <c r="J6" i="3" s="1"/>
  <c r="G5" i="3"/>
  <c r="J5" i="3" s="1"/>
  <c r="G4" i="3"/>
  <c r="J4" i="3" s="1"/>
  <c r="G3" i="3"/>
  <c r="G18" i="2"/>
  <c r="J18" i="2" s="1"/>
  <c r="G17" i="2"/>
  <c r="J17" i="2" s="1"/>
  <c r="G16" i="2"/>
  <c r="J16" i="2" s="1"/>
  <c r="G15" i="2"/>
  <c r="J15" i="2" s="1"/>
  <c r="G14" i="2"/>
  <c r="J14" i="2" s="1"/>
  <c r="G13" i="2"/>
  <c r="J13" i="2" s="1"/>
  <c r="G12" i="2"/>
  <c r="J12" i="2" s="1"/>
  <c r="G11" i="2"/>
  <c r="J11" i="2" s="1"/>
  <c r="G7" i="2"/>
  <c r="J7" i="2" s="1"/>
  <c r="G6" i="2"/>
  <c r="J6" i="2" s="1"/>
  <c r="G5" i="2"/>
  <c r="J5" i="2" s="1"/>
  <c r="G4" i="2"/>
  <c r="G3" i="2"/>
  <c r="G48" i="2" l="1"/>
  <c r="J19" i="3"/>
  <c r="J8" i="3"/>
  <c r="J8" i="2"/>
  <c r="J19" i="2"/>
  <c r="G7" i="1" l="1"/>
  <c r="J7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G11" i="1"/>
  <c r="J11" i="1" s="1"/>
  <c r="G4" i="1"/>
  <c r="G5" i="1"/>
  <c r="G6" i="1"/>
  <c r="J6" i="1" s="1"/>
  <c r="G3" i="1"/>
  <c r="J18" i="1"/>
  <c r="J5" i="1"/>
  <c r="J4" i="1"/>
  <c r="J19" i="1" l="1"/>
  <c r="J8" i="1"/>
</calcChain>
</file>

<file path=xl/sharedStrings.xml><?xml version="1.0" encoding="utf-8"?>
<sst xmlns="http://schemas.openxmlformats.org/spreadsheetml/2006/main" count="297" uniqueCount="62">
  <si>
    <t>Cropland_intense</t>
  </si>
  <si>
    <t>ECO_ID</t>
  </si>
  <si>
    <t>ECO_NAME</t>
  </si>
  <si>
    <t>ISO3CD</t>
  </si>
  <si>
    <t>ROMNAM</t>
  </si>
  <si>
    <t>M49Code</t>
  </si>
  <si>
    <t>area</t>
  </si>
  <si>
    <t>Share</t>
  </si>
  <si>
    <t>No of plant species in ecoregion</t>
  </si>
  <si>
    <t>CF_occ_avg_glo (relative SL)</t>
  </si>
  <si>
    <t>CF absolute calculated</t>
  </si>
  <si>
    <t>Lake</t>
  </si>
  <si>
    <t>SWE</t>
  </si>
  <si>
    <t>Sweden</t>
  </si>
  <si>
    <t>Baltic mixed forests</t>
  </si>
  <si>
    <t>Sarmatic mixed forests</t>
  </si>
  <si>
    <t>Scandinavian and Russian taiga</t>
  </si>
  <si>
    <t>Scandinavian Montane Birch forest and grasslands</t>
  </si>
  <si>
    <t>Average:</t>
  </si>
  <si>
    <t>Scotia Sea Islands tundra</t>
  </si>
  <si>
    <t>NOR</t>
  </si>
  <si>
    <t>Norway</t>
  </si>
  <si>
    <t>North Atlantic moist mixed forests</t>
  </si>
  <si>
    <t>Scandinavian coastal conifer forests</t>
  </si>
  <si>
    <t>Arctic desert</t>
  </si>
  <si>
    <t>Kola Peninsula tundra</t>
  </si>
  <si>
    <t>Black no from Scherer et al, blue calculated</t>
  </si>
  <si>
    <t>Total</t>
  </si>
  <si>
    <t>Million ha</t>
  </si>
  <si>
    <t>THIS IS WITHOUT CONSIDERING WHERE CROPLAND AND PASTURES ARE LOCATED</t>
  </si>
  <si>
    <t>I SUGGEST USING THE SHARES FOR CROPLAND HERE INSTEAD</t>
  </si>
  <si>
    <t>Country</t>
  </si>
  <si>
    <t>Ecoregion</t>
  </si>
  <si>
    <t>Area (km²)</t>
  </si>
  <si>
    <t>New Zealand</t>
  </si>
  <si>
    <t>North Island temperate forests</t>
  </si>
  <si>
    <t>South Island montane grasslands</t>
  </si>
  <si>
    <t>South Island temperate forests</t>
  </si>
  <si>
    <t>Rakiura Island temperate forests</t>
  </si>
  <si>
    <t>Chatham Island temperate forests</t>
  </si>
  <si>
    <t>Cantebury-Otago tussock grasslands</t>
  </si>
  <si>
    <t>Westland temperate forests</t>
  </si>
  <si>
    <t>Fiordland temperate forests</t>
  </si>
  <si>
    <t>Northland temperate kauri forests</t>
  </si>
  <si>
    <t>Nelson Coast temperate forests</t>
  </si>
  <si>
    <t>Richmond temperate forests</t>
  </si>
  <si>
    <t>Pasture_intense</t>
  </si>
  <si>
    <t>No of mammals</t>
  </si>
  <si>
    <t>Mammals</t>
  </si>
  <si>
    <t>No mammals</t>
  </si>
  <si>
    <t>NZL</t>
  </si>
  <si>
    <t>Antipodes Subantarctic Islands tundra</t>
  </si>
  <si>
    <t>Central Polynesian tropical moist forests</t>
  </si>
  <si>
    <t>Cook Islands tropical moist forests</t>
  </si>
  <si>
    <t>Kermadec Islands subtropical moist forests</t>
  </si>
  <si>
    <t>Tongan tropical moist forests</t>
  </si>
  <si>
    <t>No of plants</t>
  </si>
  <si>
    <t xml:space="preserve">No of mammals </t>
  </si>
  <si>
    <t>C&amp;B har 800 här</t>
  </si>
  <si>
    <t>Heter Northland temperate forest in C&amp;B och har 1200</t>
  </si>
  <si>
    <t>C&amp;B har 850 här</t>
  </si>
  <si>
    <t>C&amp;B har 1000 så ganska 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</si>
</sst>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1" fontId="0" fillId="0" borderId="0" xfId="0" applyNumberFormat="1"/>
    <xf numFmtId="0" fontId="16" fillId="0" borderId="0" xfId="0" applyFont="1"/>
    <xf numFmtId="0" fontId="18" fillId="0" borderId="0" xfId="0" applyFont="1"/>
    <xf numFmtId="11" fontId="18" fillId="0" borderId="0" xfId="0" applyNumberFormat="1" applyFont="1"/>
    <xf numFmtId="11" fontId="19" fillId="0" borderId="0" xfId="0" applyNumberFormat="1" applyFont="1"/>
    <xf numFmtId="2" fontId="18" fillId="0" borderId="0" xfId="0" applyNumberFormat="1" applyFont="1"/>
    <xf numFmtId="0" fontId="20" fillId="0" borderId="0" xfId="0" applyFont="1"/>
    <xf numFmtId="164" fontId="20" fillId="0" borderId="0" xfId="0" applyNumberFormat="1" applyFont="1"/>
    <xf numFmtId="0" fontId="14" fillId="0" borderId="0" xfId="0" applyFont="1"/>
    <xf numFmtId="11" fontId="14" fillId="0" borderId="0" xfId="0" applyNumberFormat="1" applyFont="1"/>
    <xf numFmtId="11" fontId="20" fillId="0" borderId="0" xfId="0" applyNumberFormat="1" applyFont="1"/>
    <xf numFmtId="0" fontId="21" fillId="0" borderId="0" xfId="0" applyFont="1"/>
    <xf numFmtId="11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CC-4654-BB2F-4524CD9EFE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CC-4654-BB2F-4524CD9EFE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CC-4654-BB2F-4524CD9EFE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CC-4654-BB2F-4524CD9EFE8E}"/>
              </c:ext>
            </c:extLst>
          </c:dPt>
          <c:cat>
            <c:strRef>
              <c:f>Cropland!$B$4:$B$7</c:f>
              <c:strCache>
                <c:ptCount val="4"/>
                <c:pt idx="0">
                  <c:v>Baltic mixed forests</c:v>
                </c:pt>
                <c:pt idx="1">
                  <c:v>Sarmatic mixed forests</c:v>
                </c:pt>
                <c:pt idx="2">
                  <c:v>Scandinavian and Russian taiga</c:v>
                </c:pt>
                <c:pt idx="3">
                  <c:v>Scandinavian Montane Birch forest and grasslands</c:v>
                </c:pt>
              </c:strCache>
            </c:strRef>
          </c:cat>
          <c:val>
            <c:numRef>
              <c:f>Cropland!$J$4:$J$7</c:f>
              <c:numCache>
                <c:formatCode>0.00E+00</c:formatCode>
                <c:ptCount val="4"/>
                <c:pt idx="0">
                  <c:v>1.5383402182478092E-14</c:v>
                </c:pt>
                <c:pt idx="1">
                  <c:v>4.0957378542945152E-13</c:v>
                </c:pt>
                <c:pt idx="2">
                  <c:v>1.6521727596169916E-14</c:v>
                </c:pt>
                <c:pt idx="3">
                  <c:v>9.0982115141240235E-17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CC-4654-BB2F-4524CD9EF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FA6-489A-B35F-DB708AD3BDA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FA6-489A-B35F-DB708AD3BDA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FA6-489A-B35F-DB708AD3BDA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FA6-489A-B35F-DB708AD3BDA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FA6-489A-B35F-DB708AD3BDA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FA6-489A-B35F-DB708AD3BDA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FA6-489A-B35F-DB708AD3BDA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FA6-489A-B35F-DB708AD3BDAE}"/>
              </c:ext>
            </c:extLst>
          </c:dPt>
          <c:cat>
            <c:strRef>
              <c:f>Cropland!$B$11:$B$18</c:f>
              <c:strCache>
                <c:ptCount val="8"/>
                <c:pt idx="0">
                  <c:v>Scotia Sea Islands tundra</c:v>
                </c:pt>
                <c:pt idx="1">
                  <c:v>North Atlantic moist mixed forests</c:v>
                </c:pt>
                <c:pt idx="2">
                  <c:v>Sarmatic mixed forests</c:v>
                </c:pt>
                <c:pt idx="3">
                  <c:v>Scandinavian coastal conifer forests</c:v>
                </c:pt>
                <c:pt idx="4">
                  <c:v>Scandinavian and Russian taiga</c:v>
                </c:pt>
                <c:pt idx="5">
                  <c:v>Arctic desert</c:v>
                </c:pt>
                <c:pt idx="6">
                  <c:v>Kola Peninsula tundra</c:v>
                </c:pt>
                <c:pt idx="7">
                  <c:v>Scandinavian Montane Birch forest and grasslands</c:v>
                </c:pt>
              </c:strCache>
            </c:strRef>
          </c:cat>
          <c:val>
            <c:numRef>
              <c:f>Cropland!$J$11:$J$18</c:f>
              <c:numCache>
                <c:formatCode>0.00E+00</c:formatCode>
                <c:ptCount val="8"/>
                <c:pt idx="0">
                  <c:v>0</c:v>
                </c:pt>
                <c:pt idx="1">
                  <c:v>9.9995135588481968E-16</c:v>
                </c:pt>
                <c:pt idx="2">
                  <c:v>6.6857679619793119E-14</c:v>
                </c:pt>
                <c:pt idx="3">
                  <c:v>3.1835768521107068E-13</c:v>
                </c:pt>
                <c:pt idx="4">
                  <c:v>7.3405724350013973E-14</c:v>
                </c:pt>
                <c:pt idx="5">
                  <c:v>0</c:v>
                </c:pt>
                <c:pt idx="6">
                  <c:v>0</c:v>
                </c:pt>
                <c:pt idx="7">
                  <c:v>2.2298301369863014E-13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FA6-489A-B35F-DB708AD3BD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320-4B04-8BF1-0EFD45C269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320-4B04-8BF1-0EFD45C269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320-4B04-8BF1-0EFD45C269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320-4B04-8BF1-0EFD45C2695F}"/>
              </c:ext>
            </c:extLst>
          </c:dPt>
          <c:cat>
            <c:strRef>
              <c:f>Pasture!$B$4:$B$7</c:f>
              <c:strCache>
                <c:ptCount val="4"/>
                <c:pt idx="0">
                  <c:v>Baltic mixed forests</c:v>
                </c:pt>
                <c:pt idx="1">
                  <c:v>Sarmatic mixed forests</c:v>
                </c:pt>
                <c:pt idx="2">
                  <c:v>Scandinavian and Russian taiga</c:v>
                </c:pt>
                <c:pt idx="3">
                  <c:v>Scandinavian Montane Birch forest and grasslands</c:v>
                </c:pt>
              </c:strCache>
            </c:strRef>
          </c:cat>
          <c:val>
            <c:numRef>
              <c:f>Pasture!$J$4:$J$7</c:f>
              <c:numCache>
                <c:formatCode>0.00E+00</c:formatCode>
                <c:ptCount val="4"/>
                <c:pt idx="1">
                  <c:v>2.2968540816356982E-15</c:v>
                </c:pt>
                <c:pt idx="2">
                  <c:v>2.9901882306668392E-15</c:v>
                </c:pt>
                <c:pt idx="3">
                  <c:v>1.2085387858989317E-12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320-4B04-8BF1-0EFD45C26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1B-49EC-9C38-CFC6C218E5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1B-49EC-9C38-CFC6C218E5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E1B-49EC-9C38-CFC6C218E5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E1B-49EC-9C38-CFC6C218E5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E1B-49EC-9C38-CFC6C218E58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E1B-49EC-9C38-CFC6C218E58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E1B-49EC-9C38-CFC6C218E58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E1B-49EC-9C38-CFC6C218E58F}"/>
              </c:ext>
            </c:extLst>
          </c:dPt>
          <c:cat>
            <c:strRef>
              <c:f>Pasture!$B$11:$B$18</c:f>
              <c:strCache>
                <c:ptCount val="8"/>
                <c:pt idx="0">
                  <c:v>Scotia Sea Islands tundra</c:v>
                </c:pt>
                <c:pt idx="1">
                  <c:v>North Atlantic moist mixed forests</c:v>
                </c:pt>
                <c:pt idx="2">
                  <c:v>Sarmatic mixed forests</c:v>
                </c:pt>
                <c:pt idx="3">
                  <c:v>Scandinavian coastal conifer forests</c:v>
                </c:pt>
                <c:pt idx="4">
                  <c:v>Scandinavian and Russian taiga</c:v>
                </c:pt>
                <c:pt idx="5">
                  <c:v>Arctic desert</c:v>
                </c:pt>
                <c:pt idx="6">
                  <c:v>Kola Peninsula tundra</c:v>
                </c:pt>
                <c:pt idx="7">
                  <c:v>Scandinavian Montane Birch forest and grasslands</c:v>
                </c:pt>
              </c:strCache>
            </c:strRef>
          </c:cat>
          <c:val>
            <c:numRef>
              <c:f>Pasture!$J$11:$J$18</c:f>
              <c:numCache>
                <c:formatCode>0.00E+00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4.143300232650665E-15</c:v>
                </c:pt>
                <c:pt idx="4">
                  <c:v>1.0749448086996101E-15</c:v>
                </c:pt>
                <c:pt idx="5">
                  <c:v>0</c:v>
                </c:pt>
                <c:pt idx="6">
                  <c:v>8.3779279624012195E-14</c:v>
                </c:pt>
                <c:pt idx="7">
                  <c:v>1.1876746655003408E-12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E1B-49EC-9C38-CFC6C218E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5AC-4835-9724-89EF6AC4EA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5AC-4835-9724-89EF6AC4EA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5AC-4835-9724-89EF6AC4EA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5AC-4835-9724-89EF6AC4EAED}"/>
              </c:ext>
            </c:extLst>
          </c:dPt>
          <c:cat>
            <c:strRef>
              <c:f>'Scherer biodiversity verificati'!$B$4:$B$7</c:f>
              <c:strCache>
                <c:ptCount val="4"/>
                <c:pt idx="0">
                  <c:v>Baltic mixed forests</c:v>
                </c:pt>
                <c:pt idx="1">
                  <c:v>Sarmatic mixed forests</c:v>
                </c:pt>
                <c:pt idx="2">
                  <c:v>Scandinavian and Russian taiga</c:v>
                </c:pt>
                <c:pt idx="3">
                  <c:v>Scandinavian Montane Birch forest and grasslands</c:v>
                </c:pt>
              </c:strCache>
            </c:strRef>
          </c:cat>
          <c:val>
            <c:numRef>
              <c:f>'Scherer biodiversity verificati'!$J$4:$J$7</c:f>
              <c:numCache>
                <c:formatCode>0.00E+00</c:formatCode>
                <c:ptCount val="4"/>
                <c:pt idx="0">
                  <c:v>1.6604495518416296E-15</c:v>
                </c:pt>
                <c:pt idx="1">
                  <c:v>1.6062684563034351E-13</c:v>
                </c:pt>
                <c:pt idx="2">
                  <c:v>7.2378604366509941E-14</c:v>
                </c:pt>
                <c:pt idx="3">
                  <c:v>2.1679297222946426E-13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E5-401C-80CD-373DECC3E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40D-4653-B61E-B658D5B3700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40D-4653-B61E-B658D5B3700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40D-4653-B61E-B658D5B3700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40D-4653-B61E-B658D5B3700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40D-4653-B61E-B658D5B3700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40D-4653-B61E-B658D5B3700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40D-4653-B61E-B658D5B3700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40D-4653-B61E-B658D5B3700A}"/>
              </c:ext>
            </c:extLst>
          </c:dPt>
          <c:cat>
            <c:strRef>
              <c:f>'Scherer biodiversity verificati'!$B$11:$B$18</c:f>
              <c:strCache>
                <c:ptCount val="8"/>
                <c:pt idx="0">
                  <c:v>Scotia Sea Islands tundra</c:v>
                </c:pt>
                <c:pt idx="1">
                  <c:v>North Atlantic moist mixed forests</c:v>
                </c:pt>
                <c:pt idx="2">
                  <c:v>Sarmatic mixed forests</c:v>
                </c:pt>
                <c:pt idx="3">
                  <c:v>Scandinavian coastal conifer forests</c:v>
                </c:pt>
                <c:pt idx="4">
                  <c:v>Scandinavian and Russian taiga</c:v>
                </c:pt>
                <c:pt idx="5">
                  <c:v>Arctic desert</c:v>
                </c:pt>
                <c:pt idx="6">
                  <c:v>Kola Peninsula tundra</c:v>
                </c:pt>
                <c:pt idx="7">
                  <c:v>Scandinavian Montane Birch forest and grasslands</c:v>
                </c:pt>
              </c:strCache>
            </c:strRef>
          </c:cat>
          <c:val>
            <c:numRef>
              <c:f>'Scherer biodiversity verificati'!$J$11:$J$18</c:f>
              <c:numCache>
                <c:formatCode>0.00E+00</c:formatCode>
                <c:ptCount val="8"/>
                <c:pt idx="0">
                  <c:v>3.1507573281323024E-20</c:v>
                </c:pt>
                <c:pt idx="1">
                  <c:v>8.3909606870115596E-17</c:v>
                </c:pt>
                <c:pt idx="2">
                  <c:v>1.4285790541434912E-14</c:v>
                </c:pt>
                <c:pt idx="3">
                  <c:v>8.1514153594303346E-14</c:v>
                </c:pt>
                <c:pt idx="4">
                  <c:v>3.2574372991196245E-14</c:v>
                </c:pt>
                <c:pt idx="5">
                  <c:v>1.2854816131480913E-13</c:v>
                </c:pt>
                <c:pt idx="6">
                  <c:v>4.6314177042165628E-15</c:v>
                </c:pt>
                <c:pt idx="7">
                  <c:v>9.4460619617864668E-13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0-4036-8358-3D1E554E7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2590800</xdr:colOff>
      <xdr:row>32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3CBAE6-CE0F-4D20-8156-1A97BE764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2590800" cy="2148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329565</xdr:colOff>
      <xdr:row>1</xdr:row>
      <xdr:rowOff>31432</xdr:rowOff>
    </xdr:from>
    <xdr:to>
      <xdr:col>18</xdr:col>
      <xdr:colOff>24765</xdr:colOff>
      <xdr:row>16</xdr:row>
      <xdr:rowOff>58102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7C226-8C0F-4595-9678-E7ADEA5E1E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361949</xdr:colOff>
      <xdr:row>16</xdr:row>
      <xdr:rowOff>132396</xdr:rowOff>
    </xdr:from>
    <xdr:to>
      <xdr:col>18</xdr:col>
      <xdr:colOff>485774</xdr:colOff>
      <xdr:row>41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787F956-9584-4A4E-980A-B248366E5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9525</xdr:colOff>
      <xdr:row>21</xdr:row>
      <xdr:rowOff>28575</xdr:rowOff>
    </xdr:from>
    <xdr:to>
      <xdr:col>7</xdr:col>
      <xdr:colOff>38100</xdr:colOff>
      <xdr:row>31</xdr:row>
      <xdr:rowOff>180975</xdr:rowOff>
    </xdr:to>
    <xdr:pic>
      <xdr:nvPicPr>
        <xdr:cNvPr id="5" name="Picture 4" descr="Sarmatic mixed forests - Wikipedia">
          <a:extLst>
            <a:ext uri="{FF2B5EF4-FFF2-40B4-BE49-F238E27FC236}">
              <a16:creationId xmlns:a16="http://schemas.microsoft.com/office/drawing/2014/main" id="{6B0BACD2-49BD-ED8F-514A-7F63DC02C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95725" y="4029075"/>
          <a:ext cx="2590800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14629</xdr:colOff>
      <xdr:row>21</xdr:row>
      <xdr:rowOff>9525</xdr:rowOff>
    </xdr:from>
    <xdr:to>
      <xdr:col>9</xdr:col>
      <xdr:colOff>723898</xdr:colOff>
      <xdr:row>31</xdr:row>
      <xdr:rowOff>133349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79E106E-144B-2BFB-2701-5EDBBAE210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9904" y="4010025"/>
          <a:ext cx="2557119" cy="20288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2590800</xdr:colOff>
      <xdr:row>32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0090D-E0ED-4154-89A0-4E9CB4A1B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2590800" cy="2148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200025</xdr:colOff>
      <xdr:row>1</xdr:row>
      <xdr:rowOff>8572</xdr:rowOff>
    </xdr:from>
    <xdr:to>
      <xdr:col>21</xdr:col>
      <xdr:colOff>108585</xdr:colOff>
      <xdr:row>16</xdr:row>
      <xdr:rowOff>35242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F1E072D-0313-4916-AA4F-04FB4DF09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232409</xdr:colOff>
      <xdr:row>16</xdr:row>
      <xdr:rowOff>109536</xdr:rowOff>
    </xdr:from>
    <xdr:to>
      <xdr:col>21</xdr:col>
      <xdr:colOff>569594</xdr:colOff>
      <xdr:row>41</xdr:row>
      <xdr:rowOff>43814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821563A-4ACA-4677-9DFB-6F5F1A43CD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381000</xdr:colOff>
      <xdr:row>19</xdr:row>
      <xdr:rowOff>28575</xdr:rowOff>
    </xdr:from>
    <xdr:to>
      <xdr:col>6</xdr:col>
      <xdr:colOff>381000</xdr:colOff>
      <xdr:row>21</xdr:row>
      <xdr:rowOff>171450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E17F68A3-1590-CBAA-C6DD-B1ABB13A5859}"/>
            </a:ext>
          </a:extLst>
        </xdr:cNvPr>
        <xdr:cNvCxnSpPr/>
      </xdr:nvCxnSpPr>
      <xdr:spPr>
        <a:xfrm flipV="1">
          <a:off x="6096000" y="3648075"/>
          <a:ext cx="0" cy="5238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53340</xdr:colOff>
      <xdr:row>69</xdr:row>
      <xdr:rowOff>60960</xdr:rowOff>
    </xdr:from>
    <xdr:to>
      <xdr:col>1</xdr:col>
      <xdr:colOff>2034540</xdr:colOff>
      <xdr:row>84</xdr:row>
      <xdr:rowOff>45720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454D9F6-0194-7DB2-17B5-D814B4B62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6154400"/>
          <a:ext cx="2590800" cy="2727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1</xdr:col>
      <xdr:colOff>2590800</xdr:colOff>
      <xdr:row>32</xdr:row>
      <xdr:rowOff>53340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DC36FB-0ECE-8914-CC13-55C1F387C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40480"/>
          <a:ext cx="2590800" cy="2057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329565</xdr:colOff>
      <xdr:row>1</xdr:row>
      <xdr:rowOff>31432</xdr:rowOff>
    </xdr:from>
    <xdr:to>
      <xdr:col>18</xdr:col>
      <xdr:colOff>24765</xdr:colOff>
      <xdr:row>16</xdr:row>
      <xdr:rowOff>58102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C19099-E13E-F6F2-B946-CC9F7DF5B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361949</xdr:colOff>
      <xdr:row>16</xdr:row>
      <xdr:rowOff>132396</xdr:rowOff>
    </xdr:from>
    <xdr:to>
      <xdr:col>18</xdr:col>
      <xdr:colOff>485774</xdr:colOff>
      <xdr:row>41</xdr:row>
      <xdr:rowOff>66674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1AF696-F3B3-772B-9C6C-87E7AC9D6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2</xdr:row>
      <xdr:rowOff>57150</xdr:rowOff>
    </xdr:from>
    <xdr:to>
      <xdr:col>24</xdr:col>
      <xdr:colOff>564072</xdr:colOff>
      <xdr:row>40</xdr:row>
      <xdr:rowOff>86739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1B31CA-FFA5-1B81-BD6A-4774C64E8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438150"/>
          <a:ext cx="15023022" cy="72685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094D-F75F-4872-A3AB-960078D707F5}">
  <dimension ref="A1:J21"/>
  <sheetViews>
    <sheetView topLeftCell="A8" workbookViewId="0">
      <selection activeCell="A35" sqref="A35"/>
    </sheetView>
  </sheetViews>
  <sheetFormatPr defaultRowHeight="14.4" x14ac:dyDescent="0.3"/>
  <cols>
    <col min="2" max="2" width="40" customWidth="1"/>
    <col min="7" max="7" width="11" bestFit="1" customWidth="1"/>
    <col min="8" max="8" width="22" customWidth="1"/>
    <col min="9" max="9" width="27.6640625" customWidth="1"/>
    <col min="10" max="10" width="24.5546875" customWidth="1"/>
  </cols>
  <sheetData>
    <row r="1" spans="1:10" x14ac:dyDescent="0.3">
      <c r="A1" s="2" t="s">
        <v>13</v>
      </c>
      <c r="C1" t="s">
        <v>26</v>
      </c>
      <c r="I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>
        <v>-9998</v>
      </c>
      <c r="B3" t="s">
        <v>11</v>
      </c>
      <c r="C3" t="s">
        <v>12</v>
      </c>
      <c r="D3" t="s">
        <v>13</v>
      </c>
      <c r="E3">
        <v>752</v>
      </c>
      <c r="F3">
        <v>0</v>
      </c>
      <c r="G3" s="6">
        <f>F3/SUM($F$3:$F$7)</f>
        <v>0</v>
      </c>
    </row>
    <row r="4" spans="1:10" x14ac:dyDescent="0.3">
      <c r="A4">
        <v>80405</v>
      </c>
      <c r="B4" t="s">
        <v>14</v>
      </c>
      <c r="C4" t="s">
        <v>12</v>
      </c>
      <c r="D4" t="s">
        <v>13</v>
      </c>
      <c r="E4">
        <v>752</v>
      </c>
      <c r="F4">
        <v>7550</v>
      </c>
      <c r="G4" s="6">
        <f t="shared" ref="G4:G7" si="0">F4/SUM($F$3:$F$7)</f>
        <v>0.18028128656367154</v>
      </c>
      <c r="H4">
        <v>230</v>
      </c>
      <c r="I4" s="1">
        <v>3.7100000000000001E-16</v>
      </c>
      <c r="J4" s="4">
        <f>G4*H4*I4</f>
        <v>1.5383402182478092E-14</v>
      </c>
    </row>
    <row r="5" spans="1:10" x14ac:dyDescent="0.3">
      <c r="A5">
        <v>80436</v>
      </c>
      <c r="B5" t="s">
        <v>15</v>
      </c>
      <c r="C5" t="s">
        <v>12</v>
      </c>
      <c r="D5" t="s">
        <v>13</v>
      </c>
      <c r="E5">
        <v>752</v>
      </c>
      <c r="F5">
        <v>28737</v>
      </c>
      <c r="G5" s="6">
        <f t="shared" si="0"/>
        <v>0.68619116979870576</v>
      </c>
      <c r="H5">
        <v>1658</v>
      </c>
      <c r="I5" s="1">
        <v>3.5999999999999998E-16</v>
      </c>
      <c r="J5" s="4">
        <f t="shared" ref="J5:J7" si="1">G5*H5*I5</f>
        <v>4.0957378542945152E-13</v>
      </c>
    </row>
    <row r="6" spans="1:10" x14ac:dyDescent="0.3">
      <c r="A6">
        <v>80608</v>
      </c>
      <c r="B6" t="s">
        <v>16</v>
      </c>
      <c r="C6" t="s">
        <v>12</v>
      </c>
      <c r="D6" t="s">
        <v>13</v>
      </c>
      <c r="E6">
        <v>752</v>
      </c>
      <c r="F6">
        <v>5590</v>
      </c>
      <c r="G6" s="6">
        <f t="shared" si="0"/>
        <v>0.13347978700542038</v>
      </c>
      <c r="H6">
        <v>809</v>
      </c>
      <c r="I6" s="1">
        <v>1.53E-16</v>
      </c>
      <c r="J6" s="4">
        <f t="shared" si="1"/>
        <v>1.6521727596169916E-14</v>
      </c>
    </row>
    <row r="7" spans="1:10" x14ac:dyDescent="0.3">
      <c r="A7">
        <v>81110</v>
      </c>
      <c r="B7" t="s">
        <v>17</v>
      </c>
      <c r="C7" t="s">
        <v>12</v>
      </c>
      <c r="D7" t="s">
        <v>13</v>
      </c>
      <c r="E7">
        <v>752</v>
      </c>
      <c r="F7">
        <v>2</v>
      </c>
      <c r="G7" s="6">
        <f t="shared" si="0"/>
        <v>4.7756632202297093E-5</v>
      </c>
      <c r="H7">
        <v>1008</v>
      </c>
      <c r="I7" s="1">
        <v>1.8899999999999999E-15</v>
      </c>
      <c r="J7" s="4">
        <f t="shared" si="1"/>
        <v>9.0982115141240235E-17</v>
      </c>
    </row>
    <row r="8" spans="1:10" x14ac:dyDescent="0.3">
      <c r="E8" s="7" t="s">
        <v>27</v>
      </c>
      <c r="F8" s="8">
        <f>SUM(F3:F7)*100/1000/1000</f>
        <v>4.1879</v>
      </c>
      <c r="G8" s="7" t="s">
        <v>28</v>
      </c>
      <c r="I8" s="2" t="s">
        <v>18</v>
      </c>
      <c r="J8" s="5">
        <f>SUM(J4:J7)</f>
        <v>4.4156989732324076E-13</v>
      </c>
    </row>
    <row r="9" spans="1:10" x14ac:dyDescent="0.3">
      <c r="A9" s="2" t="s">
        <v>21</v>
      </c>
      <c r="G9" s="3"/>
      <c r="J9" s="3"/>
    </row>
    <row r="10" spans="1:10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s="3"/>
      <c r="J10" s="3"/>
    </row>
    <row r="11" spans="1:10" x14ac:dyDescent="0.3">
      <c r="A11">
        <v>21103</v>
      </c>
      <c r="B11" t="s">
        <v>19</v>
      </c>
      <c r="C11" t="s">
        <v>20</v>
      </c>
      <c r="D11" t="s">
        <v>21</v>
      </c>
      <c r="E11">
        <v>578</v>
      </c>
      <c r="F11">
        <v>0</v>
      </c>
      <c r="G11" s="6">
        <f>F11/SUM($F$11:$F$18)</f>
        <v>0</v>
      </c>
      <c r="H11">
        <v>406</v>
      </c>
      <c r="I11" s="1">
        <v>7.5599999999999996E-19</v>
      </c>
      <c r="J11" s="4">
        <f>G11*H11*I11</f>
        <v>0</v>
      </c>
    </row>
    <row r="12" spans="1:10" x14ac:dyDescent="0.3">
      <c r="A12">
        <v>80429</v>
      </c>
      <c r="B12" t="s">
        <v>22</v>
      </c>
      <c r="C12" t="s">
        <v>20</v>
      </c>
      <c r="D12" t="s">
        <v>21</v>
      </c>
      <c r="E12">
        <v>578</v>
      </c>
      <c r="F12">
        <v>38</v>
      </c>
      <c r="G12" s="6">
        <f t="shared" ref="G12:G18" si="2">F12/SUM($F$11:$F$18)</f>
        <v>3.5411424843910166E-3</v>
      </c>
      <c r="H12">
        <v>597</v>
      </c>
      <c r="I12" s="1">
        <v>4.7299999999999999E-16</v>
      </c>
      <c r="J12" s="4">
        <f t="shared" ref="J12:J18" si="3">G12*H12*I12</f>
        <v>9.9995135588481968E-16</v>
      </c>
    </row>
    <row r="13" spans="1:10" x14ac:dyDescent="0.3">
      <c r="A13">
        <v>80436</v>
      </c>
      <c r="B13" t="s">
        <v>15</v>
      </c>
      <c r="C13" t="s">
        <v>20</v>
      </c>
      <c r="D13" t="s">
        <v>21</v>
      </c>
      <c r="E13">
        <v>578</v>
      </c>
      <c r="F13">
        <v>1202</v>
      </c>
      <c r="G13" s="6">
        <f t="shared" si="2"/>
        <v>0.11201192805889479</v>
      </c>
      <c r="H13">
        <v>1658</v>
      </c>
      <c r="I13" s="1">
        <v>3.5999999999999998E-16</v>
      </c>
      <c r="J13" s="4">
        <f t="shared" si="3"/>
        <v>6.6857679619793119E-14</v>
      </c>
    </row>
    <row r="14" spans="1:10" x14ac:dyDescent="0.3">
      <c r="A14">
        <v>80520</v>
      </c>
      <c r="B14" t="s">
        <v>23</v>
      </c>
      <c r="C14" t="s">
        <v>20</v>
      </c>
      <c r="D14" t="s">
        <v>21</v>
      </c>
      <c r="E14">
        <v>578</v>
      </c>
      <c r="F14">
        <v>1871</v>
      </c>
      <c r="G14" s="6">
        <f t="shared" si="2"/>
        <v>0.17435467337619978</v>
      </c>
      <c r="H14">
        <v>1268</v>
      </c>
      <c r="I14" s="1">
        <v>1.4399999999999999E-15</v>
      </c>
      <c r="J14" s="4">
        <f t="shared" si="3"/>
        <v>3.1835768521107068E-13</v>
      </c>
    </row>
    <row r="15" spans="1:10" x14ac:dyDescent="0.3">
      <c r="A15">
        <v>80608</v>
      </c>
      <c r="B15" t="s">
        <v>16</v>
      </c>
      <c r="C15" t="s">
        <v>20</v>
      </c>
      <c r="D15" t="s">
        <v>21</v>
      </c>
      <c r="E15">
        <v>578</v>
      </c>
      <c r="F15">
        <v>6364</v>
      </c>
      <c r="G15" s="6">
        <f t="shared" si="2"/>
        <v>0.59304817817537969</v>
      </c>
      <c r="H15">
        <v>809</v>
      </c>
      <c r="I15" s="1">
        <v>1.53E-16</v>
      </c>
      <c r="J15" s="4">
        <f t="shared" si="3"/>
        <v>7.3405724350013973E-14</v>
      </c>
    </row>
    <row r="16" spans="1:10" x14ac:dyDescent="0.3">
      <c r="A16">
        <v>81101</v>
      </c>
      <c r="B16" t="s">
        <v>24</v>
      </c>
      <c r="C16" t="s">
        <v>20</v>
      </c>
      <c r="D16" t="s">
        <v>21</v>
      </c>
      <c r="E16">
        <v>578</v>
      </c>
      <c r="F16">
        <v>0</v>
      </c>
      <c r="G16" s="6">
        <f t="shared" si="2"/>
        <v>0</v>
      </c>
      <c r="H16">
        <v>650</v>
      </c>
      <c r="I16" s="1">
        <v>1.2199999999999999E-15</v>
      </c>
      <c r="J16" s="4">
        <f t="shared" si="3"/>
        <v>0</v>
      </c>
    </row>
    <row r="17" spans="1:10" x14ac:dyDescent="0.3">
      <c r="A17">
        <v>81106</v>
      </c>
      <c r="B17" t="s">
        <v>25</v>
      </c>
      <c r="C17" t="s">
        <v>20</v>
      </c>
      <c r="D17" t="s">
        <v>21</v>
      </c>
      <c r="E17">
        <v>578</v>
      </c>
      <c r="F17">
        <v>0</v>
      </c>
      <c r="G17" s="6">
        <f t="shared" si="2"/>
        <v>0</v>
      </c>
      <c r="H17">
        <v>183</v>
      </c>
      <c r="I17" s="1">
        <v>2.55E-15</v>
      </c>
      <c r="J17" s="4">
        <f t="shared" si="3"/>
        <v>0</v>
      </c>
    </row>
    <row r="18" spans="1:10" x14ac:dyDescent="0.3">
      <c r="A18">
        <v>81110</v>
      </c>
      <c r="B18" t="s">
        <v>17</v>
      </c>
      <c r="C18" t="s">
        <v>20</v>
      </c>
      <c r="D18" t="s">
        <v>21</v>
      </c>
      <c r="E18">
        <v>578</v>
      </c>
      <c r="F18">
        <v>1256</v>
      </c>
      <c r="G18" s="6">
        <f t="shared" si="2"/>
        <v>0.11704407790513466</v>
      </c>
      <c r="H18">
        <v>1008</v>
      </c>
      <c r="I18" s="1">
        <v>1.8899999999999999E-15</v>
      </c>
      <c r="J18" s="4">
        <f t="shared" si="3"/>
        <v>2.2298301369863014E-13</v>
      </c>
    </row>
    <row r="19" spans="1:10" x14ac:dyDescent="0.3">
      <c r="E19" s="7" t="s">
        <v>27</v>
      </c>
      <c r="F19" s="8">
        <f>SUM(F14:F18)*100/1000/1000</f>
        <v>0.94910000000000005</v>
      </c>
      <c r="G19" s="7" t="s">
        <v>28</v>
      </c>
      <c r="I19" s="2" t="s">
        <v>18</v>
      </c>
      <c r="J19" s="5">
        <f>SUM(J11:J18)</f>
        <v>6.8260405423539279E-13</v>
      </c>
    </row>
    <row r="21" spans="1:10" x14ac:dyDescent="0.3">
      <c r="B21" t="s">
        <v>17</v>
      </c>
      <c r="D21" t="s">
        <v>15</v>
      </c>
      <c r="I21" t="s">
        <v>16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927C3-6153-464B-BAB6-3CAFD586E428}">
  <dimension ref="A1:L69"/>
  <sheetViews>
    <sheetView tabSelected="1" topLeftCell="B1" workbookViewId="0">
      <selection activeCell="I24" sqref="I24"/>
    </sheetView>
  </sheetViews>
  <sheetFormatPr defaultRowHeight="14.4" x14ac:dyDescent="0.3"/>
  <cols>
    <col min="2" max="2" width="40" customWidth="1"/>
    <col min="5" max="5" width="26.6640625" bestFit="1" customWidth="1"/>
    <col min="6" max="6" width="24" customWidth="1"/>
    <col min="7" max="7" width="12" bestFit="1" customWidth="1"/>
    <col min="8" max="8" width="22" customWidth="1"/>
    <col min="9" max="9" width="27.6640625" customWidth="1"/>
    <col min="10" max="10" width="24.5546875" customWidth="1"/>
    <col min="11" max="11" width="12" bestFit="1" customWidth="1"/>
  </cols>
  <sheetData>
    <row r="1" spans="1:12" x14ac:dyDescent="0.3">
      <c r="A1" s="2" t="s">
        <v>13</v>
      </c>
      <c r="C1" t="s">
        <v>26</v>
      </c>
      <c r="I1" s="7" t="s">
        <v>0</v>
      </c>
    </row>
    <row r="2" spans="1:1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s="7" t="s">
        <v>9</v>
      </c>
      <c r="J2" t="s">
        <v>10</v>
      </c>
      <c r="L2" t="s">
        <v>49</v>
      </c>
    </row>
    <row r="3" spans="1:12" x14ac:dyDescent="0.3">
      <c r="A3">
        <v>-9998</v>
      </c>
      <c r="B3" t="s">
        <v>11</v>
      </c>
      <c r="C3" t="s">
        <v>12</v>
      </c>
      <c r="D3" t="s">
        <v>13</v>
      </c>
      <c r="E3">
        <v>752</v>
      </c>
      <c r="F3">
        <v>0</v>
      </c>
      <c r="G3" s="6">
        <f>F3/SUM($F$3:$F$7)</f>
        <v>0</v>
      </c>
      <c r="I3" s="7"/>
    </row>
    <row r="4" spans="1:12" x14ac:dyDescent="0.3">
      <c r="A4">
        <v>80405</v>
      </c>
      <c r="B4" t="s">
        <v>14</v>
      </c>
      <c r="C4" t="s">
        <v>12</v>
      </c>
      <c r="D4" t="s">
        <v>13</v>
      </c>
      <c r="E4">
        <v>752</v>
      </c>
      <c r="F4">
        <v>48</v>
      </c>
      <c r="G4" s="6">
        <f t="shared" ref="G4:G7" si="0">F4/SUM($F$3:$F$7)</f>
        <v>4.7756442145060196E-3</v>
      </c>
      <c r="H4">
        <v>230</v>
      </c>
      <c r="I4" s="11"/>
      <c r="J4" s="4"/>
    </row>
    <row r="5" spans="1:12" x14ac:dyDescent="0.3">
      <c r="A5">
        <v>80436</v>
      </c>
      <c r="B5" t="s">
        <v>15</v>
      </c>
      <c r="C5" t="s">
        <v>12</v>
      </c>
      <c r="D5" t="s">
        <v>13</v>
      </c>
      <c r="E5">
        <v>752</v>
      </c>
      <c r="F5">
        <v>58</v>
      </c>
      <c r="G5" s="6">
        <f t="shared" si="0"/>
        <v>5.7705700925281067E-3</v>
      </c>
      <c r="H5">
        <v>1658</v>
      </c>
      <c r="I5" s="11">
        <v>2.4006572495445699E-16</v>
      </c>
      <c r="J5" s="4">
        <f t="shared" ref="J5:J7" si="1">G5*H5*I5</f>
        <v>2.2968540816356982E-15</v>
      </c>
    </row>
    <row r="6" spans="1:12" x14ac:dyDescent="0.3">
      <c r="A6">
        <v>80608</v>
      </c>
      <c r="B6" t="s">
        <v>16</v>
      </c>
      <c r="C6" t="s">
        <v>12</v>
      </c>
      <c r="D6" t="s">
        <v>13</v>
      </c>
      <c r="E6">
        <v>752</v>
      </c>
      <c r="F6">
        <v>365</v>
      </c>
      <c r="G6" s="6">
        <f t="shared" si="0"/>
        <v>3.6314794547806187E-2</v>
      </c>
      <c r="H6">
        <v>809</v>
      </c>
      <c r="I6" s="11">
        <v>1.01780929970816E-16</v>
      </c>
      <c r="J6" s="4">
        <f t="shared" si="1"/>
        <v>2.9901882306668392E-15</v>
      </c>
    </row>
    <row r="7" spans="1:12" x14ac:dyDescent="0.3">
      <c r="A7">
        <v>81110</v>
      </c>
      <c r="B7" t="s">
        <v>17</v>
      </c>
      <c r="C7" t="s">
        <v>12</v>
      </c>
      <c r="D7" t="s">
        <v>13</v>
      </c>
      <c r="E7">
        <v>752</v>
      </c>
      <c r="F7">
        <v>9580</v>
      </c>
      <c r="G7" s="6">
        <f t="shared" si="0"/>
        <v>0.95313899114515965</v>
      </c>
      <c r="H7">
        <v>1008</v>
      </c>
      <c r="I7" s="11">
        <v>1.2578933601200999E-15</v>
      </c>
      <c r="J7" s="4">
        <f t="shared" si="1"/>
        <v>1.2085387858989317E-12</v>
      </c>
      <c r="L7">
        <v>46</v>
      </c>
    </row>
    <row r="8" spans="1:12" x14ac:dyDescent="0.3">
      <c r="E8" s="7" t="s">
        <v>27</v>
      </c>
      <c r="F8" s="8">
        <f>SUM(F3:F7)*100/1000/1000</f>
        <v>1.0051000000000001</v>
      </c>
      <c r="G8" s="7" t="s">
        <v>28</v>
      </c>
      <c r="I8" s="12" t="s">
        <v>18</v>
      </c>
      <c r="J8" s="5">
        <f>SUM(J4:J7)</f>
        <v>1.2138258282112342E-12</v>
      </c>
    </row>
    <row r="9" spans="1:12" x14ac:dyDescent="0.3">
      <c r="A9" s="2" t="s">
        <v>21</v>
      </c>
      <c r="G9" s="3"/>
      <c r="H9" s="9" t="s">
        <v>61</v>
      </c>
      <c r="I9" s="9"/>
      <c r="J9" s="3"/>
    </row>
    <row r="10" spans="1:12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s="3"/>
      <c r="I10" s="9"/>
      <c r="J10" s="3"/>
    </row>
    <row r="11" spans="1:12" x14ac:dyDescent="0.3">
      <c r="A11">
        <v>21103</v>
      </c>
      <c r="B11" t="s">
        <v>19</v>
      </c>
      <c r="C11" t="s">
        <v>20</v>
      </c>
      <c r="D11" t="s">
        <v>21</v>
      </c>
      <c r="E11">
        <v>578</v>
      </c>
      <c r="F11">
        <v>0</v>
      </c>
      <c r="G11" s="6">
        <f>F11/SUM($F$11:$F$18)</f>
        <v>0</v>
      </c>
      <c r="H11">
        <v>406</v>
      </c>
      <c r="I11" s="10"/>
      <c r="J11" s="4">
        <f>G11*H11*I11</f>
        <v>0</v>
      </c>
    </row>
    <row r="12" spans="1:12" x14ac:dyDescent="0.3">
      <c r="A12">
        <v>80429</v>
      </c>
      <c r="B12" t="s">
        <v>22</v>
      </c>
      <c r="C12" t="s">
        <v>20</v>
      </c>
      <c r="D12" t="s">
        <v>21</v>
      </c>
      <c r="E12">
        <v>578</v>
      </c>
      <c r="F12">
        <v>0</v>
      </c>
      <c r="G12" s="6">
        <f t="shared" ref="G12:G18" si="2">F12/SUM($F$11:$F$18)</f>
        <v>0</v>
      </c>
      <c r="H12">
        <v>597</v>
      </c>
      <c r="I12" s="10"/>
      <c r="J12" s="4">
        <f t="shared" ref="J12:J18" si="3">G12*H12*I12</f>
        <v>0</v>
      </c>
    </row>
    <row r="13" spans="1:12" x14ac:dyDescent="0.3">
      <c r="A13">
        <v>80436</v>
      </c>
      <c r="B13" t="s">
        <v>15</v>
      </c>
      <c r="C13" t="s">
        <v>20</v>
      </c>
      <c r="D13" t="s">
        <v>21</v>
      </c>
      <c r="E13">
        <v>578</v>
      </c>
      <c r="F13">
        <v>0</v>
      </c>
      <c r="G13" s="6">
        <f t="shared" si="2"/>
        <v>0</v>
      </c>
      <c r="H13">
        <v>1658</v>
      </c>
      <c r="I13" s="10"/>
      <c r="J13" s="4">
        <f t="shared" si="3"/>
        <v>0</v>
      </c>
    </row>
    <row r="14" spans="1:12" x14ac:dyDescent="0.3">
      <c r="A14">
        <v>80520</v>
      </c>
      <c r="B14" t="s">
        <v>23</v>
      </c>
      <c r="C14" t="s">
        <v>20</v>
      </c>
      <c r="D14" t="s">
        <v>21</v>
      </c>
      <c r="E14">
        <v>578</v>
      </c>
      <c r="F14">
        <v>25</v>
      </c>
      <c r="G14" s="6">
        <f t="shared" si="2"/>
        <v>8.1592689295039173E-3</v>
      </c>
      <c r="H14">
        <v>1268</v>
      </c>
      <c r="I14" s="11">
        <v>4.00475454663774E-16</v>
      </c>
      <c r="J14" s="4">
        <f t="shared" si="3"/>
        <v>4.143300232650665E-15</v>
      </c>
    </row>
    <row r="15" spans="1:12" x14ac:dyDescent="0.3">
      <c r="A15">
        <v>80608</v>
      </c>
      <c r="B15" t="s">
        <v>16</v>
      </c>
      <c r="C15" t="s">
        <v>20</v>
      </c>
      <c r="D15" t="s">
        <v>21</v>
      </c>
      <c r="E15">
        <v>578</v>
      </c>
      <c r="F15">
        <v>40</v>
      </c>
      <c r="G15" s="6">
        <f t="shared" si="2"/>
        <v>1.3054830287206266E-2</v>
      </c>
      <c r="H15">
        <v>809</v>
      </c>
      <c r="I15" s="11">
        <v>1.01780929970816E-16</v>
      </c>
      <c r="J15" s="4">
        <f t="shared" si="3"/>
        <v>1.0749448086996101E-15</v>
      </c>
    </row>
    <row r="16" spans="1:12" x14ac:dyDescent="0.3">
      <c r="A16">
        <v>81101</v>
      </c>
      <c r="B16" t="s">
        <v>24</v>
      </c>
      <c r="C16" t="s">
        <v>20</v>
      </c>
      <c r="D16" t="s">
        <v>21</v>
      </c>
      <c r="E16">
        <v>578</v>
      </c>
      <c r="F16">
        <v>0</v>
      </c>
      <c r="G16" s="6">
        <f t="shared" si="2"/>
        <v>0</v>
      </c>
      <c r="H16">
        <v>650</v>
      </c>
      <c r="I16" s="11"/>
      <c r="J16" s="4">
        <f t="shared" si="3"/>
        <v>0</v>
      </c>
    </row>
    <row r="17" spans="1:10" x14ac:dyDescent="0.3">
      <c r="A17">
        <v>81106</v>
      </c>
      <c r="B17" t="s">
        <v>25</v>
      </c>
      <c r="C17" t="s">
        <v>20</v>
      </c>
      <c r="D17" t="s">
        <v>21</v>
      </c>
      <c r="E17">
        <v>578</v>
      </c>
      <c r="F17">
        <v>129</v>
      </c>
      <c r="G17" s="6">
        <f t="shared" si="2"/>
        <v>4.2101827676240211E-2</v>
      </c>
      <c r="H17">
        <v>183</v>
      </c>
      <c r="I17" s="11">
        <v>1.08738811694825E-14</v>
      </c>
      <c r="J17" s="4">
        <f t="shared" si="3"/>
        <v>8.3779279624012195E-14</v>
      </c>
    </row>
    <row r="18" spans="1:10" x14ac:dyDescent="0.3">
      <c r="A18">
        <v>81110</v>
      </c>
      <c r="B18" t="s">
        <v>17</v>
      </c>
      <c r="C18" t="s">
        <v>20</v>
      </c>
      <c r="D18" t="s">
        <v>21</v>
      </c>
      <c r="E18">
        <v>578</v>
      </c>
      <c r="F18">
        <v>2870</v>
      </c>
      <c r="G18" s="6">
        <f t="shared" si="2"/>
        <v>0.9366840731070496</v>
      </c>
      <c r="H18">
        <v>1008</v>
      </c>
      <c r="I18" s="11">
        <v>1.2578933601200999E-15</v>
      </c>
      <c r="J18" s="4">
        <f t="shared" si="3"/>
        <v>1.1876746655003408E-12</v>
      </c>
    </row>
    <row r="19" spans="1:10" x14ac:dyDescent="0.3">
      <c r="E19" s="7" t="s">
        <v>27</v>
      </c>
      <c r="F19" s="8">
        <f>SUM(F14:F18)*100/1000/1000</f>
        <v>0.30639999999999995</v>
      </c>
      <c r="G19" s="7" t="s">
        <v>28</v>
      </c>
      <c r="I19" s="12" t="s">
        <v>18</v>
      </c>
      <c r="J19" s="5">
        <f>SUM(J11:J18)</f>
        <v>1.2766721901657033E-12</v>
      </c>
    </row>
    <row r="20" spans="1:10" x14ac:dyDescent="0.3">
      <c r="I20" s="7"/>
    </row>
    <row r="21" spans="1:10" x14ac:dyDescent="0.3">
      <c r="B21" t="s">
        <v>17</v>
      </c>
      <c r="I21" s="7"/>
    </row>
    <row r="23" spans="1:10" x14ac:dyDescent="0.3">
      <c r="F23" s="9" t="s">
        <v>30</v>
      </c>
    </row>
    <row r="30" spans="1:10" x14ac:dyDescent="0.3">
      <c r="H30" s="1"/>
    </row>
    <row r="34" spans="1:11" x14ac:dyDescent="0.3">
      <c r="J34" t="s">
        <v>48</v>
      </c>
    </row>
    <row r="35" spans="1:11" x14ac:dyDescent="0.3">
      <c r="A35" s="2" t="s">
        <v>34</v>
      </c>
      <c r="F35" s="7" t="s">
        <v>46</v>
      </c>
      <c r="J35" s="7" t="s">
        <v>46</v>
      </c>
    </row>
    <row r="36" spans="1:11" x14ac:dyDescent="0.3">
      <c r="A36" t="s">
        <v>31</v>
      </c>
      <c r="B36" t="s">
        <v>32</v>
      </c>
      <c r="C36" t="s">
        <v>33</v>
      </c>
      <c r="D36" t="s">
        <v>7</v>
      </c>
      <c r="E36" t="s">
        <v>8</v>
      </c>
      <c r="F36" s="7" t="s">
        <v>9</v>
      </c>
      <c r="G36" t="s">
        <v>10</v>
      </c>
      <c r="I36" t="s">
        <v>47</v>
      </c>
      <c r="J36" s="7" t="s">
        <v>9</v>
      </c>
    </row>
    <row r="37" spans="1:11" x14ac:dyDescent="0.3">
      <c r="A37" t="s">
        <v>34</v>
      </c>
      <c r="B37" s="2" t="s">
        <v>35</v>
      </c>
      <c r="C37">
        <v>30133</v>
      </c>
      <c r="D37" s="6">
        <f>C37/SUM($C$37:$C$47)</f>
        <v>0.27263761716912166</v>
      </c>
      <c r="E37">
        <v>166</v>
      </c>
      <c r="F37">
        <v>2.1005627642643401E-15</v>
      </c>
      <c r="G37">
        <f>D37*E37*F37</f>
        <v>9.506694284269338E-14</v>
      </c>
      <c r="I37">
        <v>2</v>
      </c>
      <c r="J37">
        <v>1.90749660218549E-15</v>
      </c>
    </row>
    <row r="38" spans="1:11" x14ac:dyDescent="0.3">
      <c r="A38" t="s">
        <v>34</v>
      </c>
      <c r="B38" s="2" t="s">
        <v>36</v>
      </c>
      <c r="C38">
        <v>20929</v>
      </c>
      <c r="D38" s="6">
        <f t="shared" ref="D38:D47" si="4">C38/SUM($C$37:$C$47)</f>
        <v>0.18936158662371974</v>
      </c>
      <c r="E38">
        <v>297</v>
      </c>
      <c r="F38">
        <v>1.9285569824962001E-15</v>
      </c>
      <c r="G38">
        <f t="shared" ref="G38:G47" si="5">D38*E38*F38</f>
        <v>1.0846279919962093E-13</v>
      </c>
      <c r="I38">
        <v>1</v>
      </c>
      <c r="J38">
        <v>3.7925434957376801E-16</v>
      </c>
    </row>
    <row r="39" spans="1:11" x14ac:dyDescent="0.3">
      <c r="A39" t="s">
        <v>34</v>
      </c>
      <c r="B39" t="s">
        <v>37</v>
      </c>
      <c r="C39">
        <v>5072</v>
      </c>
      <c r="D39" s="6">
        <f t="shared" si="4"/>
        <v>4.5890485324454416E-2</v>
      </c>
      <c r="E39">
        <v>105</v>
      </c>
      <c r="F39">
        <v>1.39115662844819E-15</v>
      </c>
      <c r="G39">
        <f t="shared" si="5"/>
        <v>6.7032895483910103E-15</v>
      </c>
      <c r="I39">
        <v>1</v>
      </c>
      <c r="J39">
        <v>6.78514658660421E-16</v>
      </c>
    </row>
    <row r="40" spans="1:11" x14ac:dyDescent="0.3">
      <c r="A40" t="s">
        <v>34</v>
      </c>
      <c r="B40" t="s">
        <v>38</v>
      </c>
      <c r="C40">
        <v>1</v>
      </c>
      <c r="D40" s="6">
        <f t="shared" si="4"/>
        <v>9.0478086207520547E-6</v>
      </c>
      <c r="E40">
        <v>87</v>
      </c>
      <c r="F40">
        <v>8.8278799092015399E-17</v>
      </c>
      <c r="G40">
        <f t="shared" si="5"/>
        <v>6.9489482112530676E-20</v>
      </c>
    </row>
    <row r="41" spans="1:11" x14ac:dyDescent="0.3">
      <c r="A41" t="s">
        <v>34</v>
      </c>
      <c r="B41" t="s">
        <v>39</v>
      </c>
      <c r="C41">
        <v>2</v>
      </c>
      <c r="D41" s="6">
        <f t="shared" si="4"/>
        <v>1.8095617241504109E-5</v>
      </c>
      <c r="E41">
        <v>350</v>
      </c>
      <c r="F41">
        <v>6.5177346861592603E-18</v>
      </c>
      <c r="G41">
        <f t="shared" si="5"/>
        <v>4.1279851256844513E-20</v>
      </c>
    </row>
    <row r="42" spans="1:11" x14ac:dyDescent="0.3">
      <c r="A42" t="s">
        <v>34</v>
      </c>
      <c r="B42" s="2" t="s">
        <v>40</v>
      </c>
      <c r="C42">
        <v>38281</v>
      </c>
      <c r="D42" s="6">
        <f t="shared" si="4"/>
        <v>0.3463591618110094</v>
      </c>
      <c r="E42">
        <v>52</v>
      </c>
      <c r="F42">
        <v>2.6803422419992E-15</v>
      </c>
      <c r="G42">
        <f t="shared" si="5"/>
        <v>4.8274776799885202E-14</v>
      </c>
      <c r="I42">
        <v>0</v>
      </c>
    </row>
    <row r="43" spans="1:11" x14ac:dyDescent="0.3">
      <c r="A43" t="s">
        <v>34</v>
      </c>
      <c r="B43" t="s">
        <v>41</v>
      </c>
      <c r="C43">
        <v>667</v>
      </c>
      <c r="D43" s="6">
        <f t="shared" si="4"/>
        <v>6.0348883500416202E-3</v>
      </c>
      <c r="E43">
        <v>38</v>
      </c>
      <c r="F43">
        <v>3.1099389377875201E-15</v>
      </c>
      <c r="G43">
        <f t="shared" si="5"/>
        <v>7.1318910206979916E-16</v>
      </c>
    </row>
    <row r="44" spans="1:11" x14ac:dyDescent="0.3">
      <c r="A44" t="s">
        <v>34</v>
      </c>
      <c r="B44" t="s">
        <v>42</v>
      </c>
      <c r="C44">
        <v>2028</v>
      </c>
      <c r="D44" s="6">
        <f t="shared" si="4"/>
        <v>1.8348955882885164E-2</v>
      </c>
      <c r="E44">
        <v>278</v>
      </c>
      <c r="F44">
        <v>1.4458096301657E-15</v>
      </c>
      <c r="G44">
        <f t="shared" si="5"/>
        <v>7.375088999071143E-15</v>
      </c>
    </row>
    <row r="45" spans="1:11" x14ac:dyDescent="0.3">
      <c r="A45" t="s">
        <v>34</v>
      </c>
      <c r="B45" t="s">
        <v>43</v>
      </c>
      <c r="C45">
        <v>10240</v>
      </c>
      <c r="D45" s="6">
        <f t="shared" si="4"/>
        <v>9.2649560276501036E-2</v>
      </c>
      <c r="E45">
        <v>163</v>
      </c>
      <c r="F45">
        <v>3.94258982319372E-15</v>
      </c>
      <c r="G45">
        <f t="shared" si="5"/>
        <v>5.9540511795529501E-14</v>
      </c>
      <c r="I45">
        <v>1</v>
      </c>
      <c r="J45" s="13">
        <v>8.1189354696092896E-16</v>
      </c>
    </row>
    <row r="46" spans="1:11" x14ac:dyDescent="0.3">
      <c r="A46" t="s">
        <v>34</v>
      </c>
      <c r="B46" t="s">
        <v>44</v>
      </c>
      <c r="C46">
        <v>386</v>
      </c>
      <c r="D46" s="6">
        <f t="shared" si="4"/>
        <v>3.4924541276102929E-3</v>
      </c>
      <c r="E46">
        <v>300</v>
      </c>
      <c r="F46">
        <v>1.49765963050527E-15</v>
      </c>
      <c r="G46">
        <f t="shared" si="5"/>
        <v>1.5691522674940309E-15</v>
      </c>
    </row>
    <row r="47" spans="1:11" x14ac:dyDescent="0.3">
      <c r="A47" t="s">
        <v>34</v>
      </c>
      <c r="B47" t="s">
        <v>45</v>
      </c>
      <c r="C47">
        <v>2785</v>
      </c>
      <c r="D47" s="6">
        <f t="shared" si="4"/>
        <v>2.5198147008794469E-2</v>
      </c>
      <c r="E47">
        <v>208</v>
      </c>
      <c r="F47">
        <v>3.3102211018503298E-15</v>
      </c>
      <c r="G47">
        <f t="shared" si="5"/>
        <v>1.7349579094855948E-14</v>
      </c>
    </row>
    <row r="48" spans="1:11" x14ac:dyDescent="0.3">
      <c r="F48" s="2" t="s">
        <v>18</v>
      </c>
      <c r="G48" s="2">
        <f>SUM(G37:G47)</f>
        <v>3.4505544041894432E-13</v>
      </c>
      <c r="K48">
        <f>SUMPRODUCT(I37:I45,J37:J45)</f>
        <v>5.6846557595660984E-15</v>
      </c>
    </row>
    <row r="49" spans="1:9" x14ac:dyDescent="0.3">
      <c r="F49" s="2"/>
      <c r="G49" s="2"/>
    </row>
    <row r="50" spans="1:9" x14ac:dyDescent="0.3">
      <c r="A50" t="s">
        <v>1</v>
      </c>
      <c r="B50" t="s">
        <v>2</v>
      </c>
      <c r="C50" t="s">
        <v>3</v>
      </c>
      <c r="D50" t="s">
        <v>4</v>
      </c>
      <c r="E50" t="s">
        <v>5</v>
      </c>
      <c r="F50" t="s">
        <v>6</v>
      </c>
      <c r="G50" t="s">
        <v>7</v>
      </c>
      <c r="H50" t="s">
        <v>56</v>
      </c>
      <c r="I50" t="s">
        <v>57</v>
      </c>
    </row>
    <row r="51" spans="1:9" x14ac:dyDescent="0.3">
      <c r="A51">
        <v>10401</v>
      </c>
      <c r="B51" t="s">
        <v>39</v>
      </c>
      <c r="C51" t="s">
        <v>50</v>
      </c>
      <c r="D51" t="s">
        <v>34</v>
      </c>
      <c r="E51">
        <v>554</v>
      </c>
      <c r="F51">
        <v>566.59414991416395</v>
      </c>
      <c r="G51" s="6">
        <f>F51/SUM($F$51:$F$66)</f>
        <v>2.1723704146582672E-3</v>
      </c>
      <c r="H51">
        <v>350</v>
      </c>
    </row>
    <row r="52" spans="1:9" x14ac:dyDescent="0.3">
      <c r="A52">
        <v>10403</v>
      </c>
      <c r="B52" t="s">
        <v>42</v>
      </c>
      <c r="C52" t="s">
        <v>50</v>
      </c>
      <c r="D52" t="s">
        <v>34</v>
      </c>
      <c r="E52">
        <v>554</v>
      </c>
      <c r="F52">
        <v>10683.473790027499</v>
      </c>
      <c r="G52" s="6">
        <f t="shared" ref="G52:G66" si="6">F52/SUM($F$51:$F$66)</f>
        <v>4.0961351949625198E-2</v>
      </c>
      <c r="H52">
        <v>278</v>
      </c>
    </row>
    <row r="53" spans="1:9" x14ac:dyDescent="0.3">
      <c r="A53">
        <v>10404</v>
      </c>
      <c r="B53" t="s">
        <v>44</v>
      </c>
      <c r="C53" t="s">
        <v>50</v>
      </c>
      <c r="D53" t="s">
        <v>34</v>
      </c>
      <c r="E53">
        <v>554</v>
      </c>
      <c r="F53">
        <v>14512.4250399303</v>
      </c>
      <c r="G53" s="6">
        <f t="shared" si="6"/>
        <v>5.5641878417676018E-2</v>
      </c>
      <c r="H53">
        <v>300</v>
      </c>
    </row>
    <row r="54" spans="1:9" x14ac:dyDescent="0.3">
      <c r="A54">
        <v>10405</v>
      </c>
      <c r="B54" s="2" t="s">
        <v>35</v>
      </c>
      <c r="C54" t="s">
        <v>50</v>
      </c>
      <c r="D54" t="s">
        <v>34</v>
      </c>
      <c r="E54">
        <v>554</v>
      </c>
      <c r="F54">
        <v>83145.309234452303</v>
      </c>
      <c r="G54" s="6">
        <f t="shared" si="6"/>
        <v>0.31878622454167654</v>
      </c>
      <c r="H54">
        <v>166</v>
      </c>
      <c r="I54" s="9" t="s">
        <v>59</v>
      </c>
    </row>
    <row r="55" spans="1:9" x14ac:dyDescent="0.3">
      <c r="A55">
        <v>10406</v>
      </c>
      <c r="B55" s="2" t="s">
        <v>43</v>
      </c>
      <c r="C55" t="s">
        <v>50</v>
      </c>
      <c r="D55" t="s">
        <v>34</v>
      </c>
      <c r="E55">
        <v>554</v>
      </c>
      <c r="F55">
        <v>28165.954463588499</v>
      </c>
      <c r="G55" s="6">
        <f t="shared" si="6"/>
        <v>0.10799067760685689</v>
      </c>
      <c r="H55">
        <v>163</v>
      </c>
    </row>
    <row r="56" spans="1:9" x14ac:dyDescent="0.3">
      <c r="A56">
        <v>10407</v>
      </c>
      <c r="B56" t="s">
        <v>38</v>
      </c>
      <c r="C56" t="s">
        <v>50</v>
      </c>
      <c r="D56" t="s">
        <v>34</v>
      </c>
      <c r="E56">
        <v>554</v>
      </c>
      <c r="F56">
        <v>1392.0581530566801</v>
      </c>
      <c r="G56" s="6">
        <f t="shared" si="6"/>
        <v>5.3372699800064861E-3</v>
      </c>
      <c r="H56">
        <v>87</v>
      </c>
    </row>
    <row r="57" spans="1:9" x14ac:dyDescent="0.3">
      <c r="A57">
        <v>10408</v>
      </c>
      <c r="B57" t="s">
        <v>45</v>
      </c>
      <c r="C57" t="s">
        <v>50</v>
      </c>
      <c r="D57" t="s">
        <v>34</v>
      </c>
      <c r="E57">
        <v>554</v>
      </c>
      <c r="F57">
        <v>12481.300409428</v>
      </c>
      <c r="G57" s="6">
        <f t="shared" si="6"/>
        <v>4.7854372922860461E-2</v>
      </c>
      <c r="H57">
        <v>208</v>
      </c>
    </row>
    <row r="58" spans="1:9" x14ac:dyDescent="0.3">
      <c r="A58">
        <v>10410</v>
      </c>
      <c r="B58" t="s">
        <v>37</v>
      </c>
      <c r="C58" t="s">
        <v>50</v>
      </c>
      <c r="D58" t="s">
        <v>34</v>
      </c>
      <c r="E58">
        <v>554</v>
      </c>
      <c r="F58">
        <v>11328.5326055429</v>
      </c>
      <c r="G58" s="6">
        <f t="shared" si="6"/>
        <v>4.3434562600939634E-2</v>
      </c>
      <c r="H58">
        <v>105</v>
      </c>
    </row>
    <row r="59" spans="1:9" x14ac:dyDescent="0.3">
      <c r="A59">
        <v>10414</v>
      </c>
      <c r="B59" t="s">
        <v>41</v>
      </c>
      <c r="C59" t="s">
        <v>50</v>
      </c>
      <c r="D59" t="s">
        <v>34</v>
      </c>
      <c r="E59">
        <v>554</v>
      </c>
      <c r="F59">
        <v>5246.5738069153003</v>
      </c>
      <c r="G59" s="6">
        <f t="shared" si="6"/>
        <v>2.0115812558584408E-2</v>
      </c>
      <c r="H59">
        <v>38</v>
      </c>
    </row>
    <row r="60" spans="1:9" x14ac:dyDescent="0.3">
      <c r="A60">
        <v>10801</v>
      </c>
      <c r="B60" s="2" t="s">
        <v>40</v>
      </c>
      <c r="C60" t="s">
        <v>50</v>
      </c>
      <c r="D60" t="s">
        <v>34</v>
      </c>
      <c r="E60">
        <v>554</v>
      </c>
      <c r="F60">
        <v>52237.360025285598</v>
      </c>
      <c r="G60" s="6">
        <f t="shared" si="6"/>
        <v>0.20028250463929839</v>
      </c>
      <c r="H60">
        <v>52</v>
      </c>
      <c r="I60" s="9" t="s">
        <v>58</v>
      </c>
    </row>
    <row r="61" spans="1:9" x14ac:dyDescent="0.3">
      <c r="A61">
        <v>11003</v>
      </c>
      <c r="B61" s="2" t="s">
        <v>36</v>
      </c>
      <c r="C61" t="s">
        <v>50</v>
      </c>
      <c r="D61" t="s">
        <v>34</v>
      </c>
      <c r="E61">
        <v>554</v>
      </c>
      <c r="F61">
        <v>40006.306432869504</v>
      </c>
      <c r="G61" s="6">
        <f t="shared" si="6"/>
        <v>0.15338759940900309</v>
      </c>
      <c r="H61">
        <v>297</v>
      </c>
      <c r="I61" s="9" t="s">
        <v>60</v>
      </c>
    </row>
    <row r="62" spans="1:9" x14ac:dyDescent="0.3">
      <c r="A62">
        <v>11101</v>
      </c>
      <c r="B62" t="s">
        <v>51</v>
      </c>
      <c r="C62" t="s">
        <v>50</v>
      </c>
      <c r="D62" t="s">
        <v>34</v>
      </c>
      <c r="E62">
        <v>554</v>
      </c>
      <c r="F62">
        <v>521.38325672215001</v>
      </c>
      <c r="G62" s="6">
        <f t="shared" si="6"/>
        <v>1.9990279846217322E-3</v>
      </c>
    </row>
    <row r="63" spans="1:9" x14ac:dyDescent="0.3">
      <c r="A63">
        <v>70102</v>
      </c>
      <c r="B63" t="s">
        <v>52</v>
      </c>
      <c r="C63" t="s">
        <v>50</v>
      </c>
      <c r="D63" t="s">
        <v>34</v>
      </c>
      <c r="E63">
        <v>554</v>
      </c>
      <c r="F63">
        <v>32.860092808879003</v>
      </c>
      <c r="G63" s="6">
        <f t="shared" si="6"/>
        <v>1.2598840537225451E-4</v>
      </c>
    </row>
    <row r="64" spans="1:9" x14ac:dyDescent="0.3">
      <c r="A64">
        <v>70103</v>
      </c>
      <c r="B64" t="s">
        <v>53</v>
      </c>
      <c r="C64" t="s">
        <v>50</v>
      </c>
      <c r="D64" t="s">
        <v>34</v>
      </c>
      <c r="E64">
        <v>554</v>
      </c>
      <c r="F64">
        <v>203.915289423182</v>
      </c>
      <c r="G64" s="6">
        <f t="shared" si="6"/>
        <v>7.8182865443723263E-4</v>
      </c>
    </row>
    <row r="65" spans="1:9" x14ac:dyDescent="0.3">
      <c r="A65">
        <v>70107</v>
      </c>
      <c r="B65" t="s">
        <v>54</v>
      </c>
      <c r="C65" t="s">
        <v>50</v>
      </c>
      <c r="D65" t="s">
        <v>34</v>
      </c>
      <c r="E65">
        <v>554</v>
      </c>
      <c r="F65">
        <v>31.017614414645202</v>
      </c>
      <c r="G65" s="6">
        <f t="shared" si="6"/>
        <v>1.1892418567657472E-4</v>
      </c>
      <c r="H65">
        <v>214</v>
      </c>
      <c r="I65">
        <v>0</v>
      </c>
    </row>
    <row r="66" spans="1:9" x14ac:dyDescent="0.3">
      <c r="A66">
        <v>70114</v>
      </c>
      <c r="B66" t="s">
        <v>55</v>
      </c>
      <c r="C66" t="s">
        <v>50</v>
      </c>
      <c r="D66" t="s">
        <v>34</v>
      </c>
      <c r="E66">
        <v>554</v>
      </c>
      <c r="F66">
        <v>263.32373878102499</v>
      </c>
      <c r="G66" s="6">
        <f t="shared" si="6"/>
        <v>1.0096057287068019E-3</v>
      </c>
      <c r="H66">
        <v>2924</v>
      </c>
      <c r="I66">
        <v>2</v>
      </c>
    </row>
    <row r="69" spans="1:9" x14ac:dyDescent="0.3">
      <c r="A69" t="s">
        <v>40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workbookViewId="0">
      <selection activeCell="E27" sqref="E27"/>
    </sheetView>
  </sheetViews>
  <sheetFormatPr defaultRowHeight="14.4" x14ac:dyDescent="0.3"/>
  <cols>
    <col min="2" max="2" width="40" customWidth="1"/>
    <col min="7" max="7" width="11" bestFit="1" customWidth="1"/>
    <col min="8" max="8" width="22" customWidth="1"/>
    <col min="9" max="9" width="27.6640625" customWidth="1"/>
    <col min="10" max="10" width="24.5546875" customWidth="1"/>
  </cols>
  <sheetData>
    <row r="1" spans="1:10" x14ac:dyDescent="0.3">
      <c r="A1" s="2" t="s">
        <v>13</v>
      </c>
      <c r="C1" t="s">
        <v>26</v>
      </c>
      <c r="I1" t="s">
        <v>0</v>
      </c>
    </row>
    <row r="2" spans="1:10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 x14ac:dyDescent="0.3">
      <c r="A3">
        <v>-9998</v>
      </c>
      <c r="B3" t="s">
        <v>11</v>
      </c>
      <c r="C3" t="s">
        <v>12</v>
      </c>
      <c r="D3" t="s">
        <v>13</v>
      </c>
      <c r="E3">
        <v>752</v>
      </c>
      <c r="F3">
        <v>5733</v>
      </c>
      <c r="G3" s="6">
        <f>F3/SUM($F$3:$F$7)</f>
        <v>1.2885115028813392E-2</v>
      </c>
    </row>
    <row r="4" spans="1:10" x14ac:dyDescent="0.3">
      <c r="A4">
        <v>80405</v>
      </c>
      <c r="B4" t="s">
        <v>14</v>
      </c>
      <c r="C4" t="s">
        <v>12</v>
      </c>
      <c r="D4" t="s">
        <v>13</v>
      </c>
      <c r="E4">
        <v>752</v>
      </c>
      <c r="F4">
        <v>8658</v>
      </c>
      <c r="G4" s="6">
        <f t="shared" ref="G4:G7" si="0">F4/SUM($F$3:$F$7)</f>
        <v>1.9459153308820223E-2</v>
      </c>
      <c r="H4">
        <v>230</v>
      </c>
      <c r="I4" s="1">
        <v>3.7100000000000001E-16</v>
      </c>
      <c r="J4" s="4">
        <f>G4*H4*I4</f>
        <v>1.6604495518416296E-15</v>
      </c>
    </row>
    <row r="5" spans="1:10" x14ac:dyDescent="0.3">
      <c r="A5">
        <v>80436</v>
      </c>
      <c r="B5" t="s">
        <v>15</v>
      </c>
      <c r="C5" t="s">
        <v>12</v>
      </c>
      <c r="D5" t="s">
        <v>13</v>
      </c>
      <c r="E5">
        <v>752</v>
      </c>
      <c r="F5">
        <v>119736</v>
      </c>
      <c r="G5" s="6">
        <f t="shared" si="0"/>
        <v>0.26911078546834122</v>
      </c>
      <c r="H5">
        <v>1658</v>
      </c>
      <c r="I5" s="1">
        <v>3.5999999999999998E-16</v>
      </c>
      <c r="J5" s="4">
        <f t="shared" ref="J5:J7" si="1">G5*H5*I5</f>
        <v>1.6062684563034351E-13</v>
      </c>
    </row>
    <row r="6" spans="1:10" x14ac:dyDescent="0.3">
      <c r="A6">
        <v>80608</v>
      </c>
      <c r="B6" t="s">
        <v>16</v>
      </c>
      <c r="C6" t="s">
        <v>12</v>
      </c>
      <c r="D6" t="s">
        <v>13</v>
      </c>
      <c r="E6">
        <v>752</v>
      </c>
      <c r="F6">
        <v>260174</v>
      </c>
      <c r="G6" s="6">
        <f t="shared" si="0"/>
        <v>0.58475002921794794</v>
      </c>
      <c r="H6">
        <v>809</v>
      </c>
      <c r="I6" s="1">
        <v>1.53E-16</v>
      </c>
      <c r="J6" s="4">
        <f t="shared" si="1"/>
        <v>7.2378604366509941E-14</v>
      </c>
    </row>
    <row r="7" spans="1:10" x14ac:dyDescent="0.3">
      <c r="A7">
        <v>81110</v>
      </c>
      <c r="B7" t="s">
        <v>17</v>
      </c>
      <c r="C7" t="s">
        <v>12</v>
      </c>
      <c r="D7" t="s">
        <v>13</v>
      </c>
      <c r="E7">
        <v>752</v>
      </c>
      <c r="F7">
        <v>50631</v>
      </c>
      <c r="G7" s="6">
        <f t="shared" si="0"/>
        <v>0.11379491697607724</v>
      </c>
      <c r="H7">
        <v>1008</v>
      </c>
      <c r="I7" s="1">
        <v>1.8899999999999999E-15</v>
      </c>
      <c r="J7" s="4">
        <f t="shared" si="1"/>
        <v>2.1679297222946426E-13</v>
      </c>
    </row>
    <row r="8" spans="1:10" x14ac:dyDescent="0.3">
      <c r="G8" s="3"/>
      <c r="I8" s="2" t="s">
        <v>18</v>
      </c>
      <c r="J8" s="5">
        <f>SUM(J4:J7)</f>
        <v>4.5145887177815932E-13</v>
      </c>
    </row>
    <row r="9" spans="1:10" x14ac:dyDescent="0.3">
      <c r="A9" s="2" t="s">
        <v>21</v>
      </c>
      <c r="G9" s="3"/>
      <c r="J9" s="3"/>
    </row>
    <row r="10" spans="1:10" x14ac:dyDescent="0.3">
      <c r="A10" t="s">
        <v>1</v>
      </c>
      <c r="B10" t="s">
        <v>2</v>
      </c>
      <c r="C10" t="s">
        <v>3</v>
      </c>
      <c r="D10" t="s">
        <v>4</v>
      </c>
      <c r="E10" t="s">
        <v>5</v>
      </c>
      <c r="F10" t="s">
        <v>6</v>
      </c>
      <c r="G10" s="3"/>
      <c r="J10" s="3"/>
    </row>
    <row r="11" spans="1:10" x14ac:dyDescent="0.3">
      <c r="A11">
        <v>21103</v>
      </c>
      <c r="B11" t="s">
        <v>19</v>
      </c>
      <c r="C11" t="s">
        <v>20</v>
      </c>
      <c r="D11" t="s">
        <v>21</v>
      </c>
      <c r="E11">
        <v>578</v>
      </c>
      <c r="F11">
        <v>38</v>
      </c>
      <c r="G11" s="6">
        <f>F11/SUM($F$11:$F$18)</f>
        <v>1.0265193161220261E-4</v>
      </c>
      <c r="H11">
        <v>406</v>
      </c>
      <c r="I11" s="1">
        <v>7.5599999999999996E-19</v>
      </c>
      <c r="J11" s="4">
        <f>G11*H11*I11</f>
        <v>3.1507573281323024E-20</v>
      </c>
    </row>
    <row r="12" spans="1:10" x14ac:dyDescent="0.3">
      <c r="A12">
        <v>80429</v>
      </c>
      <c r="B12" t="s">
        <v>22</v>
      </c>
      <c r="C12" t="s">
        <v>20</v>
      </c>
      <c r="D12" t="s">
        <v>21</v>
      </c>
      <c r="E12">
        <v>578</v>
      </c>
      <c r="F12">
        <v>110</v>
      </c>
      <c r="G12" s="6">
        <f t="shared" ref="G12:G18" si="2">F12/SUM($F$11:$F$18)</f>
        <v>2.9715032835111283E-4</v>
      </c>
      <c r="H12">
        <v>597</v>
      </c>
      <c r="I12" s="1">
        <v>4.7299999999999999E-16</v>
      </c>
      <c r="J12" s="4">
        <f t="shared" ref="J12:J18" si="3">G12*H12*I12</f>
        <v>8.3909606870115596E-17</v>
      </c>
    </row>
    <row r="13" spans="1:10" x14ac:dyDescent="0.3">
      <c r="A13">
        <v>80436</v>
      </c>
      <c r="B13" t="s">
        <v>15</v>
      </c>
      <c r="C13" t="s">
        <v>20</v>
      </c>
      <c r="D13" t="s">
        <v>21</v>
      </c>
      <c r="E13">
        <v>578</v>
      </c>
      <c r="F13">
        <v>8860</v>
      </c>
      <c r="G13" s="6">
        <f t="shared" si="2"/>
        <v>2.3934108265371453E-2</v>
      </c>
      <c r="H13">
        <v>1658</v>
      </c>
      <c r="I13" s="1">
        <v>3.5999999999999998E-16</v>
      </c>
      <c r="J13" s="4">
        <f t="shared" si="3"/>
        <v>1.4285790541434912E-14</v>
      </c>
    </row>
    <row r="14" spans="1:10" x14ac:dyDescent="0.3">
      <c r="A14">
        <v>80520</v>
      </c>
      <c r="B14" t="s">
        <v>23</v>
      </c>
      <c r="C14" t="s">
        <v>20</v>
      </c>
      <c r="D14" t="s">
        <v>21</v>
      </c>
      <c r="E14">
        <v>578</v>
      </c>
      <c r="F14">
        <v>16526</v>
      </c>
      <c r="G14" s="6">
        <f t="shared" si="2"/>
        <v>4.4642784784822642E-2</v>
      </c>
      <c r="H14">
        <v>1268</v>
      </c>
      <c r="I14" s="1">
        <v>1.4399999999999999E-15</v>
      </c>
      <c r="J14" s="4">
        <f t="shared" si="3"/>
        <v>8.1514153594303346E-14</v>
      </c>
    </row>
    <row r="15" spans="1:10" x14ac:dyDescent="0.3">
      <c r="A15">
        <v>80608</v>
      </c>
      <c r="B15" t="s">
        <v>16</v>
      </c>
      <c r="C15" t="s">
        <v>20</v>
      </c>
      <c r="D15" t="s">
        <v>21</v>
      </c>
      <c r="E15">
        <v>578</v>
      </c>
      <c r="F15">
        <v>97421</v>
      </c>
      <c r="G15" s="6">
        <f t="shared" si="2"/>
        <v>0.26316983762085239</v>
      </c>
      <c r="H15">
        <v>809</v>
      </c>
      <c r="I15" s="1">
        <v>1.53E-16</v>
      </c>
      <c r="J15" s="4">
        <f t="shared" si="3"/>
        <v>3.2574372991196245E-14</v>
      </c>
    </row>
    <row r="16" spans="1:10" x14ac:dyDescent="0.3">
      <c r="A16">
        <v>81101</v>
      </c>
      <c r="B16" t="s">
        <v>24</v>
      </c>
      <c r="C16" t="s">
        <v>20</v>
      </c>
      <c r="D16" t="s">
        <v>21</v>
      </c>
      <c r="E16">
        <v>578</v>
      </c>
      <c r="F16">
        <v>60008</v>
      </c>
      <c r="G16" s="6">
        <f t="shared" si="2"/>
        <v>0.16210360821539616</v>
      </c>
      <c r="H16">
        <v>650</v>
      </c>
      <c r="I16" s="1">
        <v>1.2199999999999999E-15</v>
      </c>
      <c r="J16" s="4">
        <f t="shared" si="3"/>
        <v>1.2854816131480913E-13</v>
      </c>
    </row>
    <row r="17" spans="1:10" x14ac:dyDescent="0.3">
      <c r="A17">
        <v>81106</v>
      </c>
      <c r="B17" t="s">
        <v>25</v>
      </c>
      <c r="C17" t="s">
        <v>20</v>
      </c>
      <c r="D17" t="s">
        <v>21</v>
      </c>
      <c r="E17">
        <v>578</v>
      </c>
      <c r="F17">
        <v>3674</v>
      </c>
      <c r="G17" s="6">
        <f t="shared" si="2"/>
        <v>9.9248209669271677E-3</v>
      </c>
      <c r="H17">
        <v>183</v>
      </c>
      <c r="I17" s="1">
        <v>2.55E-15</v>
      </c>
      <c r="J17" s="4">
        <f t="shared" si="3"/>
        <v>4.6314177042165628E-15</v>
      </c>
    </row>
    <row r="18" spans="1:10" x14ac:dyDescent="0.3">
      <c r="A18">
        <v>81110</v>
      </c>
      <c r="B18" t="s">
        <v>17</v>
      </c>
      <c r="C18" t="s">
        <v>20</v>
      </c>
      <c r="D18" t="s">
        <v>21</v>
      </c>
      <c r="E18">
        <v>578</v>
      </c>
      <c r="F18">
        <v>183546</v>
      </c>
      <c r="G18" s="6">
        <f t="shared" si="2"/>
        <v>0.49582503788666688</v>
      </c>
      <c r="H18">
        <v>1008</v>
      </c>
      <c r="I18" s="1">
        <v>1.8899999999999999E-15</v>
      </c>
      <c r="J18" s="4">
        <f t="shared" si="3"/>
        <v>9.4460619617864668E-13</v>
      </c>
    </row>
    <row r="19" spans="1:10" x14ac:dyDescent="0.3">
      <c r="I19" s="2" t="s">
        <v>18</v>
      </c>
      <c r="J19" s="5">
        <f>SUM(J11:J18)</f>
        <v>1.2062440334390503E-12</v>
      </c>
    </row>
    <row r="21" spans="1:10" x14ac:dyDescent="0.3">
      <c r="B21" t="s">
        <v>17</v>
      </c>
    </row>
    <row r="23" spans="1:10" x14ac:dyDescent="0.3">
      <c r="E23" s="9" t="s">
        <v>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B7B5-3170-4A45-95C5-82C79B187B3B}">
  <dimension ref="A1"/>
  <sheetViews>
    <sheetView workbookViewId="0">
      <selection activeCell="AA14" sqref="AA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Cropland</vt:lpstr>
      <vt:lpstr>Pasture</vt:lpstr>
      <vt:lpstr>Scherer biodiversity verificati</vt:lpstr>
      <vt:lpstr>Pasture map HILDA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Elin Röös</dc:creator>
  <cp:lastModifiedBy>Elin Röös</cp:lastModifiedBy>
  <dcterms:created xsi:type="dcterms:W3CDTF">2024-05-15T12:39:53Z</dcterms:created>
  <dcterms:modified xsi:type="dcterms:W3CDTF">2024-06-06T07:06:01Z</dcterms:modified>
</cp:coreProperties>
</file>