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ofuel_location\compare_res\rev july2021\"/>
    </mc:Choice>
  </mc:AlternateContent>
  <bookViews>
    <workbookView xWindow="0" yWindow="0" windowWidth="19200" windowHeight="6300" tabRatio="604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36" i="1" l="1"/>
  <c r="A36" i="1"/>
  <c r="C35" i="1"/>
  <c r="D35" i="1"/>
  <c r="E35" i="1"/>
  <c r="F35" i="1"/>
  <c r="G35" i="1"/>
  <c r="H35" i="1"/>
  <c r="I35" i="1"/>
  <c r="J35" i="1"/>
  <c r="K35" i="1"/>
  <c r="L35" i="1"/>
  <c r="B35" i="1"/>
  <c r="J4" i="1"/>
  <c r="K4" i="1"/>
  <c r="L4" i="1"/>
  <c r="C4" i="1"/>
  <c r="D4" i="1"/>
  <c r="E4" i="1"/>
  <c r="F4" i="1"/>
  <c r="G4" i="1"/>
  <c r="H4" i="1"/>
  <c r="B31" i="1"/>
  <c r="H5" i="1" s="1"/>
  <c r="H8" i="1" s="1"/>
  <c r="H9" i="1" s="1"/>
  <c r="L5" i="1" l="1"/>
  <c r="L8" i="1" s="1"/>
  <c r="L9" i="1" s="1"/>
  <c r="F5" i="1"/>
  <c r="F8" i="1" s="1"/>
  <c r="F9" i="1" s="1"/>
  <c r="D5" i="1"/>
  <c r="D8" i="1" s="1"/>
  <c r="D9" i="1" s="1"/>
  <c r="K5" i="1"/>
  <c r="K8" i="1" s="1"/>
  <c r="K9" i="1" s="1"/>
  <c r="G5" i="1"/>
  <c r="G8" i="1" s="1"/>
  <c r="G9" i="1" s="1"/>
  <c r="E5" i="1"/>
  <c r="E8" i="1" s="1"/>
  <c r="E9" i="1" s="1"/>
  <c r="C5" i="1"/>
  <c r="C8" i="1" s="1"/>
  <c r="C9" i="1" s="1"/>
  <c r="J5" i="1"/>
  <c r="J8" i="1" s="1"/>
  <c r="J9" i="1" s="1"/>
  <c r="B23" i="1"/>
  <c r="C12" i="1" l="1"/>
  <c r="C13" i="1" s="1"/>
  <c r="C14" i="1" s="1"/>
  <c r="C15" i="1" s="1"/>
  <c r="C36" i="1" s="1"/>
  <c r="E12" i="1"/>
  <c r="E13" i="1" s="1"/>
  <c r="E14" i="1" s="1"/>
  <c r="E15" i="1" s="1"/>
  <c r="E36" i="1" s="1"/>
  <c r="H12" i="1"/>
  <c r="H13" i="1" s="1"/>
  <c r="H14" i="1" s="1"/>
  <c r="H15" i="1" s="1"/>
  <c r="H36" i="1" s="1"/>
  <c r="J12" i="1"/>
  <c r="J13" i="1" s="1"/>
  <c r="J14" i="1" s="1"/>
  <c r="J15" i="1" s="1"/>
  <c r="J36" i="1" s="1"/>
  <c r="K12" i="1"/>
  <c r="K13" i="1" s="1"/>
  <c r="K14" i="1" s="1"/>
  <c r="K15" i="1" s="1"/>
  <c r="K36" i="1" s="1"/>
  <c r="L12" i="1"/>
  <c r="L13" i="1" s="1"/>
  <c r="L14" i="1" s="1"/>
  <c r="L15" i="1" s="1"/>
  <c r="L36" i="1" s="1"/>
  <c r="D12" i="1"/>
  <c r="D13" i="1" s="1"/>
  <c r="D14" i="1" s="1"/>
  <c r="D15" i="1" s="1"/>
  <c r="D36" i="1" s="1"/>
  <c r="G12" i="1"/>
  <c r="G13" i="1" s="1"/>
  <c r="F12" i="1"/>
  <c r="F13" i="1" s="1"/>
  <c r="F14" i="1" s="1"/>
  <c r="F15" i="1" s="1"/>
  <c r="F36" i="1" s="1"/>
  <c r="I12" i="1"/>
  <c r="I13" i="1" s="1"/>
  <c r="I4" i="1"/>
  <c r="G14" i="1" l="1"/>
  <c r="G15" i="1" s="1"/>
  <c r="G36" i="1" s="1"/>
  <c r="I5" i="1"/>
  <c r="I14" i="1" s="1"/>
  <c r="I15" i="1" s="1"/>
  <c r="I36" i="1" s="1"/>
  <c r="I8" i="1" l="1"/>
  <c r="I9" i="1" s="1"/>
</calcChain>
</file>

<file path=xl/comments1.xml><?xml version="1.0" encoding="utf-8"?>
<comments xmlns="http://schemas.openxmlformats.org/spreadsheetml/2006/main">
  <authors>
    <author>Ida Nordin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Ida Nordin:</t>
        </r>
        <r>
          <rPr>
            <sz val="9"/>
            <color indexed="81"/>
            <rFont val="Tahoma"/>
            <charset val="1"/>
          </rPr>
          <t xml:space="preserve">
från graph deltachange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Ida Nordin:</t>
        </r>
        <r>
          <rPr>
            <sz val="9"/>
            <color indexed="81"/>
            <rFont val="Tahoma"/>
            <charset val="1"/>
          </rPr>
          <t xml:space="preserve">
here from ghg.gms files, for each scenario. On "all" 2021-09-13</t>
        </r>
      </text>
    </comment>
  </commentList>
</comments>
</file>

<file path=xl/sharedStrings.xml><?xml version="1.0" encoding="utf-8"?>
<sst xmlns="http://schemas.openxmlformats.org/spreadsheetml/2006/main" count="43" uniqueCount="39">
  <si>
    <t>delta ghg</t>
  </si>
  <si>
    <t>Total Y</t>
  </si>
  <si>
    <t>locations</t>
  </si>
  <si>
    <t>mc (x-(x-1))/y (sek)</t>
  </si>
  <si>
    <t>2019 prices , riksbank.se 1 eur 2019= 10,3697 sek</t>
  </si>
  <si>
    <t xml:space="preserve">eur to sek </t>
  </si>
  <si>
    <t>mc(eur) per ghg</t>
  </si>
  <si>
    <t>mc(sek) per ghg</t>
  </si>
  <si>
    <t>GHG(kg)</t>
  </si>
  <si>
    <t>Energy in Sweden Facts and Figures 2021, 2019 level , sek/m3,</t>
  </si>
  <si>
    <t>p_0, sek/m3</t>
  </si>
  <si>
    <t>productin between each 10% step</t>
  </si>
  <si>
    <t>m3  gasoline per m3 ethanol</t>
  </si>
  <si>
    <t>energy_ekv("gas") =32.76;</t>
  </si>
  <si>
    <t>energy_ekv("die") =35.28;</t>
  </si>
  <si>
    <t>energy_ekv("ethanol") =21.24;</t>
  </si>
  <si>
    <t>*  Using table 14 in https://www.energimyndigheten.se/globalassets/statistik/transport/transportsektorns-energianvandning-2016.pdf,</t>
  </si>
  <si>
    <t>Gj per m3</t>
  </si>
  <si>
    <t>delta ghg per y</t>
  </si>
  <si>
    <t>net cost per m3 eth</t>
  </si>
  <si>
    <t>eur per kg ghg</t>
  </si>
  <si>
    <t>EUR per tonne ghg</t>
  </si>
  <si>
    <t>With inclusion of reduced gasoline costs</t>
  </si>
  <si>
    <t>co2 tax, sek/l 2018</t>
  </si>
  <si>
    <t>Table</t>
  </si>
  <si>
    <t>Scen</t>
  </si>
  <si>
    <t>0ab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</si>
  <si>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</si>
  <si>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</si>
  <si>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</si>
  <si>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</si>
  <si>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</si>
  <si>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</si>
  <si>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</si>
  <si>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</si>
  <si>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</si>
  <si>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</si>
  <si>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in eur/l</t>
  </si>
  <si>
    <t>gain in reduced gasoline costs(per m3 eth)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</si>
</sst>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/>
    <xf numFmtId="49" fontId="0" fillId="0" borderId="0" xfId="0" applyNumberFormat="1"/>
    <xf numFmtId="49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 per tonne ghg - corrected graph!!!!! oops</a:t>
            </a:r>
            <a:r>
              <a:rPr lang="en-US" baseline="0"/>
              <a:t> not in publication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Blad1!$B$41</c:f>
              <c:strCache>
                <c:ptCount val="1"/>
                <c:pt idx="0">
                  <c:v>EUR per tonne ghg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Blad1!$A$42:$A$52</c15:sqref>
                  </c15:fullRef>
                </c:ext>
              </c:extLst>
              <c:f>Blad1!$A$43:$A$52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Blad1!$B$42:$B$52</c15:sqref>
                  </c15:fullRef>
                </c:ext>
              </c:extLst>
              <c:f>Blad1!$B$43:$B$52</c:f>
              <c:numCache>
                <c:formatCode>General</c:formatCode>
                <c:ptCount val="10"/>
                <c:pt idx="0">
                  <c:v>168.00824130853385</c:v>
                </c:pt>
                <c:pt idx="1">
                  <c:v>218.85100469841012</c:v>
                </c:pt>
                <c:pt idx="2">
                  <c:v>229.46782491692306</c:v>
                </c:pt>
                <c:pt idx="3">
                  <c:v>213.0359900613596</c:v>
                </c:pt>
                <c:pt idx="4">
                  <c:v>296.02444069228778</c:v>
                </c:pt>
                <c:pt idx="5">
                  <c:v>290.48448922418174</c:v>
                </c:pt>
                <c:pt idx="6">
                  <c:v>257.79954199658556</c:v>
                </c:pt>
                <c:pt idx="7">
                  <c:v>344.72067357021774</c:v>
                </c:pt>
                <c:pt idx="8">
                  <c:v>420.11083075359045</c:v>
                </c:pt>
                <c:pt idx="9">
                  <c:v>527.72943099999316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1-42B1-8419-864D3DE3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44832"/>
        <c:axId val="653546800"/>
      </c:barChart>
      <c:catAx>
        <c:axId val="6535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53546800"/>
        <c:crosses val="autoZero"/>
        <c:auto val="1"/>
        <c:lblAlgn val="ctr"/>
        <c:lblOffset val="100"/>
        <c:noMultiLvlLbl val="0"/>
      </c:catAx>
      <c:valAx>
        <c:axId val="653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535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1190625</xdr:colOff>
      <xdr:row>36</xdr:row>
      <xdr:rowOff>180975</xdr:rowOff>
    </xdr:from>
    <xdr:to>
      <xdr:col>9</xdr:col>
      <xdr:colOff>76200</xdr:colOff>
      <xdr:row>51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52</xdr:row>
      <xdr:rowOff>0</xdr:rowOff>
    </xdr:from>
    <xdr:to>
      <xdr:col>6</xdr:col>
      <xdr:colOff>498364</xdr:colOff>
      <xdr:row>66</xdr:row>
      <xdr:rowOff>88631</xdr:rowOff>
    </xdr:to>
    <xdr:pic>
      <xdr:nvPicPr>
        <xdr:cNvPr id="3" name="Bildobjekt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6225" y="1020127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2"/>
  <sheetViews>
    <sheetView tabSelected="1" workbookViewId="0">
      <selection activeCell="G8" sqref="G8"/>
    </sheetView>
  </sheetViews>
  <sheetFormatPr defaultRowHeight="15" x14ac:dyDescent="0.25"/>
  <cols>
    <col min="1" max="7" width="20.42578125" customWidth="1"/>
    <col min="8" max="8" width="13.28515625" customWidth="1"/>
    <col min="9" max="9" width="10.7109375" bestFit="1" customWidth="1"/>
    <col min="12" max="12" width="10.7109375" bestFit="1" customWidth="1"/>
    <col min="17" max="17" width="12" customWidth="1"/>
  </cols>
  <sheetData>
    <row r="1" spans="1:12" x14ac:dyDescent="0.25"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</row>
    <row r="2" spans="1:12" x14ac:dyDescent="0.25">
      <c r="A2" t="s">
        <v>3</v>
      </c>
      <c r="D2">
        <v>10309.332416585001</v>
      </c>
      <c r="E2">
        <v>10817.855485692</v>
      </c>
      <c r="F2">
        <v>10928.057647379799</v>
      </c>
      <c r="G2">
        <v>10764.718095958</v>
      </c>
      <c r="H2">
        <v>11637.123143967499</v>
      </c>
      <c r="I2">
        <v>11248.615076562201</v>
      </c>
      <c r="J2">
        <v>12257.522683146801</v>
      </c>
      <c r="K2">
        <v>12911.0379723553</v>
      </c>
      <c r="L2">
        <v>14163.815230087301</v>
      </c>
    </row>
    <row r="3" spans="1:12" x14ac:dyDescent="0.25">
      <c r="A3" t="s">
        <v>8</v>
      </c>
      <c r="C3">
        <v>-153556993.85918599</v>
      </c>
      <c r="D3">
        <v>-305051564.30796897</v>
      </c>
      <c r="E3">
        <v>-456483851.43459803</v>
      </c>
      <c r="F3">
        <v>-608505558.49531198</v>
      </c>
      <c r="G3">
        <v>-760539040.61192405</v>
      </c>
      <c r="H3">
        <v>-915472017</v>
      </c>
      <c r="I3">
        <v>-1068248749</v>
      </c>
      <c r="J3">
        <v>-1224838843.41382</v>
      </c>
      <c r="K3">
        <v>-1375830156</v>
      </c>
      <c r="L3">
        <v>-1530369169</v>
      </c>
    </row>
    <row r="4" spans="1:12" x14ac:dyDescent="0.25">
      <c r="A4" t="s">
        <v>0</v>
      </c>
      <c r="C4">
        <f t="shared" ref="C4:H4" si="0">C3-B3</f>
        <v>-153556993.85918599</v>
      </c>
      <c r="D4">
        <f t="shared" si="0"/>
        <v>-151494570.44878298</v>
      </c>
      <c r="E4">
        <f t="shared" si="0"/>
        <v>-151432287.12662905</v>
      </c>
      <c r="F4">
        <f t="shared" si="0"/>
        <v>-152021707.06071395</v>
      </c>
      <c r="G4">
        <f t="shared" si="0"/>
        <v>-152033482.11661208</v>
      </c>
      <c r="H4">
        <f t="shared" si="0"/>
        <v>-154932976.38807595</v>
      </c>
      <c r="I4">
        <f>I3-H3</f>
        <v>-152776732</v>
      </c>
      <c r="J4">
        <f t="shared" ref="J4:K4" si="1">J3-I3</f>
        <v>-156590094.41382003</v>
      </c>
      <c r="K4">
        <f t="shared" si="1"/>
        <v>-150991312.58617997</v>
      </c>
      <c r="L4">
        <f>L3-K3</f>
        <v>-154539013</v>
      </c>
    </row>
    <row r="5" spans="1:12" x14ac:dyDescent="0.25">
      <c r="A5" t="s">
        <v>18</v>
      </c>
      <c r="C5">
        <f t="shared" ref="C5:H5" si="2">C4/$B$31</f>
        <v>-1023.7132923945733</v>
      </c>
      <c r="D5">
        <f t="shared" si="2"/>
        <v>-1009.9638029918865</v>
      </c>
      <c r="E5">
        <f t="shared" si="2"/>
        <v>-1009.5485808441937</v>
      </c>
      <c r="F5">
        <f t="shared" si="2"/>
        <v>-1013.4780470714263</v>
      </c>
      <c r="G5">
        <f t="shared" si="2"/>
        <v>-1013.5565474440805</v>
      </c>
      <c r="H5">
        <f t="shared" si="2"/>
        <v>-1032.8865092538397</v>
      </c>
      <c r="I5">
        <f>I4/$B$31</f>
        <v>-1018.5115466666666</v>
      </c>
      <c r="J5">
        <f t="shared" ref="J5:L5" si="3">J4/$B$31</f>
        <v>-1043.9339627588001</v>
      </c>
      <c r="K5">
        <f t="shared" si="3"/>
        <v>-1006.6087505745331</v>
      </c>
      <c r="L5">
        <f t="shared" si="3"/>
        <v>-1030.2600866666667</v>
      </c>
    </row>
    <row r="8" spans="1:12" x14ac:dyDescent="0.25">
      <c r="A8" t="s">
        <v>7</v>
      </c>
      <c r="C8">
        <f>C2/-C5</f>
        <v>0</v>
      </c>
      <c r="D8">
        <f>D2/-D5</f>
        <v>10.207625645636947</v>
      </c>
      <c r="E8">
        <f>E2/-E5</f>
        <v>10.715537311385264</v>
      </c>
      <c r="F8">
        <f>F2/-F5</f>
        <v>10.782727538063416</v>
      </c>
      <c r="G8">
        <f>G2/-G5</f>
        <v>10.620737563290129</v>
      </c>
      <c r="H8">
        <f t="shared" ref="H8" si="4">H2/-H5</f>
        <v>11.266603871488449</v>
      </c>
      <c r="I8">
        <f>I2/-I5</f>
        <v>11.044170400793297</v>
      </c>
      <c r="J8">
        <f t="shared" ref="J8:L8" si="5">J2/-J5</f>
        <v>11.741664818293577</v>
      </c>
      <c r="K8">
        <f t="shared" si="5"/>
        <v>12.826272337674574</v>
      </c>
      <c r="L8">
        <f t="shared" si="5"/>
        <v>13.747805445820307</v>
      </c>
    </row>
    <row r="9" spans="1:12" x14ac:dyDescent="0.25">
      <c r="A9" t="s">
        <v>6</v>
      </c>
      <c r="C9">
        <f t="shared" ref="C9:H9" si="6">C8/$B$17</f>
        <v>0</v>
      </c>
      <c r="D9">
        <f t="shared" si="6"/>
        <v>0.9843703912009939</v>
      </c>
      <c r="E9">
        <f t="shared" si="6"/>
        <v>1.0333507537715907</v>
      </c>
      <c r="F9">
        <f t="shared" si="6"/>
        <v>1.0398302301959956</v>
      </c>
      <c r="G9">
        <f t="shared" si="6"/>
        <v>1.0242087585262958</v>
      </c>
      <c r="H9">
        <f t="shared" si="6"/>
        <v>1.0864927501748796</v>
      </c>
      <c r="I9">
        <f>I8/$B$17</f>
        <v>1.0650424217473309</v>
      </c>
      <c r="J9">
        <f t="shared" ref="J9:L9" si="7">J8/$B$17</f>
        <v>1.1323051600618703</v>
      </c>
      <c r="K9">
        <f t="shared" si="7"/>
        <v>1.2368990749659656</v>
      </c>
      <c r="L9">
        <f t="shared" si="7"/>
        <v>1.3257669407813444</v>
      </c>
    </row>
    <row r="11" spans="1:12" x14ac:dyDescent="0.25">
      <c r="A11" t="s">
        <v>22</v>
      </c>
    </row>
    <row r="12" spans="1:12" s="4" customFormat="1" x14ac:dyDescent="0.25">
      <c r="A12" s="4" t="s">
        <v>38</v>
      </c>
      <c r="C12" s="4">
        <f t="shared" ref="C12:L12" si="8">$B$23*($B$19-$B$20*1000)/$B$17</f>
        <v>822.18619399058571</v>
      </c>
      <c r="D12" s="4">
        <f t="shared" si="8"/>
        <v>822.18619399058571</v>
      </c>
      <c r="E12" s="4">
        <f t="shared" si="8"/>
        <v>822.18619399058571</v>
      </c>
      <c r="F12" s="4">
        <f t="shared" si="8"/>
        <v>822.18619399058571</v>
      </c>
      <c r="G12" s="4">
        <f t="shared" si="8"/>
        <v>822.18619399058571</v>
      </c>
      <c r="H12" s="4">
        <f t="shared" si="8"/>
        <v>822.18619399058571</v>
      </c>
      <c r="I12" s="4">
        <f t="shared" si="8"/>
        <v>822.18619399058571</v>
      </c>
      <c r="J12" s="4">
        <f t="shared" si="8"/>
        <v>822.18619399058571</v>
      </c>
      <c r="K12" s="4">
        <f t="shared" si="8"/>
        <v>822.18619399058571</v>
      </c>
      <c r="L12" s="4">
        <f t="shared" si="8"/>
        <v>822.18619399058571</v>
      </c>
    </row>
    <row r="13" spans="1:12" s="4" customFormat="1" x14ac:dyDescent="0.25">
      <c r="A13" s="4" t="s">
        <v>19</v>
      </c>
      <c r="C13" s="4">
        <f>C2/$B$17-C12</f>
        <v>-822.18619399058571</v>
      </c>
      <c r="D13" s="4">
        <f>D2/$B$17-D12</f>
        <v>171.99226985938117</v>
      </c>
      <c r="E13" s="4">
        <f>E2/$B$17-E12</f>
        <v>221.0315929938015</v>
      </c>
      <c r="F13" s="4">
        <f>F2/$B$17-F12</f>
        <v>231.65891699428357</v>
      </c>
      <c r="G13" s="4">
        <f>G2/$B$17-G12</f>
        <v>215.90729916331452</v>
      </c>
      <c r="H13" s="4">
        <f t="shared" ref="H13" si="9">H2/$B$17-H12</f>
        <v>300.0375100671497</v>
      </c>
      <c r="I13" s="4">
        <f>I2/$B$17-I12</f>
        <v>262.57181024890065</v>
      </c>
      <c r="J13" s="4">
        <f t="shared" ref="J13:L13" si="10">J2/$B$17-J12</f>
        <v>359.86561880504019</v>
      </c>
      <c r="K13" s="4">
        <f t="shared" si="10"/>
        <v>422.88723844770084</v>
      </c>
      <c r="L13" s="4">
        <f t="shared" si="10"/>
        <v>543.69856931860363</v>
      </c>
    </row>
    <row r="14" spans="1:12" s="4" customFormat="1" x14ac:dyDescent="0.25">
      <c r="A14" s="4" t="s">
        <v>20</v>
      </c>
      <c r="C14" s="4">
        <f t="shared" ref="C14:H14" si="11">C13/-C5</f>
        <v>-0.80314107484860875</v>
      </c>
      <c r="D14" s="4">
        <f t="shared" si="11"/>
        <v>0.17029547925368851</v>
      </c>
      <c r="E14" s="4">
        <f t="shared" si="11"/>
        <v>0.21894101699293447</v>
      </c>
      <c r="F14" s="4">
        <f t="shared" si="11"/>
        <v>0.22857813019600323</v>
      </c>
      <c r="G14" s="4">
        <f t="shared" si="11"/>
        <v>0.21301949033605988</v>
      </c>
      <c r="H14" s="4">
        <f t="shared" si="11"/>
        <v>0.29048448922418174</v>
      </c>
      <c r="I14" s="4">
        <f>I13/-I5</f>
        <v>0.25779954199658556</v>
      </c>
      <c r="J14" s="4">
        <f t="shared" ref="J14:L14" si="12">J13/-J5</f>
        <v>0.34472067357021774</v>
      </c>
      <c r="K14" s="4">
        <f t="shared" si="12"/>
        <v>0.42011083075359046</v>
      </c>
      <c r="L14" s="4">
        <f t="shared" si="12"/>
        <v>0.52772943099999314</v>
      </c>
    </row>
    <row r="15" spans="1:12" s="4" customFormat="1" x14ac:dyDescent="0.25">
      <c r="A15" s="4" t="s">
        <v>21</v>
      </c>
      <c r="C15" s="4">
        <f t="shared" ref="C15:H15" si="13">C14*1000</f>
        <v>-803.1410748486087</v>
      </c>
      <c r="D15" s="4">
        <f t="shared" si="13"/>
        <v>170.29547925368851</v>
      </c>
      <c r="E15" s="4">
        <f t="shared" si="13"/>
        <v>218.94101699293446</v>
      </c>
      <c r="F15" s="4">
        <f t="shared" si="13"/>
        <v>228.57813019600323</v>
      </c>
      <c r="G15" s="4">
        <f t="shared" si="13"/>
        <v>213.01949033605987</v>
      </c>
      <c r="H15" s="4">
        <f t="shared" si="13"/>
        <v>290.48448922418174</v>
      </c>
      <c r="I15" s="4">
        <f>I14*1000</f>
        <v>257.79954199658556</v>
      </c>
      <c r="J15" s="4">
        <f t="shared" ref="J15:L15" si="14">J14*1000</f>
        <v>344.72067357021774</v>
      </c>
      <c r="K15" s="4">
        <f t="shared" si="14"/>
        <v>420.11083075359045</v>
      </c>
      <c r="L15" s="4">
        <f t="shared" si="14"/>
        <v>527.72943099999316</v>
      </c>
    </row>
    <row r="16" spans="1:12" ht="38.25" x14ac:dyDescent="0.25">
      <c r="A16" s="3" t="s">
        <v>4</v>
      </c>
      <c r="B16" s="3"/>
      <c r="C16" s="3"/>
      <c r="D16" s="3"/>
      <c r="E16" s="3"/>
      <c r="F16" s="3"/>
      <c r="G16" s="3"/>
    </row>
    <row r="17" spans="1:21" x14ac:dyDescent="0.25">
      <c r="A17" t="s">
        <v>5</v>
      </c>
      <c r="B17">
        <v>10.3697</v>
      </c>
    </row>
    <row r="18" spans="1:21" x14ac:dyDescent="0.25">
      <c r="A18" t="s">
        <v>9</v>
      </c>
    </row>
    <row r="19" spans="1:21" x14ac:dyDescent="0.25">
      <c r="A19" t="s">
        <v>10</v>
      </c>
      <c r="B19">
        <v>15770</v>
      </c>
    </row>
    <row r="20" spans="1:21" x14ac:dyDescent="0.25">
      <c r="A20" t="s">
        <v>23</v>
      </c>
      <c r="B20">
        <v>2.62</v>
      </c>
      <c r="U20" s="2"/>
    </row>
    <row r="21" spans="1:21" x14ac:dyDescent="0.25">
      <c r="A21" t="s">
        <v>37</v>
      </c>
      <c r="B21">
        <f>B20/B17</f>
        <v>0.25265918975476631</v>
      </c>
      <c r="U21" s="2"/>
    </row>
    <row r="22" spans="1:21" x14ac:dyDescent="0.25">
      <c r="A22" t="s">
        <v>16</v>
      </c>
      <c r="U22" s="2"/>
    </row>
    <row r="23" spans="1:21" x14ac:dyDescent="0.25">
      <c r="A23" t="s">
        <v>12</v>
      </c>
      <c r="B23">
        <f>B28/B26</f>
        <v>0.64835164835164838</v>
      </c>
    </row>
    <row r="25" spans="1:21" x14ac:dyDescent="0.25">
      <c r="A25" t="s">
        <v>17</v>
      </c>
    </row>
    <row r="26" spans="1:21" x14ac:dyDescent="0.25">
      <c r="A26" t="s">
        <v>13</v>
      </c>
      <c r="B26">
        <v>32.76</v>
      </c>
    </row>
    <row r="27" spans="1:21" x14ac:dyDescent="0.25">
      <c r="A27" t="s">
        <v>14</v>
      </c>
    </row>
    <row r="28" spans="1:21" x14ac:dyDescent="0.25">
      <c r="A28" t="s">
        <v>15</v>
      </c>
      <c r="B28">
        <v>21.24</v>
      </c>
    </row>
    <row r="30" spans="1:21" x14ac:dyDescent="0.25">
      <c r="A30" t="s">
        <v>1</v>
      </c>
      <c r="B30" t="s">
        <v>2</v>
      </c>
      <c r="C30">
        <v>329842</v>
      </c>
      <c r="D30">
        <v>360000</v>
      </c>
      <c r="E30">
        <v>360000</v>
      </c>
      <c r="F30">
        <v>360000</v>
      </c>
      <c r="G30">
        <v>90158</v>
      </c>
    </row>
    <row r="31" spans="1:21" x14ac:dyDescent="0.25">
      <c r="A31" t="s">
        <v>11</v>
      </c>
      <c r="B31" s="2">
        <f>SUM(C30:G30)/10</f>
        <v>150000</v>
      </c>
    </row>
    <row r="34" spans="1:12" x14ac:dyDescent="0.25">
      <c r="A34" s="2" t="s">
        <v>24</v>
      </c>
    </row>
    <row r="35" spans="1:12" x14ac:dyDescent="0.25">
      <c r="A35" s="5" t="s">
        <v>25</v>
      </c>
      <c r="B35" s="5">
        <f>B1</f>
        <v>0</v>
      </c>
      <c r="C35" s="6">
        <f t="shared" ref="C35:L35" si="15">C1</f>
        <v>0.1</v>
      </c>
      <c r="D35" s="6">
        <f t="shared" si="15"/>
        <v>0.2</v>
      </c>
      <c r="E35" s="6">
        <f t="shared" si="15"/>
        <v>0.3</v>
      </c>
      <c r="F35" s="6">
        <f t="shared" si="15"/>
        <v>0.4</v>
      </c>
      <c r="G35" s="6">
        <f t="shared" si="15"/>
        <v>0.5</v>
      </c>
      <c r="H35" s="6">
        <f t="shared" si="15"/>
        <v>0.6</v>
      </c>
      <c r="I35" s="6">
        <f t="shared" si="15"/>
        <v>0.7</v>
      </c>
      <c r="J35" s="6">
        <f t="shared" si="15"/>
        <v>0.8</v>
      </c>
      <c r="K35" s="6">
        <f t="shared" si="15"/>
        <v>0.9</v>
      </c>
      <c r="L35" s="6">
        <f t="shared" si="15"/>
        <v>1</v>
      </c>
    </row>
    <row r="36" spans="1:12" x14ac:dyDescent="0.25">
      <c r="A36" t="str">
        <f>A15</f>
        <v>EUR per tonne ghg</v>
      </c>
      <c r="B36">
        <f t="shared" ref="B36:L36" si="16">B15</f>
        <v>0</v>
      </c>
      <c r="C36">
        <f t="shared" si="16"/>
        <v>-803.1410748486087</v>
      </c>
      <c r="D36">
        <f t="shared" si="16"/>
        <v>170.29547925368851</v>
      </c>
      <c r="E36">
        <f t="shared" si="16"/>
        <v>218.94101699293446</v>
      </c>
      <c r="F36">
        <f t="shared" si="16"/>
        <v>228.57813019600323</v>
      </c>
      <c r="G36">
        <f t="shared" si="16"/>
        <v>213.01949033605987</v>
      </c>
      <c r="H36">
        <f t="shared" si="16"/>
        <v>290.48448922418174</v>
      </c>
      <c r="I36">
        <f t="shared" si="16"/>
        <v>257.79954199658556</v>
      </c>
      <c r="J36">
        <f t="shared" si="16"/>
        <v>344.72067357021774</v>
      </c>
      <c r="K36">
        <f t="shared" si="16"/>
        <v>420.11083075359045</v>
      </c>
      <c r="L36">
        <f t="shared" si="16"/>
        <v>527.72943099999316</v>
      </c>
    </row>
    <row r="38" spans="1:12" x14ac:dyDescent="0.25">
      <c r="A38" t="s">
        <v>25</v>
      </c>
      <c r="B38">
        <v>0</v>
      </c>
      <c r="C38">
        <v>0.1</v>
      </c>
      <c r="D38">
        <v>0.2</v>
      </c>
      <c r="E38">
        <v>0.3</v>
      </c>
      <c r="F38">
        <v>0.4</v>
      </c>
      <c r="G38">
        <v>0.5</v>
      </c>
      <c r="H38">
        <v>0.6</v>
      </c>
      <c r="I38">
        <v>0.7</v>
      </c>
      <c r="J38">
        <v>0.8</v>
      </c>
      <c r="K38">
        <v>0.9</v>
      </c>
      <c r="L38">
        <v>1</v>
      </c>
    </row>
    <row r="39" spans="1:12" x14ac:dyDescent="0.25">
      <c r="A39" t="s">
        <v>21</v>
      </c>
      <c r="B39">
        <v>0</v>
      </c>
      <c r="C39">
        <v>168.00824130853385</v>
      </c>
      <c r="D39">
        <v>218.85100469841012</v>
      </c>
      <c r="E39">
        <v>229.46782491692306</v>
      </c>
      <c r="F39">
        <v>213.0359900613596</v>
      </c>
      <c r="G39">
        <v>296.02444069228778</v>
      </c>
      <c r="H39">
        <v>290.48448922418174</v>
      </c>
      <c r="I39">
        <v>257.79954199658556</v>
      </c>
      <c r="J39">
        <v>344.72067357021774</v>
      </c>
      <c r="K39">
        <v>420.11083075359045</v>
      </c>
      <c r="L39">
        <v>527.72943099999316</v>
      </c>
    </row>
    <row r="41" spans="1:12" x14ac:dyDescent="0.25">
      <c r="A41" s="5" t="s">
        <v>25</v>
      </c>
      <c r="B41" t="s">
        <v>21</v>
      </c>
    </row>
    <row r="42" spans="1:12" x14ac:dyDescent="0.25">
      <c r="A42" s="5" t="s">
        <v>26</v>
      </c>
      <c r="B42">
        <v>0</v>
      </c>
    </row>
    <row r="43" spans="1:12" x14ac:dyDescent="0.25">
      <c r="A43" s="5" t="s">
        <v>27</v>
      </c>
      <c r="B43">
        <v>168.00824130853385</v>
      </c>
    </row>
    <row r="44" spans="1:12" x14ac:dyDescent="0.25">
      <c r="A44" s="5" t="s">
        <v>28</v>
      </c>
      <c r="B44">
        <v>218.85100469841012</v>
      </c>
    </row>
    <row r="45" spans="1:12" x14ac:dyDescent="0.25">
      <c r="A45" s="5" t="s">
        <v>29</v>
      </c>
      <c r="B45">
        <v>229.46782491692306</v>
      </c>
    </row>
    <row r="46" spans="1:12" x14ac:dyDescent="0.25">
      <c r="A46" s="5" t="s">
        <v>30</v>
      </c>
      <c r="B46">
        <v>213.0359900613596</v>
      </c>
    </row>
    <row r="47" spans="1:12" x14ac:dyDescent="0.25">
      <c r="A47" s="5" t="s">
        <v>31</v>
      </c>
      <c r="B47">
        <v>296.02444069228778</v>
      </c>
    </row>
    <row r="48" spans="1:12" x14ac:dyDescent="0.25">
      <c r="A48" s="5" t="s">
        <v>32</v>
      </c>
      <c r="B48">
        <v>290.48448922418174</v>
      </c>
    </row>
    <row r="49" spans="1:2" x14ac:dyDescent="0.25">
      <c r="A49" s="5" t="s">
        <v>33</v>
      </c>
      <c r="B49">
        <v>257.79954199658556</v>
      </c>
    </row>
    <row r="50" spans="1:2" x14ac:dyDescent="0.25">
      <c r="A50" s="5" t="s">
        <v>34</v>
      </c>
      <c r="B50">
        <v>344.72067357021774</v>
      </c>
    </row>
    <row r="51" spans="1:2" x14ac:dyDescent="0.25">
      <c r="A51" s="5" t="s">
        <v>35</v>
      </c>
      <c r="B51">
        <v>420.11083075359045</v>
      </c>
    </row>
    <row r="52" spans="1:2" x14ac:dyDescent="0.25">
      <c r="A52" s="5" t="s">
        <v>36</v>
      </c>
      <c r="B52">
        <v>527.72943099999316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Nordin</dc:creator>
  <cp:lastModifiedBy>Ida Nordin</cp:lastModifiedBy>
  <dcterms:created xsi:type="dcterms:W3CDTF">2021-07-16T09:19:13Z</dcterms:created>
  <dcterms:modified xsi:type="dcterms:W3CDTF">2021-10-28T08:39:30Z</dcterms:modified>
</cp:coreProperties>
</file>