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a\biofuel_location\data\"/>
    </mc:Choice>
  </mc:AlternateContent>
  <bookViews>
    <workbookView xWindow="0" yWindow="0" windowWidth="28800" windowHeight="12300"/>
  </bookViews>
  <sheets>
    <sheet name="Harbor" sheetId="1" r:id="rId1"/>
    <sheet name="Sheet2" sheetId="3" r:id="rId2"/>
    <sheet name="Sheet1" sheetId="2" r:id="rId3"/>
  </sheets>
  <definedNames>
    <definedName name="_xlnm._FilterDatabase" localSheetId="0" hidden="1">Harbor!$A$1:$H$31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3" l="1"/>
  <c r="L11" i="3" s="1"/>
  <c r="J10" i="3"/>
  <c r="L10" i="3" s="1"/>
  <c r="J9" i="3"/>
  <c r="L9" i="3" s="1"/>
  <c r="J8" i="3"/>
  <c r="L8" i="3" s="1"/>
  <c r="J7" i="3"/>
  <c r="L7" i="3" s="1"/>
  <c r="J6" i="3"/>
  <c r="L6" i="3" s="1"/>
  <c r="J5" i="3"/>
  <c r="L5" i="3" s="1"/>
  <c r="J4" i="3"/>
  <c r="L4" i="3" s="1"/>
  <c r="K11" i="2" l="1"/>
  <c r="J11" i="2"/>
  <c r="K10" i="2"/>
  <c r="K3" i="2"/>
  <c r="K4" i="2"/>
  <c r="K5" i="2"/>
  <c r="K6" i="2"/>
  <c r="K7" i="2"/>
  <c r="K8" i="2"/>
  <c r="K9" i="2"/>
  <c r="K2" i="2"/>
  <c r="J10" i="2"/>
  <c r="J3" i="2"/>
  <c r="J4" i="2"/>
  <c r="J5" i="2"/>
  <c r="J6" i="2"/>
  <c r="J7" i="2"/>
  <c r="J8" i="2"/>
  <c r="J9" i="2"/>
  <c r="J2" i="2"/>
  <c r="E44" i="2" l="1"/>
  <c r="E45" i="2"/>
  <c r="E46" i="2"/>
  <c r="E47" i="2"/>
  <c r="E48" i="2"/>
  <c r="E49" i="2"/>
  <c r="E50" i="2"/>
  <c r="E51" i="2"/>
  <c r="E43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64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13" i="2"/>
  <c r="H6" i="1"/>
  <c r="H8" i="1"/>
  <c r="H24" i="1"/>
  <c r="H26" i="1"/>
  <c r="H4" i="1"/>
  <c r="I4" i="1" s="1"/>
  <c r="G16" i="1"/>
  <c r="G20" i="1"/>
  <c r="G30" i="1"/>
  <c r="I30" i="1" s="1"/>
  <c r="G26" i="1"/>
  <c r="I26" i="1" s="1"/>
  <c r="G25" i="1"/>
  <c r="G23" i="1"/>
  <c r="G19" i="1"/>
  <c r="G18" i="1"/>
  <c r="G17" i="1"/>
  <c r="G15" i="1"/>
  <c r="G10" i="1"/>
  <c r="G12" i="1"/>
  <c r="G13" i="1"/>
  <c r="G11" i="1"/>
  <c r="G8" i="1"/>
  <c r="G6" i="1"/>
  <c r="G7" i="1"/>
  <c r="G5" i="1"/>
  <c r="G3" i="1"/>
  <c r="G2" i="1"/>
  <c r="G27" i="1"/>
  <c r="G24" i="1"/>
  <c r="G22" i="1"/>
  <c r="G21" i="1"/>
  <c r="E2" i="1"/>
  <c r="E28" i="1" l="1"/>
  <c r="I8" i="1"/>
  <c r="H7" i="1"/>
  <c r="I7" i="1" s="1"/>
  <c r="H14" i="1"/>
  <c r="I14" i="1" s="1"/>
  <c r="H10" i="1"/>
  <c r="I10" i="1" s="1"/>
  <c r="H11" i="1"/>
  <c r="I11" i="1" s="1"/>
  <c r="H13" i="1"/>
  <c r="I13" i="1" s="1"/>
  <c r="H12" i="1"/>
  <c r="I12" i="1" s="1"/>
  <c r="I24" i="1"/>
  <c r="H22" i="1"/>
  <c r="I22" i="1" s="1"/>
  <c r="H21" i="1"/>
  <c r="I21" i="1" s="1"/>
  <c r="H23" i="1"/>
  <c r="I23" i="1" s="1"/>
  <c r="I6" i="1"/>
  <c r="H18" i="1"/>
  <c r="I18" i="1" s="1"/>
  <c r="H17" i="1"/>
  <c r="I17" i="1" s="1"/>
  <c r="H19" i="1"/>
  <c r="I19" i="1" s="1"/>
  <c r="H20" i="1"/>
  <c r="I20" i="1" s="1"/>
  <c r="H16" i="1"/>
  <c r="I16" i="1" s="1"/>
  <c r="H15" i="1"/>
  <c r="I15" i="1" s="1"/>
  <c r="H27" i="1"/>
  <c r="I27" i="1" s="1"/>
  <c r="H5" i="1"/>
  <c r="I5" i="1" s="1"/>
  <c r="H9" i="1"/>
  <c r="I9" i="1" s="1"/>
  <c r="H25" i="1"/>
  <c r="I25" i="1" s="1"/>
  <c r="H2" i="1"/>
  <c r="I2" i="1" s="1"/>
  <c r="H3" i="1"/>
  <c r="I3" i="1" s="1"/>
  <c r="K5" i="1" l="1"/>
  <c r="K9" i="1"/>
  <c r="K13" i="1"/>
  <c r="K17" i="1"/>
  <c r="K21" i="1"/>
  <c r="K25" i="1"/>
  <c r="K6" i="1"/>
  <c r="K10" i="1"/>
  <c r="K14" i="1"/>
  <c r="K18" i="1"/>
  <c r="K22" i="1"/>
  <c r="K26" i="1"/>
  <c r="K3" i="1"/>
  <c r="K7" i="1"/>
  <c r="K11" i="1"/>
  <c r="K15" i="1"/>
  <c r="K19" i="1"/>
  <c r="K23" i="1"/>
  <c r="K27" i="1"/>
  <c r="K4" i="1"/>
  <c r="K8" i="1"/>
  <c r="K12" i="1"/>
  <c r="K16" i="1"/>
  <c r="K20" i="1"/>
  <c r="K24" i="1"/>
  <c r="I28" i="1"/>
  <c r="L15" i="1" s="1"/>
  <c r="K2" i="1"/>
  <c r="L13" i="1" l="1"/>
  <c r="L8" i="1"/>
  <c r="L24" i="1"/>
  <c r="L10" i="1"/>
  <c r="L22" i="1"/>
  <c r="L12" i="1"/>
  <c r="L20" i="1"/>
  <c r="L14" i="1"/>
  <c r="M20" i="1"/>
  <c r="L21" i="1"/>
  <c r="L23" i="1"/>
  <c r="M23" i="1" s="1"/>
  <c r="L5" i="1"/>
  <c r="L19" i="1"/>
  <c r="M19" i="1" s="1"/>
  <c r="L25" i="1"/>
  <c r="M25" i="1" s="1"/>
  <c r="L9" i="1"/>
  <c r="M9" i="1" s="1"/>
  <c r="L27" i="1"/>
  <c r="L7" i="1"/>
  <c r="M7" i="1" s="1"/>
  <c r="L11" i="1"/>
  <c r="L6" i="1"/>
  <c r="L2" i="1"/>
  <c r="M2" i="1" s="1"/>
  <c r="M15" i="1"/>
  <c r="M26" i="1"/>
  <c r="M10" i="1"/>
  <c r="L18" i="1"/>
  <c r="M18" i="1" s="1"/>
  <c r="M27" i="1"/>
  <c r="M11" i="1"/>
  <c r="M22" i="1"/>
  <c r="M6" i="1"/>
  <c r="M13" i="1"/>
  <c r="L16" i="1"/>
  <c r="M16" i="1" s="1"/>
  <c r="M12" i="1"/>
  <c r="L26" i="1"/>
  <c r="L4" i="1"/>
  <c r="M4" i="1" s="1"/>
  <c r="L3" i="1"/>
  <c r="M3" i="1" s="1"/>
  <c r="M24" i="1"/>
  <c r="M8" i="1"/>
  <c r="M14" i="1"/>
  <c r="M21" i="1"/>
  <c r="M5" i="1"/>
  <c r="L17" i="1"/>
  <c r="M17" i="1" s="1"/>
  <c r="M28" i="1" l="1"/>
</calcChain>
</file>

<file path=xl/sharedStrings.xml><?xml version="1.0" encoding="utf-8"?>
<sst xmlns="http://schemas.openxmlformats.org/spreadsheetml/2006/main" count="132" uniqueCount="87">
  <si>
    <t>KNKOD</t>
  </si>
  <si>
    <t>Södra ostkusten</t>
  </si>
  <si>
    <t>Göteborg</t>
  </si>
  <si>
    <t>Helsingborg</t>
  </si>
  <si>
    <t>Ystad</t>
  </si>
  <si>
    <t>Visby</t>
  </si>
  <si>
    <t>Trelleborg</t>
  </si>
  <si>
    <t>Nynäshamn</t>
  </si>
  <si>
    <t>Strömstad</t>
  </si>
  <si>
    <r>
      <t>Haparanda</t>
    </r>
    <r>
      <rPr>
        <sz val="8"/>
        <rFont val="Calibri"/>
        <family val="2"/>
      </rPr>
      <t>–</t>
    </r>
  </si>
  <si>
    <t>Skellefteå</t>
  </si>
  <si>
    <t>Umeå–</t>
  </si>
  <si>
    <t>Sundsvall</t>
  </si>
  <si>
    <t>Hudiksvall–</t>
  </si>
  <si>
    <t>Gävle</t>
  </si>
  <si>
    <t>Norrtälje–</t>
  </si>
  <si>
    <t>Uppsala–</t>
  </si>
  <si>
    <t>Eskilstuna</t>
  </si>
  <si>
    <t>Karlskrona–</t>
  </si>
  <si>
    <t>Malmö–</t>
  </si>
  <si>
    <t>Halmstad–</t>
  </si>
  <si>
    <t>Varberg</t>
  </si>
  <si>
    <t>Stenungsund–</t>
  </si>
  <si>
    <t>Trollhättan–</t>
  </si>
  <si>
    <t>Kristinehamn</t>
  </si>
  <si>
    <t>NUTS II</t>
  </si>
  <si>
    <t>Stockholm</t>
  </si>
  <si>
    <t>Kapellskär, grisslehamn</t>
  </si>
  <si>
    <t>oskarshamn</t>
  </si>
  <si>
    <t>Norrköping</t>
  </si>
  <si>
    <t xml:space="preserve">hamn </t>
  </si>
  <si>
    <t>SE33</t>
  </si>
  <si>
    <t>SE32</t>
  </si>
  <si>
    <t>SE31</t>
  </si>
  <si>
    <t>SE11</t>
  </si>
  <si>
    <t>SE12</t>
  </si>
  <si>
    <t>SE21</t>
  </si>
  <si>
    <t>SE22</t>
  </si>
  <si>
    <t>SE23</t>
  </si>
  <si>
    <t>passengers</t>
  </si>
  <si>
    <t>domestic freight</t>
  </si>
  <si>
    <t>international freigth</t>
  </si>
  <si>
    <t>övr</t>
  </si>
  <si>
    <r>
      <t>Haparanda</t>
    </r>
    <r>
      <rPr>
        <sz val="8"/>
        <rFont val="Calibri"/>
        <family val="2"/>
      </rPr>
      <t>–</t>
    </r>
    <r>
      <rPr>
        <sz val="8"/>
        <rFont val="Arial"/>
        <family val="2"/>
      </rPr>
      <t>Skellefteå</t>
    </r>
  </si>
  <si>
    <t>Umeå–Sundsvall</t>
  </si>
  <si>
    <t>Hudiksvall–Gävle</t>
  </si>
  <si>
    <t>Norrtälje–Nynäshamn</t>
  </si>
  <si>
    <t>Uppsala–Eskilstuna</t>
  </si>
  <si>
    <t>Karlskrona–Trelleborg</t>
  </si>
  <si>
    <t>Malmö–Helsingborg</t>
  </si>
  <si>
    <t>Halmstad–Varberg</t>
  </si>
  <si>
    <t>Stenungsund–Strömstad</t>
  </si>
  <si>
    <t>Trollhättan–Kristinehamn</t>
  </si>
  <si>
    <t>Okänd hamn</t>
  </si>
  <si>
    <t>södra ostkusten</t>
  </si>
  <si>
    <t xml:space="preserve"> 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</si>
  <si>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</si>
  <si>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</si>
  <si>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</si>
  <si>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</si>
  <si>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</si>
  <si>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</si>
  <si>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</si>
  <si>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Total</t>
  </si>
  <si>
    <t>Table 8A</t>
  </si>
  <si>
    <t>domestic</t>
  </si>
  <si>
    <t xml:space="preserve">TABLE 12 international </t>
  </si>
  <si>
    <t>total number</t>
  </si>
  <si>
    <t>per harbor</t>
  </si>
  <si>
    <t>in tonne</t>
  </si>
  <si>
    <t>Freight</t>
  </si>
  <si>
    <t>År</t>
  </si>
  <si>
    <t>Persontransporter</t>
  </si>
  <si>
    <t>Godstransporter</t>
  </si>
  <si>
    <t>Totalt</t>
  </si>
  <si>
    <t>Tabell 26 Användning av Eo2-5 för utrikes sjöfart, 2003–2011, uttryckt i 1000 m3</t>
  </si>
  <si>
    <t>Domestic</t>
  </si>
  <si>
    <t xml:space="preserve">International </t>
  </si>
  <si>
    <t>Övrigt</t>
  </si>
  <si>
    <t>Tabell 24 Användning av Eo2-5 för inrikes sjöfart år 2003–2011, uttryckt i 1 000 m3</t>
  </si>
  <si>
    <t>Added</t>
  </si>
  <si>
    <t>total person</t>
  </si>
  <si>
    <t>total gods</t>
  </si>
  <si>
    <t>Average</t>
  </si>
  <si>
    <t>Fuel passenger</t>
  </si>
  <si>
    <t>Fuel freight</t>
  </si>
  <si>
    <t>shipping_fuel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</si>
</sst>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#,##0;\-#,##0;&quot;-&quot;"/>
    <numFmt numFmtId="165" formatCode="#,##0;\-#,##0;&quot; &quot;"/>
    <numFmt numFmtId="166" formatCode="#\ ##0;\-#\ ##0;&quot;–&quot;"/>
    <numFmt numFmtId="167" formatCode="000"/>
    <numFmt numFmtId="168" formatCode="#\ ###\ ##0;\-#\ ###\ ##0;&quot;–&quot;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64" fontId="1" fillId="0" borderId="1" xfId="0" applyNumberFormat="1" applyFont="1" applyBorder="1"/>
    <xf numFmtId="164" fontId="1" fillId="0" borderId="0" xfId="0" applyNumberFormat="1" applyFont="1" applyBorder="1"/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Alignment="1">
      <alignment vertical="center"/>
    </xf>
    <xf numFmtId="166" fontId="1" fillId="0" borderId="0" xfId="0" applyNumberFormat="1" applyFont="1" applyBorder="1" applyAlignment="1">
      <alignment horizontal="right"/>
    </xf>
    <xf numFmtId="0" fontId="0" fillId="0" borderId="1" xfId="0" applyBorder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vertical="top"/>
    </xf>
    <xf numFmtId="0" fontId="1" fillId="0" borderId="0" xfId="0" applyFont="1" applyAlignment="1">
      <alignment wrapText="1"/>
    </xf>
    <xf numFmtId="168" fontId="5" fillId="0" borderId="0" xfId="0" applyNumberFormat="1" applyFont="1" applyAlignment="1">
      <alignment horizontal="right"/>
    </xf>
    <xf numFmtId="0" fontId="0" fillId="0" borderId="0" xfId="0" applyBorder="1"/>
    <xf numFmtId="168" fontId="0" fillId="0" borderId="0" xfId="0" applyNumberFormat="1"/>
    <xf numFmtId="164" fontId="5" fillId="0" borderId="0" xfId="0" applyNumberFormat="1" applyFont="1" applyAlignment="1">
      <alignment vertical="center"/>
    </xf>
    <xf numFmtId="0" fontId="5" fillId="0" borderId="0" xfId="0" applyFont="1"/>
    <xf numFmtId="168" fontId="5" fillId="0" borderId="0" xfId="0" applyNumberFormat="1" applyFont="1" applyFill="1" applyAlignment="1">
      <alignment horizontal="right"/>
    </xf>
    <xf numFmtId="168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43" fontId="0" fillId="0" borderId="0" xfId="1" applyFont="1"/>
    <xf numFmtId="43" fontId="0" fillId="0" borderId="0" xfId="0" applyNumberFormat="1"/>
    <xf numFmtId="3" fontId="0" fillId="0" borderId="0" xfId="0" applyNumberForma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L15" sqref="L15"/>
    </sheetView>
  </sheetViews>
  <sheetFormatPr defaultRowHeight="15" x14ac:dyDescent="0.25"/>
  <cols>
    <col min="8" max="8" width="20.85546875" customWidth="1"/>
    <col min="9" max="9" width="13.5703125" bestFit="1" customWidth="1"/>
    <col min="12" max="12" width="13.5703125" bestFit="1" customWidth="1"/>
  </cols>
  <sheetData>
    <row r="1" spans="1:13" x14ac:dyDescent="0.25">
      <c r="A1" t="s">
        <v>0</v>
      </c>
      <c r="B1" t="s">
        <v>30</v>
      </c>
      <c r="C1" t="s">
        <v>25</v>
      </c>
      <c r="E1" t="s">
        <v>39</v>
      </c>
      <c r="G1" t="s">
        <v>40</v>
      </c>
      <c r="H1" t="s">
        <v>41</v>
      </c>
      <c r="I1" t="s">
        <v>70</v>
      </c>
      <c r="K1" t="s">
        <v>84</v>
      </c>
      <c r="L1" t="s">
        <v>85</v>
      </c>
      <c r="M1" t="s">
        <v>86</v>
      </c>
    </row>
    <row r="2" spans="1:13" x14ac:dyDescent="0.25">
      <c r="A2">
        <v>188</v>
      </c>
      <c r="B2" s="1" t="s">
        <v>15</v>
      </c>
      <c r="C2" t="s">
        <v>34</v>
      </c>
      <c r="D2" s="5" t="s">
        <v>27</v>
      </c>
      <c r="E2">
        <f>968+929</f>
        <v>1897</v>
      </c>
      <c r="F2" s="6"/>
      <c r="G2">
        <f>Sheet2!D6/2</f>
        <v>447352.5</v>
      </c>
      <c r="H2">
        <f>Sheet2!L4</f>
        <v>4804241.666666667</v>
      </c>
      <c r="I2">
        <f t="shared" ref="I2:I27" si="0">G2+H2</f>
        <v>5251594.166666667</v>
      </c>
      <c r="K2">
        <f>E2/$E$28*Sheet1!J$11</f>
        <v>117.72725841491255</v>
      </c>
      <c r="L2">
        <f>I2/$I$28*Sheet1!K$11</f>
        <v>15.416422063815194</v>
      </c>
      <c r="M2">
        <f t="shared" ref="M2:M27" si="1">K2+L2</f>
        <v>133.14368047872776</v>
      </c>
    </row>
    <row r="3" spans="1:13" x14ac:dyDescent="0.25">
      <c r="A3">
        <v>192</v>
      </c>
      <c r="B3" s="1" t="s">
        <v>7</v>
      </c>
      <c r="C3" t="s">
        <v>34</v>
      </c>
      <c r="E3" s="9">
        <v>1639.143</v>
      </c>
      <c r="F3" s="6"/>
      <c r="G3">
        <f>Sheet2!D6/2</f>
        <v>447352.5</v>
      </c>
      <c r="H3">
        <f>Sheet2!L4</f>
        <v>4804241.666666667</v>
      </c>
      <c r="I3">
        <f t="shared" si="0"/>
        <v>5251594.166666667</v>
      </c>
      <c r="K3">
        <f>E3/$E$28*Sheet1!J$11</f>
        <v>101.72472933051925</v>
      </c>
      <c r="L3">
        <f>I3/$I$28*Sheet1!K$11</f>
        <v>15.416422063815194</v>
      </c>
      <c r="M3">
        <f t="shared" si="1"/>
        <v>117.14115139433444</v>
      </c>
    </row>
    <row r="4" spans="1:13" x14ac:dyDescent="0.25">
      <c r="A4">
        <v>180</v>
      </c>
      <c r="B4" s="1" t="s">
        <v>26</v>
      </c>
      <c r="C4" t="s">
        <v>34</v>
      </c>
      <c r="E4" s="7">
        <v>8534.2049999999999</v>
      </c>
      <c r="F4" s="6"/>
      <c r="H4">
        <f>Sheet2!L4</f>
        <v>4804241.666666667</v>
      </c>
      <c r="I4">
        <f t="shared" si="0"/>
        <v>4804241.666666667</v>
      </c>
      <c r="K4">
        <f>E4/$E$28*Sheet1!J$11</f>
        <v>529.63023584651489</v>
      </c>
      <c r="L4">
        <f>I4/$I$28*Sheet1!K$11</f>
        <v>14.103187504473695</v>
      </c>
      <c r="M4">
        <f t="shared" si="1"/>
        <v>543.73342335098857</v>
      </c>
    </row>
    <row r="5" spans="1:13" x14ac:dyDescent="0.25">
      <c r="A5">
        <v>484</v>
      </c>
      <c r="B5" s="1" t="s">
        <v>17</v>
      </c>
      <c r="C5" t="s">
        <v>35</v>
      </c>
      <c r="F5" s="6"/>
      <c r="G5">
        <f>Sheet2!D7/2</f>
        <v>35608</v>
      </c>
      <c r="H5" s="21">
        <f>Sheet2!L5</f>
        <v>3998531.3333333335</v>
      </c>
      <c r="I5">
        <f t="shared" si="0"/>
        <v>4034139.3333333335</v>
      </c>
      <c r="K5">
        <f>E5/$E$28*Sheet1!J$11</f>
        <v>0</v>
      </c>
      <c r="L5">
        <f>I5/$I$28*Sheet1!K$11</f>
        <v>11.842498230661969</v>
      </c>
      <c r="M5">
        <f t="shared" si="1"/>
        <v>11.842498230661969</v>
      </c>
    </row>
    <row r="6" spans="1:13" x14ac:dyDescent="0.25">
      <c r="A6">
        <v>581</v>
      </c>
      <c r="B6" s="1" t="s">
        <v>29</v>
      </c>
      <c r="C6" t="s">
        <v>35</v>
      </c>
      <c r="D6" t="s">
        <v>54</v>
      </c>
      <c r="F6" s="6"/>
      <c r="G6">
        <f>Sheet2!D8/2</f>
        <v>1645171.5</v>
      </c>
      <c r="H6" s="21">
        <f>Sheet2!L5</f>
        <v>3998531.3333333335</v>
      </c>
      <c r="I6">
        <f t="shared" si="0"/>
        <v>5643702.833333334</v>
      </c>
      <c r="K6">
        <f>E6/$E$28*Sheet1!J$11</f>
        <v>0</v>
      </c>
      <c r="L6">
        <f>I6/$I$28*Sheet1!K$11</f>
        <v>16.567484485694994</v>
      </c>
      <c r="M6">
        <f t="shared" si="1"/>
        <v>16.567484485694994</v>
      </c>
    </row>
    <row r="7" spans="1:13" x14ac:dyDescent="0.25">
      <c r="A7">
        <v>380</v>
      </c>
      <c r="B7" s="1" t="s">
        <v>16</v>
      </c>
      <c r="C7" t="s">
        <v>35</v>
      </c>
      <c r="F7" s="6"/>
      <c r="G7">
        <f>Sheet2!D7/2</f>
        <v>35608</v>
      </c>
      <c r="H7" s="21">
        <f>Sheet2!L5</f>
        <v>3998531.3333333335</v>
      </c>
      <c r="I7">
        <f t="shared" si="0"/>
        <v>4034139.3333333335</v>
      </c>
      <c r="K7">
        <f>E7/$E$28*Sheet1!J$11</f>
        <v>0</v>
      </c>
      <c r="L7">
        <f>I7/$I$28*Sheet1!K$11</f>
        <v>11.842498230661969</v>
      </c>
      <c r="M7">
        <f t="shared" si="1"/>
        <v>11.842498230661969</v>
      </c>
    </row>
    <row r="8" spans="1:13" x14ac:dyDescent="0.25">
      <c r="A8">
        <v>882</v>
      </c>
      <c r="B8" s="1" t="s">
        <v>28</v>
      </c>
      <c r="C8" t="s">
        <v>36</v>
      </c>
      <c r="D8" t="s">
        <v>54</v>
      </c>
      <c r="F8" s="6"/>
      <c r="G8">
        <f>Sheet2!D8/2</f>
        <v>1645171.5</v>
      </c>
      <c r="H8" s="21">
        <f>Sheet2!L6</f>
        <v>4611784</v>
      </c>
      <c r="I8">
        <f t="shared" si="0"/>
        <v>6256955.5</v>
      </c>
      <c r="K8">
        <f>E8/$E$28*Sheet1!J$11</f>
        <v>0</v>
      </c>
      <c r="L8">
        <f>I8/$I$28*Sheet1!K$11</f>
        <v>18.367730590221065</v>
      </c>
      <c r="M8">
        <f t="shared" si="1"/>
        <v>18.367730590221065</v>
      </c>
    </row>
    <row r="9" spans="1:13" x14ac:dyDescent="0.25">
      <c r="A9">
        <v>980</v>
      </c>
      <c r="B9" s="1" t="s">
        <v>5</v>
      </c>
      <c r="C9" t="s">
        <v>36</v>
      </c>
      <c r="E9" s="9">
        <v>1766.981</v>
      </c>
      <c r="F9" s="6"/>
      <c r="H9" s="21">
        <f>Sheet2!L6</f>
        <v>4611784</v>
      </c>
      <c r="I9">
        <f t="shared" si="0"/>
        <v>4611784</v>
      </c>
      <c r="K9">
        <f>E9/$E$28*Sheet1!J$11</f>
        <v>109.65831776554592</v>
      </c>
      <c r="L9">
        <f>I9/$I$28*Sheet1!K$11</f>
        <v>13.538214560147031</v>
      </c>
      <c r="M9">
        <f t="shared" si="1"/>
        <v>123.19653232569294</v>
      </c>
    </row>
    <row r="10" spans="1:13" x14ac:dyDescent="0.25">
      <c r="A10">
        <v>1283</v>
      </c>
      <c r="B10" s="1" t="s">
        <v>3</v>
      </c>
      <c r="C10" t="s">
        <v>37</v>
      </c>
      <c r="E10" s="9">
        <v>7136.4830000000002</v>
      </c>
      <c r="F10" s="6"/>
      <c r="G10">
        <f>Sheet2!D10/2</f>
        <v>260395</v>
      </c>
      <c r="H10" s="21">
        <f>Sheet2!L7</f>
        <v>8435363.5999999996</v>
      </c>
      <c r="I10">
        <f t="shared" si="0"/>
        <v>8695758.5999999996</v>
      </c>
      <c r="K10">
        <f>E10/$E$28*Sheet1!J$11</f>
        <v>442.8880223060782</v>
      </c>
      <c r="L10">
        <f>I10/$I$28*Sheet1!K$11</f>
        <v>25.527007702451755</v>
      </c>
      <c r="M10">
        <f t="shared" si="1"/>
        <v>468.41503000852992</v>
      </c>
    </row>
    <row r="11" spans="1:13" x14ac:dyDescent="0.25">
      <c r="A11">
        <v>1080</v>
      </c>
      <c r="B11" s="1" t="s">
        <v>18</v>
      </c>
      <c r="C11" t="s">
        <v>37</v>
      </c>
      <c r="F11" s="6"/>
      <c r="G11">
        <f>Sheet2!D9/2</f>
        <v>80868.5</v>
      </c>
      <c r="H11" s="21">
        <f>Sheet2!L7</f>
        <v>8435363.5999999996</v>
      </c>
      <c r="I11">
        <f t="shared" si="0"/>
        <v>8516232.0999999996</v>
      </c>
      <c r="K11">
        <f>E11/$E$28*Sheet1!J$11</f>
        <v>0</v>
      </c>
      <c r="L11">
        <f>I11/$I$28*Sheet1!K$11</f>
        <v>24.999995102505135</v>
      </c>
      <c r="M11">
        <f t="shared" si="1"/>
        <v>24.999995102505135</v>
      </c>
    </row>
    <row r="12" spans="1:13" x14ac:dyDescent="0.25">
      <c r="A12">
        <v>1280</v>
      </c>
      <c r="B12" s="1" t="s">
        <v>19</v>
      </c>
      <c r="C12" t="s">
        <v>37</v>
      </c>
      <c r="F12" s="6"/>
      <c r="G12">
        <f>Sheet2!D10/2</f>
        <v>260395</v>
      </c>
      <c r="H12" s="21">
        <f>Sheet2!L7</f>
        <v>8435363.5999999996</v>
      </c>
      <c r="I12">
        <f t="shared" si="0"/>
        <v>8695758.5999999996</v>
      </c>
      <c r="K12">
        <f>E12/$E$28*Sheet1!J$11</f>
        <v>0</v>
      </c>
      <c r="L12">
        <f>I12/$I$28*Sheet1!K$11</f>
        <v>25.527007702451755</v>
      </c>
      <c r="M12">
        <f t="shared" si="1"/>
        <v>25.527007702451755</v>
      </c>
    </row>
    <row r="13" spans="1:13" x14ac:dyDescent="0.25">
      <c r="A13">
        <v>1287</v>
      </c>
      <c r="B13" s="1" t="s">
        <v>6</v>
      </c>
      <c r="C13" t="s">
        <v>37</v>
      </c>
      <c r="E13" s="7">
        <v>1750.77</v>
      </c>
      <c r="F13" s="6"/>
      <c r="G13">
        <f>Sheet2!D9/2</f>
        <v>80868.5</v>
      </c>
      <c r="H13" s="21">
        <f>Sheet2!L7</f>
        <v>8435363.5999999996</v>
      </c>
      <c r="I13">
        <f t="shared" si="0"/>
        <v>8516232.0999999996</v>
      </c>
      <c r="K13">
        <f>E13/$E$28*Sheet1!J$11</f>
        <v>108.65226790462648</v>
      </c>
      <c r="L13">
        <f>I13/$I$28*Sheet1!K$11</f>
        <v>24.999995102505135</v>
      </c>
      <c r="M13">
        <f t="shared" si="1"/>
        <v>133.65226300713161</v>
      </c>
    </row>
    <row r="14" spans="1:13" x14ac:dyDescent="0.25">
      <c r="A14">
        <v>1286</v>
      </c>
      <c r="B14" s="4" t="s">
        <v>4</v>
      </c>
      <c r="C14" t="s">
        <v>37</v>
      </c>
      <c r="E14" s="9">
        <v>2209.7060000000001</v>
      </c>
      <c r="F14" s="6"/>
      <c r="H14" s="21">
        <f>Sheet2!L7</f>
        <v>8435363.5999999996</v>
      </c>
      <c r="I14">
        <f t="shared" si="0"/>
        <v>8435363.5999999996</v>
      </c>
      <c r="K14">
        <f>E14/$E$28*Sheet1!J$11</f>
        <v>137.13370020188864</v>
      </c>
      <c r="L14">
        <f>I14/$I$28*Sheet1!K$11</f>
        <v>24.762599963409883</v>
      </c>
      <c r="M14">
        <f t="shared" si="1"/>
        <v>161.89630016529853</v>
      </c>
    </row>
    <row r="15" spans="1:13" x14ac:dyDescent="0.25">
      <c r="A15">
        <v>1401</v>
      </c>
      <c r="B15" s="1" t="s">
        <v>2</v>
      </c>
      <c r="C15" t="s">
        <v>38</v>
      </c>
      <c r="E15" s="9">
        <v>1627.162</v>
      </c>
      <c r="F15" s="6"/>
      <c r="G15" s="14">
        <f>Sheet2!D12</f>
        <v>1828884</v>
      </c>
      <c r="H15" s="21">
        <f>Sheet2!L8</f>
        <v>12187693.666666666</v>
      </c>
      <c r="I15">
        <f t="shared" si="0"/>
        <v>14016577.666666666</v>
      </c>
      <c r="K15">
        <f>E15/$E$28*Sheet1!J$11</f>
        <v>100.98119201735685</v>
      </c>
      <c r="L15">
        <f>I15/$I$28*Sheet1!K$11</f>
        <v>41.146644303006902</v>
      </c>
      <c r="M15">
        <f t="shared" si="1"/>
        <v>142.12783632036374</v>
      </c>
    </row>
    <row r="16" spans="1:13" x14ac:dyDescent="0.25">
      <c r="A16">
        <v>1380</v>
      </c>
      <c r="B16" s="1" t="s">
        <v>20</v>
      </c>
      <c r="C16" t="s">
        <v>38</v>
      </c>
      <c r="F16" s="6"/>
      <c r="G16">
        <f>Sheet2!D11/2</f>
        <v>59564</v>
      </c>
      <c r="H16" s="21">
        <f>Sheet2!L8</f>
        <v>12187693.666666666</v>
      </c>
      <c r="I16">
        <f t="shared" si="0"/>
        <v>12247257.666666666</v>
      </c>
      <c r="K16">
        <f>E16/$E$28*Sheet1!J$11</f>
        <v>0</v>
      </c>
      <c r="L16">
        <f>I16/$I$28*Sheet1!K$11</f>
        <v>35.95268166608389</v>
      </c>
      <c r="M16">
        <f t="shared" si="1"/>
        <v>35.95268166608389</v>
      </c>
    </row>
    <row r="17" spans="1:13" x14ac:dyDescent="0.25">
      <c r="A17">
        <v>1415</v>
      </c>
      <c r="B17" s="1" t="s">
        <v>22</v>
      </c>
      <c r="C17" t="s">
        <v>38</v>
      </c>
      <c r="F17" s="6"/>
      <c r="G17">
        <f>Sheet2!D13/2</f>
        <v>1076785.5</v>
      </c>
      <c r="H17" s="21">
        <f>Sheet2!L8</f>
        <v>12187693.666666666</v>
      </c>
      <c r="I17">
        <f t="shared" si="0"/>
        <v>13264479.166666666</v>
      </c>
      <c r="K17">
        <f>E17/$E$28*Sheet1!J$11</f>
        <v>0</v>
      </c>
      <c r="L17">
        <f>I17/$I$28*Sheet1!K$11</f>
        <v>38.938806541445487</v>
      </c>
      <c r="M17">
        <f t="shared" si="1"/>
        <v>38.938806541445487</v>
      </c>
    </row>
    <row r="18" spans="1:13" x14ac:dyDescent="0.25">
      <c r="A18">
        <v>1486</v>
      </c>
      <c r="B18" s="1" t="s">
        <v>8</v>
      </c>
      <c r="C18" t="s">
        <v>38</v>
      </c>
      <c r="E18" s="9">
        <v>1499.3420000000001</v>
      </c>
      <c r="F18" s="6"/>
      <c r="G18">
        <f>Sheet2!D13/2</f>
        <v>1076785.5</v>
      </c>
      <c r="H18" s="21">
        <f>Sheet2!L8</f>
        <v>12187693.666666666</v>
      </c>
      <c r="I18">
        <f t="shared" si="0"/>
        <v>13264479.166666666</v>
      </c>
      <c r="K18">
        <f>E18/$E$28*Sheet1!J$11</f>
        <v>93.048720657001482</v>
      </c>
      <c r="L18">
        <f>I18/$I$28*Sheet1!K$11</f>
        <v>38.938806541445487</v>
      </c>
      <c r="M18">
        <f t="shared" si="1"/>
        <v>131.98752719844697</v>
      </c>
    </row>
    <row r="19" spans="1:13" x14ac:dyDescent="0.25">
      <c r="A19">
        <v>1488</v>
      </c>
      <c r="B19" s="1" t="s">
        <v>23</v>
      </c>
      <c r="C19" t="s">
        <v>38</v>
      </c>
      <c r="E19" s="13"/>
      <c r="F19" s="6"/>
      <c r="G19">
        <f>Sheet2!D14/2</f>
        <v>38896.5</v>
      </c>
      <c r="H19" s="21">
        <f>Sheet2!L8</f>
        <v>12187693.666666666</v>
      </c>
      <c r="I19">
        <f t="shared" si="0"/>
        <v>12226590.166666666</v>
      </c>
      <c r="K19">
        <f>E19/$E$28*Sheet1!J$11</f>
        <v>0</v>
      </c>
      <c r="L19">
        <f>I19/$I$28*Sheet1!K$11</f>
        <v>35.892010773990535</v>
      </c>
      <c r="M19">
        <f t="shared" si="1"/>
        <v>35.892010773990535</v>
      </c>
    </row>
    <row r="20" spans="1:13" x14ac:dyDescent="0.25">
      <c r="A20">
        <v>1383</v>
      </c>
      <c r="B20" s="1" t="s">
        <v>21</v>
      </c>
      <c r="C20" t="s">
        <v>38</v>
      </c>
      <c r="F20" s="6"/>
      <c r="G20">
        <f>Sheet2!D11/2</f>
        <v>59564</v>
      </c>
      <c r="H20" s="21">
        <f>Sheet2!L8</f>
        <v>12187693.666666666</v>
      </c>
      <c r="I20">
        <f t="shared" si="0"/>
        <v>12247257.666666666</v>
      </c>
      <c r="K20">
        <f>E20/$E$28*Sheet1!J$11</f>
        <v>0</v>
      </c>
      <c r="L20">
        <f>I20/$I$28*Sheet1!K$11</f>
        <v>35.95268166608389</v>
      </c>
      <c r="M20">
        <f t="shared" si="1"/>
        <v>35.95268166608389</v>
      </c>
    </row>
    <row r="21" spans="1:13" x14ac:dyDescent="0.25">
      <c r="A21">
        <v>2180</v>
      </c>
      <c r="B21" s="1" t="s">
        <v>14</v>
      </c>
      <c r="C21" t="s">
        <v>33</v>
      </c>
      <c r="F21" s="6"/>
      <c r="G21">
        <f>Sheet2!D5/2</f>
        <v>196704</v>
      </c>
      <c r="H21" s="21">
        <f>Sheet2!L9</f>
        <v>2720567.3333333335</v>
      </c>
      <c r="I21">
        <f t="shared" si="0"/>
        <v>2917271.3333333335</v>
      </c>
      <c r="K21">
        <f>E21/$E$28*Sheet1!J$11</f>
        <v>0</v>
      </c>
      <c r="L21">
        <f>I21/$I$28*Sheet1!K$11</f>
        <v>8.5638540835461683</v>
      </c>
      <c r="M21">
        <f t="shared" si="1"/>
        <v>8.5638540835461683</v>
      </c>
    </row>
    <row r="22" spans="1:13" x14ac:dyDescent="0.25">
      <c r="A22">
        <v>2184</v>
      </c>
      <c r="B22" s="1" t="s">
        <v>13</v>
      </c>
      <c r="C22" t="s">
        <v>33</v>
      </c>
      <c r="E22" s="8"/>
      <c r="F22" s="6"/>
      <c r="G22">
        <f>Sheet2!D5/2</f>
        <v>196704</v>
      </c>
      <c r="H22" s="21">
        <f>Sheet2!L9</f>
        <v>2720567.3333333335</v>
      </c>
      <c r="I22">
        <f t="shared" si="0"/>
        <v>2917271.3333333335</v>
      </c>
      <c r="K22">
        <f>E22/$E$28*Sheet1!J$11</f>
        <v>0</v>
      </c>
      <c r="L22">
        <f>I22/$I$28*Sheet1!K$11</f>
        <v>8.5638540835461683</v>
      </c>
      <c r="M22">
        <f t="shared" si="1"/>
        <v>8.5638540835461683</v>
      </c>
    </row>
    <row r="23" spans="1:13" x14ac:dyDescent="0.25">
      <c r="A23">
        <v>1781</v>
      </c>
      <c r="B23" s="1" t="s">
        <v>24</v>
      </c>
      <c r="C23" t="s">
        <v>33</v>
      </c>
      <c r="F23" s="6"/>
      <c r="G23">
        <f>Sheet2!D14/2</f>
        <v>38896.5</v>
      </c>
      <c r="H23" s="21">
        <f>Sheet2!L9</f>
        <v>2720567.3333333335</v>
      </c>
      <c r="I23">
        <f t="shared" si="0"/>
        <v>2759463.8333333335</v>
      </c>
      <c r="K23">
        <f>E23/$E$28*Sheet1!J$11</f>
        <v>0</v>
      </c>
      <c r="L23">
        <f>I23/$I$28*Sheet1!K$11</f>
        <v>8.10059912750304</v>
      </c>
      <c r="M23">
        <f t="shared" si="1"/>
        <v>8.10059912750304</v>
      </c>
    </row>
    <row r="24" spans="1:13" x14ac:dyDescent="0.25">
      <c r="A24">
        <v>2262</v>
      </c>
      <c r="B24" s="1" t="s">
        <v>12</v>
      </c>
      <c r="C24" t="s">
        <v>32</v>
      </c>
      <c r="F24" s="6"/>
      <c r="G24">
        <f>Sheet2!D8/2</f>
        <v>1645171.5</v>
      </c>
      <c r="H24" s="21">
        <f>Sheet2!L10</f>
        <v>6320631</v>
      </c>
      <c r="I24">
        <f t="shared" si="0"/>
        <v>7965802.5</v>
      </c>
      <c r="K24">
        <f>E24/$E$28*Sheet1!J$11</f>
        <v>0</v>
      </c>
      <c r="L24">
        <f>I24/$I$28*Sheet1!K$11</f>
        <v>23.384170505113776</v>
      </c>
      <c r="M24">
        <f t="shared" si="1"/>
        <v>23.384170505113776</v>
      </c>
    </row>
    <row r="25" spans="1:13" x14ac:dyDescent="0.25">
      <c r="A25">
        <v>2583</v>
      </c>
      <c r="B25" s="1" t="s">
        <v>9</v>
      </c>
      <c r="C25" t="s">
        <v>31</v>
      </c>
      <c r="F25" s="6"/>
      <c r="G25">
        <f>Sheet2!D3/2</f>
        <v>879227</v>
      </c>
      <c r="H25" s="21">
        <f>Sheet2!L11</f>
        <v>4541603</v>
      </c>
      <c r="I25">
        <f t="shared" si="0"/>
        <v>5420830</v>
      </c>
      <c r="K25">
        <f>E25/$E$28*Sheet1!J$11</f>
        <v>0</v>
      </c>
      <c r="L25">
        <f>I25/$I$28*Sheet1!K$11</f>
        <v>15.913225691854137</v>
      </c>
      <c r="M25">
        <f t="shared" si="1"/>
        <v>15.913225691854137</v>
      </c>
    </row>
    <row r="26" spans="1:13" x14ac:dyDescent="0.25">
      <c r="A26">
        <v>2482</v>
      </c>
      <c r="B26" s="1" t="s">
        <v>10</v>
      </c>
      <c r="C26" t="s">
        <v>31</v>
      </c>
      <c r="F26" s="6"/>
      <c r="G26">
        <f>Sheet2!D3/2</f>
        <v>879227</v>
      </c>
      <c r="H26" s="21">
        <f>Sheet2!L11</f>
        <v>4541603</v>
      </c>
      <c r="I26">
        <f t="shared" si="0"/>
        <v>5420830</v>
      </c>
      <c r="K26">
        <f>E26/$E$28*Sheet1!J$11</f>
        <v>0</v>
      </c>
      <c r="L26">
        <f>I26/$I$28*Sheet1!K$11</f>
        <v>15.913225691854137</v>
      </c>
      <c r="M26">
        <f t="shared" si="1"/>
        <v>15.913225691854137</v>
      </c>
    </row>
    <row r="27" spans="1:13" x14ac:dyDescent="0.25">
      <c r="A27">
        <v>2480</v>
      </c>
      <c r="B27" s="1" t="s">
        <v>11</v>
      </c>
      <c r="C27" t="s">
        <v>31</v>
      </c>
      <c r="F27" s="6"/>
      <c r="G27">
        <f>Sheet2!D8/2</f>
        <v>1645171.5</v>
      </c>
      <c r="H27" s="21">
        <f>Sheet2!L11</f>
        <v>4541603</v>
      </c>
      <c r="I27">
        <f t="shared" si="0"/>
        <v>6186774.5</v>
      </c>
      <c r="K27">
        <f>E27/$E$28*Sheet1!J$11</f>
        <v>0</v>
      </c>
      <c r="L27">
        <f>I27/$I$28*Sheet1!K$11</f>
        <v>18.161709355044895</v>
      </c>
      <c r="M27">
        <f t="shared" si="1"/>
        <v>18.161709355044895</v>
      </c>
    </row>
    <row r="28" spans="1:13" x14ac:dyDescent="0.25">
      <c r="A28" t="s">
        <v>74</v>
      </c>
      <c r="B28" s="1" t="s">
        <v>74</v>
      </c>
      <c r="E28">
        <f>SUM(E2:E27)</f>
        <v>28060.792000000001</v>
      </c>
      <c r="F28" s="6"/>
      <c r="H28" s="21"/>
      <c r="I28">
        <f>SUM(I2:I27)</f>
        <v>193602381.00000003</v>
      </c>
      <c r="M28">
        <f>SUM(M2:M27)</f>
        <v>2309.7777777777769</v>
      </c>
    </row>
    <row r="29" spans="1:13" x14ac:dyDescent="0.25">
      <c r="B29" s="1"/>
      <c r="F29" s="6"/>
      <c r="H29" s="21"/>
    </row>
    <row r="30" spans="1:13" x14ac:dyDescent="0.25">
      <c r="B30" s="1" t="s">
        <v>42</v>
      </c>
      <c r="E30">
        <v>1994</v>
      </c>
      <c r="F30" s="6"/>
      <c r="G30" s="14">
        <f>Sheet2!D15</f>
        <v>416106</v>
      </c>
      <c r="I30">
        <f>G30+H30</f>
        <v>416106</v>
      </c>
    </row>
    <row r="31" spans="1:13" x14ac:dyDescent="0.25">
      <c r="B31" s="2"/>
      <c r="F31" s="6"/>
    </row>
    <row r="51" spans="5:10" x14ac:dyDescent="0.25">
      <c r="E51" s="17"/>
      <c r="F51" s="18"/>
      <c r="G51" s="12"/>
      <c r="H51" s="18"/>
    </row>
    <row r="52" spans="5:10" x14ac:dyDescent="0.25">
      <c r="E52" s="12"/>
      <c r="F52" s="18"/>
      <c r="G52" s="12"/>
      <c r="H52" s="18"/>
    </row>
    <row r="53" spans="5:10" x14ac:dyDescent="0.25">
      <c r="E53" s="12"/>
      <c r="F53" s="18"/>
      <c r="G53" s="12"/>
      <c r="H53" s="18"/>
    </row>
    <row r="54" spans="5:10" x14ac:dyDescent="0.25">
      <c r="E54" s="12"/>
      <c r="F54" s="18"/>
      <c r="G54" s="12"/>
      <c r="H54" s="18"/>
    </row>
    <row r="55" spans="5:10" x14ac:dyDescent="0.25">
      <c r="E55" s="12"/>
      <c r="F55" s="18"/>
      <c r="G55" s="12"/>
      <c r="H55" s="18"/>
      <c r="J55" s="19" t="s">
        <v>55</v>
      </c>
    </row>
    <row r="56" spans="5:10" x14ac:dyDescent="0.25">
      <c r="E56" s="12"/>
      <c r="F56" s="18"/>
      <c r="G56" s="12"/>
      <c r="H56" s="18"/>
      <c r="J56" s="19" t="s">
        <v>55</v>
      </c>
    </row>
    <row r="57" spans="5:10" x14ac:dyDescent="0.25">
      <c r="E57" s="12"/>
      <c r="F57" s="18"/>
      <c r="G57" s="12"/>
      <c r="H57" s="18"/>
      <c r="J57" s="19" t="s">
        <v>55</v>
      </c>
    </row>
  </sheetData>
  <autoFilter ref="A1:H45">
    <sortState ref="B2:I44">
      <sortCondition ref="D1:D4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G30" sqref="G30"/>
    </sheetView>
  </sheetViews>
  <sheetFormatPr defaultRowHeight="15" x14ac:dyDescent="0.25"/>
  <sheetData>
    <row r="1" spans="1:12" x14ac:dyDescent="0.25">
      <c r="B1" s="3"/>
      <c r="F1" s="6"/>
    </row>
    <row r="2" spans="1:12" x14ac:dyDescent="0.25">
      <c r="A2" t="s">
        <v>64</v>
      </c>
      <c r="D2" t="s">
        <v>65</v>
      </c>
      <c r="F2" s="1" t="s">
        <v>66</v>
      </c>
    </row>
    <row r="3" spans="1:12" x14ac:dyDescent="0.25">
      <c r="A3" s="1" t="s">
        <v>43</v>
      </c>
      <c r="B3" s="10"/>
      <c r="C3" s="11"/>
      <c r="D3" s="12">
        <v>1758454</v>
      </c>
      <c r="I3" t="s">
        <v>63</v>
      </c>
      <c r="J3" t="s">
        <v>69</v>
      </c>
      <c r="K3" t="s">
        <v>67</v>
      </c>
      <c r="L3" t="s">
        <v>68</v>
      </c>
    </row>
    <row r="4" spans="1:12" x14ac:dyDescent="0.25">
      <c r="A4" s="1" t="s">
        <v>44</v>
      </c>
      <c r="B4" s="10"/>
      <c r="C4" s="11"/>
      <c r="D4" s="12">
        <v>368002</v>
      </c>
      <c r="F4" s="1" t="s">
        <v>34</v>
      </c>
      <c r="G4" s="15" t="s">
        <v>26</v>
      </c>
      <c r="H4" s="16"/>
      <c r="I4" s="12">
        <v>14412.725</v>
      </c>
      <c r="J4" s="12">
        <f t="shared" ref="J4:J11" si="0">I4*1000</f>
        <v>14412725</v>
      </c>
      <c r="K4">
        <v>3</v>
      </c>
      <c r="L4" s="20">
        <f t="shared" ref="L4:L11" si="1">J4/K4</f>
        <v>4804241.666666667</v>
      </c>
    </row>
    <row r="5" spans="1:12" x14ac:dyDescent="0.25">
      <c r="A5" s="1" t="s">
        <v>45</v>
      </c>
      <c r="B5" s="10"/>
      <c r="C5" s="11"/>
      <c r="D5" s="12">
        <v>393408</v>
      </c>
      <c r="F5" t="s">
        <v>35</v>
      </c>
      <c r="G5" s="15" t="s">
        <v>56</v>
      </c>
      <c r="H5" s="16"/>
      <c r="I5" s="12">
        <v>11995.593999999999</v>
      </c>
      <c r="J5" s="12">
        <f t="shared" si="0"/>
        <v>11995594</v>
      </c>
      <c r="K5">
        <v>3</v>
      </c>
      <c r="L5" s="20">
        <f t="shared" si="1"/>
        <v>3998531.3333333335</v>
      </c>
    </row>
    <row r="6" spans="1:12" x14ac:dyDescent="0.25">
      <c r="A6" s="1" t="s">
        <v>46</v>
      </c>
      <c r="B6" s="10"/>
      <c r="C6" s="11"/>
      <c r="D6" s="12">
        <v>894705</v>
      </c>
      <c r="F6" t="s">
        <v>36</v>
      </c>
      <c r="G6" s="15" t="s">
        <v>57</v>
      </c>
      <c r="H6" s="16"/>
      <c r="I6" s="12">
        <v>9223.5679999999993</v>
      </c>
      <c r="J6" s="12">
        <f t="shared" si="0"/>
        <v>9223568</v>
      </c>
      <c r="K6">
        <v>2</v>
      </c>
      <c r="L6" s="20">
        <f t="shared" si="1"/>
        <v>4611784</v>
      </c>
    </row>
    <row r="7" spans="1:12" x14ac:dyDescent="0.25">
      <c r="A7" s="1" t="s">
        <v>47</v>
      </c>
      <c r="B7" s="10"/>
      <c r="C7" s="11"/>
      <c r="D7" s="12">
        <v>71216</v>
      </c>
      <c r="F7" t="s">
        <v>37</v>
      </c>
      <c r="G7" s="15" t="s">
        <v>58</v>
      </c>
      <c r="H7" s="16"/>
      <c r="I7" s="12">
        <v>42176.817999999999</v>
      </c>
      <c r="J7" s="12">
        <f t="shared" si="0"/>
        <v>42176818</v>
      </c>
      <c r="K7">
        <v>5</v>
      </c>
      <c r="L7" s="20">
        <f t="shared" si="1"/>
        <v>8435363.5999999996</v>
      </c>
    </row>
    <row r="8" spans="1:12" x14ac:dyDescent="0.25">
      <c r="A8" s="1" t="s">
        <v>1</v>
      </c>
      <c r="B8" s="10"/>
      <c r="C8" s="11"/>
      <c r="D8" s="12">
        <v>3290343</v>
      </c>
      <c r="F8" t="s">
        <v>38</v>
      </c>
      <c r="G8" s="15" t="s">
        <v>59</v>
      </c>
      <c r="H8" s="16"/>
      <c r="I8" s="12">
        <v>73126.161999999997</v>
      </c>
      <c r="J8" s="12">
        <f t="shared" si="0"/>
        <v>73126162</v>
      </c>
      <c r="K8">
        <v>6</v>
      </c>
      <c r="L8" s="20">
        <f t="shared" si="1"/>
        <v>12187693.666666666</v>
      </c>
    </row>
    <row r="9" spans="1:12" x14ac:dyDescent="0.25">
      <c r="A9" s="1" t="s">
        <v>48</v>
      </c>
      <c r="B9" s="10"/>
      <c r="C9" s="11"/>
      <c r="D9" s="12">
        <v>161737</v>
      </c>
      <c r="F9" t="s">
        <v>33</v>
      </c>
      <c r="G9" s="15" t="s">
        <v>60</v>
      </c>
      <c r="H9" s="16"/>
      <c r="I9" s="12">
        <v>8161.7020000000002</v>
      </c>
      <c r="J9" s="12">
        <f t="shared" si="0"/>
        <v>8161702</v>
      </c>
      <c r="K9">
        <v>3</v>
      </c>
      <c r="L9" s="20">
        <f t="shared" si="1"/>
        <v>2720567.3333333335</v>
      </c>
    </row>
    <row r="10" spans="1:12" x14ac:dyDescent="0.25">
      <c r="A10" s="1" t="s">
        <v>49</v>
      </c>
      <c r="B10" s="10"/>
      <c r="C10" s="11"/>
      <c r="D10" s="12">
        <v>520790</v>
      </c>
      <c r="F10" t="s">
        <v>32</v>
      </c>
      <c r="G10" s="15" t="s">
        <v>61</v>
      </c>
      <c r="H10" s="16"/>
      <c r="I10" s="12">
        <v>6320.6310000000003</v>
      </c>
      <c r="J10" s="12">
        <f t="shared" si="0"/>
        <v>6320631</v>
      </c>
      <c r="K10">
        <v>1</v>
      </c>
      <c r="L10" s="20">
        <f t="shared" si="1"/>
        <v>6320631</v>
      </c>
    </row>
    <row r="11" spans="1:12" x14ac:dyDescent="0.25">
      <c r="A11" s="1" t="s">
        <v>50</v>
      </c>
      <c r="B11" s="10"/>
      <c r="C11" s="11"/>
      <c r="D11" s="12">
        <v>119128</v>
      </c>
      <c r="F11" t="s">
        <v>31</v>
      </c>
      <c r="G11" s="15" t="s">
        <v>62</v>
      </c>
      <c r="H11" s="16"/>
      <c r="I11" s="12">
        <v>13624.808999999999</v>
      </c>
      <c r="J11" s="12">
        <f t="shared" si="0"/>
        <v>13624809</v>
      </c>
      <c r="K11">
        <v>3</v>
      </c>
      <c r="L11" s="20">
        <f t="shared" si="1"/>
        <v>4541603</v>
      </c>
    </row>
    <row r="12" spans="1:12" x14ac:dyDescent="0.25">
      <c r="A12" s="1" t="s">
        <v>2</v>
      </c>
      <c r="B12" s="10"/>
      <c r="C12" s="11"/>
      <c r="D12" s="12">
        <v>1828884</v>
      </c>
    </row>
    <row r="13" spans="1:12" x14ac:dyDescent="0.25">
      <c r="A13" s="1" t="s">
        <v>51</v>
      </c>
      <c r="B13" s="10"/>
      <c r="C13" s="11"/>
      <c r="D13" s="12">
        <v>2153571</v>
      </c>
    </row>
    <row r="14" spans="1:12" x14ac:dyDescent="0.25">
      <c r="A14" s="1" t="s">
        <v>52</v>
      </c>
      <c r="B14" s="10"/>
      <c r="C14" s="11"/>
      <c r="D14" s="12">
        <v>77793</v>
      </c>
    </row>
    <row r="15" spans="1:12" x14ac:dyDescent="0.25">
      <c r="A15" s="1" t="s">
        <v>53</v>
      </c>
      <c r="B15" s="10"/>
      <c r="C15" s="11"/>
      <c r="D15" s="12">
        <v>416106</v>
      </c>
    </row>
    <row r="16" spans="1:12" x14ac:dyDescent="0.25">
      <c r="A16" s="1"/>
      <c r="B16" s="10"/>
      <c r="C16" s="11"/>
      <c r="D16" s="12"/>
    </row>
    <row r="19" spans="5:8" x14ac:dyDescent="0.25">
      <c r="E19" s="17"/>
      <c r="F19" s="18"/>
      <c r="G19" s="17"/>
      <c r="H1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>
      <selection activeCell="K11" sqref="K11"/>
    </sheetView>
  </sheetViews>
  <sheetFormatPr defaultRowHeight="15" x14ac:dyDescent="0.25"/>
  <cols>
    <col min="10" max="10" width="13.42578125" customWidth="1"/>
  </cols>
  <sheetData>
    <row r="1" spans="1:11" x14ac:dyDescent="0.25">
      <c r="A1" s="23" t="s">
        <v>76</v>
      </c>
      <c r="C1" s="23" t="s">
        <v>77</v>
      </c>
      <c r="E1" s="23" t="s">
        <v>80</v>
      </c>
      <c r="J1" t="s">
        <v>81</v>
      </c>
      <c r="K1" t="s">
        <v>82</v>
      </c>
    </row>
    <row r="2" spans="1:11" x14ac:dyDescent="0.25">
      <c r="A2" t="s">
        <v>71</v>
      </c>
      <c r="C2" t="s">
        <v>71</v>
      </c>
      <c r="I2">
        <v>2003</v>
      </c>
      <c r="J2" s="22">
        <f>A13+C13+A64+C64</f>
        <v>1510</v>
      </c>
      <c r="K2" s="22">
        <f>A23+C23+A74+C74</f>
        <v>481</v>
      </c>
    </row>
    <row r="3" spans="1:11" x14ac:dyDescent="0.25">
      <c r="A3">
        <v>2003</v>
      </c>
      <c r="C3">
        <v>2003</v>
      </c>
      <c r="I3">
        <v>2004</v>
      </c>
      <c r="J3" s="22">
        <f t="shared" ref="J3:J9" si="0">A14+C14+A65+C65</f>
        <v>1726</v>
      </c>
      <c r="K3" s="22">
        <f t="shared" ref="K3:K9" si="1">A24+C24+A75+C75</f>
        <v>558</v>
      </c>
    </row>
    <row r="4" spans="1:11" x14ac:dyDescent="0.25">
      <c r="A4">
        <v>2004</v>
      </c>
      <c r="C4">
        <v>2004</v>
      </c>
      <c r="I4">
        <v>2005</v>
      </c>
      <c r="J4" s="22">
        <f t="shared" si="0"/>
        <v>1752</v>
      </c>
      <c r="K4" s="22">
        <f t="shared" si="1"/>
        <v>568</v>
      </c>
    </row>
    <row r="5" spans="1:11" x14ac:dyDescent="0.25">
      <c r="A5">
        <v>2005</v>
      </c>
      <c r="C5">
        <v>2005</v>
      </c>
      <c r="I5">
        <v>2006</v>
      </c>
      <c r="J5" s="22">
        <f t="shared" si="0"/>
        <v>1860</v>
      </c>
      <c r="K5" s="22">
        <f t="shared" si="1"/>
        <v>605</v>
      </c>
    </row>
    <row r="6" spans="1:11" x14ac:dyDescent="0.25">
      <c r="A6">
        <v>2006</v>
      </c>
      <c r="C6">
        <v>2006</v>
      </c>
      <c r="I6">
        <v>2007</v>
      </c>
      <c r="J6" s="22">
        <f t="shared" si="0"/>
        <v>1840</v>
      </c>
      <c r="K6" s="22">
        <f t="shared" si="1"/>
        <v>600</v>
      </c>
    </row>
    <row r="7" spans="1:11" x14ac:dyDescent="0.25">
      <c r="A7">
        <v>2007</v>
      </c>
      <c r="C7">
        <v>2007</v>
      </c>
      <c r="I7">
        <v>2008</v>
      </c>
      <c r="J7" s="22">
        <f t="shared" si="0"/>
        <v>1773</v>
      </c>
      <c r="K7" s="22">
        <f t="shared" si="1"/>
        <v>585</v>
      </c>
    </row>
    <row r="8" spans="1:11" x14ac:dyDescent="0.25">
      <c r="A8">
        <v>2008</v>
      </c>
      <c r="C8">
        <v>2008</v>
      </c>
      <c r="I8">
        <v>2009</v>
      </c>
      <c r="J8" s="22">
        <f t="shared" si="0"/>
        <v>1876</v>
      </c>
      <c r="K8" s="22">
        <f t="shared" si="1"/>
        <v>620</v>
      </c>
    </row>
    <row r="9" spans="1:11" x14ac:dyDescent="0.25">
      <c r="A9">
        <v>2009</v>
      </c>
      <c r="C9">
        <v>2009</v>
      </c>
      <c r="I9">
        <v>2010</v>
      </c>
      <c r="J9" s="22">
        <f t="shared" si="0"/>
        <v>1799</v>
      </c>
      <c r="K9" s="22">
        <f t="shared" si="1"/>
        <v>591</v>
      </c>
    </row>
    <row r="10" spans="1:11" x14ac:dyDescent="0.25">
      <c r="A10">
        <v>2010</v>
      </c>
      <c r="C10">
        <v>2010</v>
      </c>
      <c r="I10">
        <v>2011</v>
      </c>
      <c r="J10" s="22">
        <f>A21+C21+A72+C72</f>
        <v>1537</v>
      </c>
      <c r="K10" s="22">
        <f>A31+C31+A82+C82</f>
        <v>507</v>
      </c>
    </row>
    <row r="11" spans="1:11" x14ac:dyDescent="0.25">
      <c r="A11">
        <v>2011</v>
      </c>
      <c r="C11">
        <v>2011</v>
      </c>
      <c r="I11" t="s">
        <v>83</v>
      </c>
      <c r="J11" s="22">
        <f>AVERAGE(J2:J10)</f>
        <v>1741.4444444444443</v>
      </c>
      <c r="K11" s="22">
        <f>AVERAGE(K2:K10)</f>
        <v>568.33333333333337</v>
      </c>
    </row>
    <row r="12" spans="1:11" x14ac:dyDescent="0.25">
      <c r="A12" t="s">
        <v>72</v>
      </c>
      <c r="C12" t="s">
        <v>72</v>
      </c>
    </row>
    <row r="13" spans="1:11" x14ac:dyDescent="0.25">
      <c r="A13">
        <v>86</v>
      </c>
      <c r="C13">
        <v>152</v>
      </c>
      <c r="E13">
        <f>A13+C13</f>
        <v>238</v>
      </c>
    </row>
    <row r="14" spans="1:11" x14ac:dyDescent="0.25">
      <c r="A14">
        <v>64</v>
      </c>
      <c r="C14">
        <v>129</v>
      </c>
      <c r="E14">
        <f t="shared" ref="E14:E31" si="2">A14+C14</f>
        <v>193</v>
      </c>
    </row>
    <row r="15" spans="1:11" x14ac:dyDescent="0.25">
      <c r="A15">
        <v>56</v>
      </c>
      <c r="C15">
        <v>135</v>
      </c>
      <c r="E15">
        <f t="shared" si="2"/>
        <v>191</v>
      </c>
    </row>
    <row r="16" spans="1:11" x14ac:dyDescent="0.25">
      <c r="A16">
        <v>54</v>
      </c>
      <c r="C16">
        <v>129</v>
      </c>
      <c r="E16">
        <f t="shared" si="2"/>
        <v>183</v>
      </c>
    </row>
    <row r="17" spans="1:5" x14ac:dyDescent="0.25">
      <c r="A17">
        <v>52</v>
      </c>
      <c r="C17">
        <v>116</v>
      </c>
      <c r="E17">
        <f t="shared" si="2"/>
        <v>168</v>
      </c>
    </row>
    <row r="18" spans="1:5" x14ac:dyDescent="0.25">
      <c r="A18">
        <v>22</v>
      </c>
      <c r="C18">
        <v>91</v>
      </c>
      <c r="E18">
        <f t="shared" si="2"/>
        <v>113</v>
      </c>
    </row>
    <row r="19" spans="1:5" x14ac:dyDescent="0.25">
      <c r="A19">
        <v>16</v>
      </c>
      <c r="C19">
        <v>77</v>
      </c>
      <c r="E19">
        <f t="shared" si="2"/>
        <v>93</v>
      </c>
    </row>
    <row r="20" spans="1:5" x14ac:dyDescent="0.25">
      <c r="A20">
        <v>15</v>
      </c>
      <c r="C20">
        <v>161</v>
      </c>
      <c r="E20">
        <f t="shared" si="2"/>
        <v>176</v>
      </c>
    </row>
    <row r="21" spans="1:5" x14ac:dyDescent="0.25">
      <c r="A21">
        <v>16</v>
      </c>
      <c r="C21">
        <v>182</v>
      </c>
      <c r="E21">
        <f t="shared" si="2"/>
        <v>198</v>
      </c>
    </row>
    <row r="22" spans="1:5" x14ac:dyDescent="0.25">
      <c r="A22" t="s">
        <v>73</v>
      </c>
      <c r="C22" t="s">
        <v>73</v>
      </c>
      <c r="E22" t="e">
        <f t="shared" si="2"/>
        <v>#VALUE!</v>
      </c>
    </row>
    <row r="23" spans="1:5" x14ac:dyDescent="0.25">
      <c r="A23">
        <v>8</v>
      </c>
      <c r="C23">
        <v>51</v>
      </c>
      <c r="E23">
        <f t="shared" si="2"/>
        <v>59</v>
      </c>
    </row>
    <row r="24" spans="1:5" x14ac:dyDescent="0.25">
      <c r="A24">
        <v>6</v>
      </c>
      <c r="C24">
        <v>43</v>
      </c>
      <c r="E24">
        <f t="shared" si="2"/>
        <v>49</v>
      </c>
    </row>
    <row r="25" spans="1:5" x14ac:dyDescent="0.25">
      <c r="A25">
        <v>5</v>
      </c>
      <c r="C25">
        <v>45</v>
      </c>
      <c r="E25">
        <f t="shared" si="2"/>
        <v>50</v>
      </c>
    </row>
    <row r="26" spans="1:5" x14ac:dyDescent="0.25">
      <c r="A26">
        <v>5</v>
      </c>
      <c r="C26">
        <v>43</v>
      </c>
      <c r="E26">
        <f t="shared" si="2"/>
        <v>48</v>
      </c>
    </row>
    <row r="27" spans="1:5" x14ac:dyDescent="0.25">
      <c r="A27">
        <v>5</v>
      </c>
      <c r="C27">
        <v>39</v>
      </c>
      <c r="E27">
        <f t="shared" si="2"/>
        <v>44</v>
      </c>
    </row>
    <row r="28" spans="1:5" x14ac:dyDescent="0.25">
      <c r="A28">
        <v>2</v>
      </c>
      <c r="C28">
        <v>30</v>
      </c>
      <c r="E28">
        <f t="shared" si="2"/>
        <v>32</v>
      </c>
    </row>
    <row r="29" spans="1:5" x14ac:dyDescent="0.25">
      <c r="A29">
        <v>2</v>
      </c>
      <c r="C29">
        <v>26</v>
      </c>
      <c r="E29">
        <f t="shared" si="2"/>
        <v>28</v>
      </c>
    </row>
    <row r="30" spans="1:5" x14ac:dyDescent="0.25">
      <c r="A30">
        <v>1</v>
      </c>
      <c r="C30">
        <v>54</v>
      </c>
      <c r="E30">
        <f t="shared" si="2"/>
        <v>55</v>
      </c>
    </row>
    <row r="31" spans="1:5" x14ac:dyDescent="0.25">
      <c r="A31">
        <v>2</v>
      </c>
      <c r="C31">
        <v>61</v>
      </c>
      <c r="E31">
        <f t="shared" si="2"/>
        <v>63</v>
      </c>
    </row>
    <row r="32" spans="1:5" x14ac:dyDescent="0.25">
      <c r="A32" t="s">
        <v>78</v>
      </c>
    </row>
    <row r="33" spans="1:5" x14ac:dyDescent="0.25">
      <c r="A33">
        <v>11</v>
      </c>
    </row>
    <row r="34" spans="1:5" x14ac:dyDescent="0.25">
      <c r="A34">
        <v>8</v>
      </c>
    </row>
    <row r="35" spans="1:5" x14ac:dyDescent="0.25">
      <c r="A35">
        <v>7</v>
      </c>
    </row>
    <row r="36" spans="1:5" x14ac:dyDescent="0.25">
      <c r="A36">
        <v>7</v>
      </c>
    </row>
    <row r="37" spans="1:5" x14ac:dyDescent="0.25">
      <c r="A37">
        <v>6</v>
      </c>
    </row>
    <row r="38" spans="1:5" x14ac:dyDescent="0.25">
      <c r="A38">
        <v>3</v>
      </c>
    </row>
    <row r="39" spans="1:5" x14ac:dyDescent="0.25">
      <c r="A39">
        <v>2</v>
      </c>
    </row>
    <row r="40" spans="1:5" x14ac:dyDescent="0.25">
      <c r="A40">
        <v>2</v>
      </c>
    </row>
    <row r="41" spans="1:5" x14ac:dyDescent="0.25">
      <c r="A41">
        <v>2</v>
      </c>
    </row>
    <row r="42" spans="1:5" x14ac:dyDescent="0.25">
      <c r="A42" t="s">
        <v>74</v>
      </c>
      <c r="C42" t="s">
        <v>74</v>
      </c>
    </row>
    <row r="43" spans="1:5" x14ac:dyDescent="0.25">
      <c r="A43">
        <v>105</v>
      </c>
      <c r="C43">
        <v>202</v>
      </c>
      <c r="E43">
        <f>A43+C43</f>
        <v>307</v>
      </c>
    </row>
    <row r="44" spans="1:5" x14ac:dyDescent="0.25">
      <c r="A44">
        <v>78</v>
      </c>
      <c r="C44">
        <v>172</v>
      </c>
      <c r="E44">
        <f t="shared" ref="E44:E51" si="3">A44+C44</f>
        <v>250</v>
      </c>
    </row>
    <row r="45" spans="1:5" x14ac:dyDescent="0.25">
      <c r="A45">
        <v>68</v>
      </c>
      <c r="C45">
        <v>180</v>
      </c>
      <c r="E45">
        <f t="shared" si="3"/>
        <v>248</v>
      </c>
    </row>
    <row r="46" spans="1:5" x14ac:dyDescent="0.25">
      <c r="A46">
        <v>66</v>
      </c>
      <c r="C46">
        <v>172</v>
      </c>
      <c r="E46">
        <f t="shared" si="3"/>
        <v>238</v>
      </c>
    </row>
    <row r="47" spans="1:5" x14ac:dyDescent="0.25">
      <c r="A47">
        <v>63</v>
      </c>
      <c r="C47">
        <v>155</v>
      </c>
      <c r="E47">
        <f t="shared" si="3"/>
        <v>218</v>
      </c>
    </row>
    <row r="48" spans="1:5" x14ac:dyDescent="0.25">
      <c r="A48">
        <v>26</v>
      </c>
      <c r="C48">
        <v>121</v>
      </c>
      <c r="E48">
        <f t="shared" si="3"/>
        <v>147</v>
      </c>
    </row>
    <row r="49" spans="1:5" x14ac:dyDescent="0.25">
      <c r="A49">
        <v>20</v>
      </c>
      <c r="C49">
        <v>102</v>
      </c>
      <c r="E49">
        <f t="shared" si="3"/>
        <v>122</v>
      </c>
    </row>
    <row r="50" spans="1:5" x14ac:dyDescent="0.25">
      <c r="A50">
        <v>18</v>
      </c>
      <c r="C50">
        <v>214</v>
      </c>
      <c r="E50">
        <f t="shared" si="3"/>
        <v>232</v>
      </c>
    </row>
    <row r="51" spans="1:5" x14ac:dyDescent="0.25">
      <c r="A51">
        <v>19</v>
      </c>
      <c r="C51">
        <v>242</v>
      </c>
      <c r="E51">
        <f t="shared" si="3"/>
        <v>261</v>
      </c>
    </row>
    <row r="52" spans="1:5" x14ac:dyDescent="0.25">
      <c r="A52" t="s">
        <v>79</v>
      </c>
      <c r="C52" t="s">
        <v>75</v>
      </c>
    </row>
    <row r="53" spans="1:5" x14ac:dyDescent="0.25">
      <c r="A53" t="s">
        <v>71</v>
      </c>
      <c r="C53" t="s">
        <v>71</v>
      </c>
    </row>
    <row r="54" spans="1:5" x14ac:dyDescent="0.25">
      <c r="A54" s="22">
        <v>2003</v>
      </c>
      <c r="C54">
        <v>2003</v>
      </c>
    </row>
    <row r="55" spans="1:5" x14ac:dyDescent="0.25">
      <c r="A55" s="22">
        <v>2004</v>
      </c>
      <c r="C55">
        <v>2004</v>
      </c>
    </row>
    <row r="56" spans="1:5" x14ac:dyDescent="0.25">
      <c r="A56" s="22">
        <v>2005</v>
      </c>
      <c r="C56">
        <v>2005</v>
      </c>
    </row>
    <row r="57" spans="1:5" x14ac:dyDescent="0.25">
      <c r="A57" s="22">
        <v>2006</v>
      </c>
      <c r="C57">
        <v>2006</v>
      </c>
    </row>
    <row r="58" spans="1:5" x14ac:dyDescent="0.25">
      <c r="A58" s="22">
        <v>2007</v>
      </c>
      <c r="C58">
        <v>2007</v>
      </c>
    </row>
    <row r="59" spans="1:5" x14ac:dyDescent="0.25">
      <c r="A59" s="22">
        <v>2008</v>
      </c>
      <c r="C59">
        <v>2008</v>
      </c>
    </row>
    <row r="60" spans="1:5" x14ac:dyDescent="0.25">
      <c r="A60" s="22">
        <v>2009</v>
      </c>
      <c r="C60">
        <v>2009</v>
      </c>
    </row>
    <row r="61" spans="1:5" x14ac:dyDescent="0.25">
      <c r="A61" s="22">
        <v>2010</v>
      </c>
      <c r="C61">
        <v>2010</v>
      </c>
    </row>
    <row r="62" spans="1:5" x14ac:dyDescent="0.25">
      <c r="A62" s="22">
        <v>2011</v>
      </c>
      <c r="C62">
        <v>2011</v>
      </c>
    </row>
    <row r="63" spans="1:5" x14ac:dyDescent="0.25">
      <c r="A63" t="s">
        <v>72</v>
      </c>
      <c r="C63" t="s">
        <v>72</v>
      </c>
    </row>
    <row r="64" spans="1:5" x14ac:dyDescent="0.25">
      <c r="A64">
        <v>57</v>
      </c>
      <c r="C64" s="22">
        <v>1215</v>
      </c>
      <c r="E64" s="22">
        <f>A64+C64</f>
        <v>1272</v>
      </c>
    </row>
    <row r="65" spans="1:5" x14ac:dyDescent="0.25">
      <c r="A65">
        <v>58</v>
      </c>
      <c r="C65" s="22">
        <v>1475</v>
      </c>
      <c r="E65" s="22">
        <f t="shared" ref="E65:E92" si="4">A65+C65</f>
        <v>1533</v>
      </c>
    </row>
    <row r="66" spans="1:5" x14ac:dyDescent="0.25">
      <c r="A66">
        <v>58</v>
      </c>
      <c r="C66" s="22">
        <v>1503</v>
      </c>
      <c r="E66" s="22">
        <f t="shared" si="4"/>
        <v>1561</v>
      </c>
    </row>
    <row r="67" spans="1:5" x14ac:dyDescent="0.25">
      <c r="A67">
        <v>46</v>
      </c>
      <c r="C67" s="22">
        <v>1631</v>
      </c>
      <c r="E67" s="22">
        <f t="shared" si="4"/>
        <v>1677</v>
      </c>
    </row>
    <row r="68" spans="1:5" x14ac:dyDescent="0.25">
      <c r="A68">
        <v>39</v>
      </c>
      <c r="C68" s="22">
        <v>1633</v>
      </c>
      <c r="E68" s="22">
        <f t="shared" si="4"/>
        <v>1672</v>
      </c>
    </row>
    <row r="69" spans="1:5" x14ac:dyDescent="0.25">
      <c r="A69">
        <v>32</v>
      </c>
      <c r="C69" s="22">
        <v>1628</v>
      </c>
      <c r="E69" s="22">
        <f t="shared" si="4"/>
        <v>1660</v>
      </c>
    </row>
    <row r="70" spans="1:5" x14ac:dyDescent="0.25">
      <c r="A70">
        <v>71</v>
      </c>
      <c r="C70" s="22">
        <v>1712</v>
      </c>
      <c r="E70" s="22">
        <f t="shared" si="4"/>
        <v>1783</v>
      </c>
    </row>
    <row r="71" spans="1:5" x14ac:dyDescent="0.25">
      <c r="A71">
        <v>125</v>
      </c>
      <c r="C71" s="22">
        <v>1498</v>
      </c>
      <c r="E71" s="22">
        <f t="shared" si="4"/>
        <v>1623</v>
      </c>
    </row>
    <row r="72" spans="1:5" x14ac:dyDescent="0.25">
      <c r="A72">
        <v>63</v>
      </c>
      <c r="C72" s="22">
        <v>1276</v>
      </c>
      <c r="E72" s="22">
        <f t="shared" si="4"/>
        <v>1339</v>
      </c>
    </row>
    <row r="73" spans="1:5" x14ac:dyDescent="0.25">
      <c r="A73" t="s">
        <v>73</v>
      </c>
      <c r="C73" t="s">
        <v>73</v>
      </c>
      <c r="E73" s="22" t="e">
        <f t="shared" si="4"/>
        <v>#VALUE!</v>
      </c>
    </row>
    <row r="74" spans="1:5" x14ac:dyDescent="0.25">
      <c r="A74" s="22">
        <v>17</v>
      </c>
      <c r="C74">
        <v>405</v>
      </c>
      <c r="E74" s="22">
        <f t="shared" si="4"/>
        <v>422</v>
      </c>
    </row>
    <row r="75" spans="1:5" x14ac:dyDescent="0.25">
      <c r="A75" s="22">
        <v>17</v>
      </c>
      <c r="C75">
        <v>492</v>
      </c>
      <c r="E75" s="22">
        <f t="shared" si="4"/>
        <v>509</v>
      </c>
    </row>
    <row r="76" spans="1:5" x14ac:dyDescent="0.25">
      <c r="A76" s="22">
        <v>17</v>
      </c>
      <c r="C76">
        <v>501</v>
      </c>
      <c r="E76" s="22">
        <f t="shared" si="4"/>
        <v>518</v>
      </c>
    </row>
    <row r="77" spans="1:5" x14ac:dyDescent="0.25">
      <c r="A77" s="22">
        <v>13</v>
      </c>
      <c r="C77">
        <v>544</v>
      </c>
      <c r="E77" s="22">
        <f t="shared" si="4"/>
        <v>557</v>
      </c>
    </row>
    <row r="78" spans="1:5" x14ac:dyDescent="0.25">
      <c r="A78" s="22">
        <v>12</v>
      </c>
      <c r="C78">
        <v>544</v>
      </c>
      <c r="E78" s="22">
        <f t="shared" si="4"/>
        <v>556</v>
      </c>
    </row>
    <row r="79" spans="1:5" x14ac:dyDescent="0.25">
      <c r="A79" s="22">
        <v>10</v>
      </c>
      <c r="C79">
        <v>543</v>
      </c>
      <c r="E79" s="22">
        <f t="shared" si="4"/>
        <v>553</v>
      </c>
    </row>
    <row r="80" spans="1:5" x14ac:dyDescent="0.25">
      <c r="A80" s="22">
        <v>21</v>
      </c>
      <c r="C80">
        <v>571</v>
      </c>
      <c r="E80" s="22">
        <f t="shared" si="4"/>
        <v>592</v>
      </c>
    </row>
    <row r="81" spans="1:5" x14ac:dyDescent="0.25">
      <c r="A81" s="22">
        <v>37</v>
      </c>
      <c r="C81">
        <v>499</v>
      </c>
      <c r="E81" s="22">
        <f t="shared" si="4"/>
        <v>536</v>
      </c>
    </row>
    <row r="82" spans="1:5" x14ac:dyDescent="0.25">
      <c r="A82" s="22">
        <v>19</v>
      </c>
      <c r="C82">
        <v>425</v>
      </c>
      <c r="E82" s="22">
        <f t="shared" si="4"/>
        <v>444</v>
      </c>
    </row>
    <row r="83" spans="1:5" x14ac:dyDescent="0.25">
      <c r="A83" t="s">
        <v>74</v>
      </c>
      <c r="C83" t="s">
        <v>74</v>
      </c>
      <c r="E83" s="22" t="e">
        <f t="shared" si="4"/>
        <v>#VALUE!</v>
      </c>
    </row>
    <row r="84" spans="1:5" x14ac:dyDescent="0.25">
      <c r="A84">
        <v>74</v>
      </c>
      <c r="C84" s="22">
        <v>1620</v>
      </c>
      <c r="E84" s="22">
        <f t="shared" si="4"/>
        <v>1694</v>
      </c>
    </row>
    <row r="85" spans="1:5" x14ac:dyDescent="0.25">
      <c r="A85">
        <v>75</v>
      </c>
      <c r="C85" s="22">
        <v>1967</v>
      </c>
      <c r="E85" s="22">
        <f t="shared" si="4"/>
        <v>2042</v>
      </c>
    </row>
    <row r="86" spans="1:5" x14ac:dyDescent="0.25">
      <c r="A86">
        <v>75</v>
      </c>
      <c r="C86" s="22">
        <v>2004</v>
      </c>
      <c r="E86" s="22">
        <f t="shared" si="4"/>
        <v>2079</v>
      </c>
    </row>
    <row r="87" spans="1:5" x14ac:dyDescent="0.25">
      <c r="A87">
        <v>59</v>
      </c>
      <c r="C87" s="22">
        <v>2174</v>
      </c>
      <c r="E87" s="22">
        <f t="shared" si="4"/>
        <v>2233</v>
      </c>
    </row>
    <row r="88" spans="1:5" x14ac:dyDescent="0.25">
      <c r="A88">
        <v>50</v>
      </c>
      <c r="C88" s="22">
        <v>2178</v>
      </c>
      <c r="E88" s="22">
        <f t="shared" si="4"/>
        <v>2228</v>
      </c>
    </row>
    <row r="89" spans="1:5" x14ac:dyDescent="0.25">
      <c r="A89">
        <v>42</v>
      </c>
      <c r="C89" s="22">
        <v>2171</v>
      </c>
      <c r="E89" s="22">
        <f t="shared" si="4"/>
        <v>2213</v>
      </c>
    </row>
    <row r="90" spans="1:5" x14ac:dyDescent="0.25">
      <c r="A90">
        <v>92</v>
      </c>
      <c r="C90" s="22">
        <v>2283</v>
      </c>
      <c r="E90" s="22">
        <f t="shared" si="4"/>
        <v>2375</v>
      </c>
    </row>
    <row r="91" spans="1:5" x14ac:dyDescent="0.25">
      <c r="A91">
        <v>162</v>
      </c>
      <c r="C91" s="22">
        <v>1997</v>
      </c>
      <c r="E91" s="22">
        <f t="shared" si="4"/>
        <v>2159</v>
      </c>
    </row>
    <row r="92" spans="1:5" x14ac:dyDescent="0.25">
      <c r="A92">
        <v>82</v>
      </c>
      <c r="C92" s="22">
        <v>1701</v>
      </c>
      <c r="E92" s="22">
        <f t="shared" si="4"/>
        <v>1783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Harbor</vt:lpstr>
      <vt:lpstr>Sheet2</vt:lpstr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Nordin</dc:creator>
  <cp:lastModifiedBy>Ida Nordin</cp:lastModifiedBy>
  <dcterms:created xsi:type="dcterms:W3CDTF">2020-06-24T10:46:40Z</dcterms:created>
  <dcterms:modified xsi:type="dcterms:W3CDTF">2020-09-08T08:23:43Z</dcterms:modified>
</cp:coreProperties>
</file>